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gonzalez\Documents\PPTO\2015\trimestres\marzo\"/>
    </mc:Choice>
  </mc:AlternateContent>
  <bookViews>
    <workbookView xWindow="0" yWindow="0" windowWidth="28800" windowHeight="12105" activeTab="2"/>
  </bookViews>
  <sheets>
    <sheet name="ing ctas" sheetId="1" r:id="rId1"/>
    <sheet name="ing ent" sheetId="2" r:id="rId2"/>
    <sheet name="gas ctas" sheetId="3" r:id="rId3"/>
    <sheet name="gas ent" sheetId="4" r:id="rId4"/>
    <sheet name="Hoja5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qui">'gas ent'!$AP$89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87" i="4" l="1"/>
  <c r="AZ87" i="4"/>
  <c r="BB87" i="4" s="1"/>
  <c r="BC87" i="4" s="1"/>
  <c r="AN87" i="4"/>
  <c r="AJ87" i="4"/>
  <c r="AG87" i="4"/>
  <c r="AF87" i="4"/>
  <c r="AB87" i="4"/>
  <c r="X87" i="4"/>
  <c r="T87" i="4"/>
  <c r="P87" i="4"/>
  <c r="M87" i="4"/>
  <c r="L87" i="4"/>
  <c r="J87" i="4"/>
  <c r="F87" i="4"/>
  <c r="C87" i="4"/>
  <c r="B87" i="4"/>
  <c r="BA86" i="4"/>
  <c r="AZ86" i="4"/>
  <c r="AN86" i="4"/>
  <c r="AJ86" i="4"/>
  <c r="AG86" i="4"/>
  <c r="AF86" i="4"/>
  <c r="AB86" i="4"/>
  <c r="X86" i="4"/>
  <c r="T86" i="4"/>
  <c r="P86" i="4"/>
  <c r="M86" i="4"/>
  <c r="L86" i="4"/>
  <c r="J86" i="4"/>
  <c r="F86" i="4"/>
  <c r="C86" i="4"/>
  <c r="B86" i="4"/>
  <c r="BA85" i="4"/>
  <c r="AZ85" i="4"/>
  <c r="AN85" i="4"/>
  <c r="AL85" i="4" s="1"/>
  <c r="AJ85" i="4"/>
  <c r="AG85" i="4"/>
  <c r="AF85" i="4"/>
  <c r="AB85" i="4"/>
  <c r="AC85" i="4" s="1"/>
  <c r="X85" i="4"/>
  <c r="T85" i="4"/>
  <c r="P85" i="4"/>
  <c r="M85" i="4"/>
  <c r="L85" i="4"/>
  <c r="J85" i="4"/>
  <c r="F85" i="4"/>
  <c r="C85" i="4"/>
  <c r="B85" i="4"/>
  <c r="BA84" i="4"/>
  <c r="AZ84" i="4"/>
  <c r="AN84" i="4"/>
  <c r="AJ84" i="4"/>
  <c r="AG84" i="4"/>
  <c r="AF84" i="4"/>
  <c r="AB84" i="4"/>
  <c r="X84" i="4"/>
  <c r="T84" i="4"/>
  <c r="P84" i="4"/>
  <c r="M84" i="4"/>
  <c r="L84" i="4"/>
  <c r="J84" i="4"/>
  <c r="F84" i="4"/>
  <c r="C84" i="4"/>
  <c r="B84" i="4"/>
  <c r="BA83" i="4"/>
  <c r="AZ83" i="4"/>
  <c r="BB83" i="4" s="1"/>
  <c r="BC83" i="4" s="1"/>
  <c r="AN83" i="4"/>
  <c r="AJ83" i="4"/>
  <c r="AG83" i="4"/>
  <c r="AF83" i="4"/>
  <c r="AB83" i="4"/>
  <c r="X83" i="4"/>
  <c r="AA83" i="4" s="1"/>
  <c r="T83" i="4"/>
  <c r="P83" i="4"/>
  <c r="M83" i="4"/>
  <c r="L83" i="4"/>
  <c r="J83" i="4"/>
  <c r="F83" i="4"/>
  <c r="C83" i="4"/>
  <c r="B83" i="4"/>
  <c r="BA82" i="4"/>
  <c r="AZ82" i="4"/>
  <c r="BB82" i="4" s="1"/>
  <c r="BC82" i="4" s="1"/>
  <c r="AN82" i="4"/>
  <c r="AJ82" i="4"/>
  <c r="AG82" i="4"/>
  <c r="AF82" i="4"/>
  <c r="AB82" i="4"/>
  <c r="AC82" i="4" s="1"/>
  <c r="AA82" i="4"/>
  <c r="X82" i="4"/>
  <c r="T82" i="4"/>
  <c r="P82" i="4"/>
  <c r="M82" i="4"/>
  <c r="L82" i="4"/>
  <c r="J82" i="4"/>
  <c r="F82" i="4"/>
  <c r="C82" i="4"/>
  <c r="B82" i="4"/>
  <c r="BA81" i="4"/>
  <c r="AZ81" i="4"/>
  <c r="AN81" i="4"/>
  <c r="AJ81" i="4"/>
  <c r="AG81" i="4"/>
  <c r="AF81" i="4"/>
  <c r="AC81" i="4"/>
  <c r="AB81" i="4"/>
  <c r="AA81" i="4"/>
  <c r="X81" i="4"/>
  <c r="T81" i="4"/>
  <c r="R81" i="4" s="1"/>
  <c r="P81" i="4"/>
  <c r="M81" i="4"/>
  <c r="L81" i="4"/>
  <c r="J81" i="4"/>
  <c r="F81" i="4"/>
  <c r="C81" i="4"/>
  <c r="B81" i="4"/>
  <c r="BA80" i="4"/>
  <c r="AZ80" i="4"/>
  <c r="AN80" i="4"/>
  <c r="AJ80" i="4"/>
  <c r="AG80" i="4"/>
  <c r="AF80" i="4"/>
  <c r="AB80" i="4"/>
  <c r="AC80" i="4" s="1"/>
  <c r="AA80" i="4"/>
  <c r="X80" i="4"/>
  <c r="T80" i="4"/>
  <c r="R80" i="4" s="1"/>
  <c r="P80" i="4"/>
  <c r="M80" i="4"/>
  <c r="L80" i="4"/>
  <c r="J80" i="4"/>
  <c r="F80" i="4"/>
  <c r="C80" i="4"/>
  <c r="B80" i="4"/>
  <c r="BA79" i="4"/>
  <c r="AZ79" i="4"/>
  <c r="AN79" i="4"/>
  <c r="AJ79" i="4"/>
  <c r="AG79" i="4"/>
  <c r="AF79" i="4"/>
  <c r="AB79" i="4"/>
  <c r="X79" i="4"/>
  <c r="T79" i="4"/>
  <c r="P79" i="4"/>
  <c r="M79" i="4"/>
  <c r="L79" i="4"/>
  <c r="N79" i="4" s="1"/>
  <c r="J79" i="4"/>
  <c r="F79" i="4"/>
  <c r="C79" i="4"/>
  <c r="B79" i="4"/>
  <c r="BA78" i="4"/>
  <c r="AZ78" i="4"/>
  <c r="AN78" i="4"/>
  <c r="AJ78" i="4"/>
  <c r="AG78" i="4"/>
  <c r="AF78" i="4"/>
  <c r="AB78" i="4"/>
  <c r="AC78" i="4" s="1"/>
  <c r="AA78" i="4"/>
  <c r="X78" i="4"/>
  <c r="T78" i="4"/>
  <c r="P78" i="4"/>
  <c r="M78" i="4"/>
  <c r="L78" i="4"/>
  <c r="J78" i="4"/>
  <c r="F78" i="4"/>
  <c r="C78" i="4"/>
  <c r="B78" i="4"/>
  <c r="BA77" i="4"/>
  <c r="AZ77" i="4"/>
  <c r="AN77" i="4"/>
  <c r="AJ77" i="4"/>
  <c r="AG77" i="4"/>
  <c r="AF77" i="4"/>
  <c r="AB77" i="4"/>
  <c r="AC77" i="4" s="1"/>
  <c r="X77" i="4"/>
  <c r="T77" i="4"/>
  <c r="P77" i="4"/>
  <c r="M77" i="4"/>
  <c r="L77" i="4"/>
  <c r="J77" i="4"/>
  <c r="F77" i="4"/>
  <c r="C77" i="4"/>
  <c r="B77" i="4"/>
  <c r="BA76" i="4"/>
  <c r="AZ76" i="4"/>
  <c r="AN76" i="4"/>
  <c r="AJ76" i="4"/>
  <c r="AG76" i="4"/>
  <c r="AF76" i="4"/>
  <c r="AH76" i="4" s="1"/>
  <c r="AB76" i="4"/>
  <c r="X76" i="4"/>
  <c r="T76" i="4"/>
  <c r="P76" i="4"/>
  <c r="M76" i="4"/>
  <c r="L76" i="4"/>
  <c r="J76" i="4"/>
  <c r="F76" i="4"/>
  <c r="C76" i="4"/>
  <c r="B76" i="4"/>
  <c r="BA75" i="4"/>
  <c r="AZ75" i="4"/>
  <c r="AN75" i="4"/>
  <c r="AJ75" i="4"/>
  <c r="AG75" i="4"/>
  <c r="AF75" i="4"/>
  <c r="AH75" i="4" s="1"/>
  <c r="AB75" i="4"/>
  <c r="X75" i="4"/>
  <c r="T75" i="4"/>
  <c r="P75" i="4"/>
  <c r="M75" i="4"/>
  <c r="L75" i="4"/>
  <c r="J75" i="4"/>
  <c r="F75" i="4"/>
  <c r="C75" i="4"/>
  <c r="B75" i="4"/>
  <c r="BA74" i="4"/>
  <c r="AZ74" i="4"/>
  <c r="AN74" i="4"/>
  <c r="AJ74" i="4"/>
  <c r="AG74" i="4"/>
  <c r="AF74" i="4"/>
  <c r="AB74" i="4"/>
  <c r="X74" i="4"/>
  <c r="T74" i="4"/>
  <c r="P74" i="4"/>
  <c r="M74" i="4"/>
  <c r="L74" i="4"/>
  <c r="J74" i="4"/>
  <c r="F74" i="4"/>
  <c r="C74" i="4"/>
  <c r="B74" i="4"/>
  <c r="BA73" i="4"/>
  <c r="AZ73" i="4"/>
  <c r="AN73" i="4"/>
  <c r="AJ73" i="4"/>
  <c r="AG73" i="4"/>
  <c r="AF73" i="4"/>
  <c r="AB73" i="4"/>
  <c r="AC73" i="4" s="1"/>
  <c r="X73" i="4"/>
  <c r="T73" i="4"/>
  <c r="P73" i="4"/>
  <c r="M73" i="4"/>
  <c r="L73" i="4"/>
  <c r="J73" i="4"/>
  <c r="F73" i="4"/>
  <c r="C73" i="4"/>
  <c r="B73" i="4"/>
  <c r="BA72" i="4"/>
  <c r="AZ72" i="4"/>
  <c r="AN72" i="4"/>
  <c r="AJ72" i="4"/>
  <c r="AG72" i="4"/>
  <c r="AF72" i="4"/>
  <c r="AH72" i="4" s="1"/>
  <c r="AB72" i="4"/>
  <c r="X72" i="4"/>
  <c r="T72" i="4"/>
  <c r="P72" i="4"/>
  <c r="M72" i="4"/>
  <c r="L72" i="4"/>
  <c r="J72" i="4"/>
  <c r="F72" i="4"/>
  <c r="C72" i="4"/>
  <c r="B72" i="4"/>
  <c r="BA71" i="4"/>
  <c r="AZ71" i="4"/>
  <c r="AN71" i="4"/>
  <c r="AJ71" i="4"/>
  <c r="AG71" i="4"/>
  <c r="AF71" i="4"/>
  <c r="AH71" i="4" s="1"/>
  <c r="AB71" i="4"/>
  <c r="AC71" i="4" s="1"/>
  <c r="AA71" i="4"/>
  <c r="X71" i="4"/>
  <c r="AE71" i="4" s="1"/>
  <c r="T71" i="4"/>
  <c r="P71" i="4"/>
  <c r="M71" i="4"/>
  <c r="L71" i="4"/>
  <c r="J71" i="4"/>
  <c r="F71" i="4"/>
  <c r="C71" i="4"/>
  <c r="B71" i="4"/>
  <c r="BA70" i="4"/>
  <c r="AZ70" i="4"/>
  <c r="AN70" i="4"/>
  <c r="AJ70" i="4"/>
  <c r="AG70" i="4"/>
  <c r="AF70" i="4"/>
  <c r="AE70" i="4"/>
  <c r="AB70" i="4"/>
  <c r="X70" i="4"/>
  <c r="T70" i="4"/>
  <c r="P70" i="4"/>
  <c r="M70" i="4"/>
  <c r="L70" i="4"/>
  <c r="J70" i="4"/>
  <c r="F70" i="4"/>
  <c r="C70" i="4"/>
  <c r="B70" i="4"/>
  <c r="BA69" i="4"/>
  <c r="AZ69" i="4"/>
  <c r="AN69" i="4"/>
  <c r="AJ69" i="4"/>
  <c r="AG69" i="4"/>
  <c r="AF69" i="4"/>
  <c r="AH69" i="4" s="1"/>
  <c r="AB69" i="4"/>
  <c r="X69" i="4"/>
  <c r="T69" i="4"/>
  <c r="P69" i="4"/>
  <c r="M69" i="4"/>
  <c r="L69" i="4"/>
  <c r="J69" i="4"/>
  <c r="F69" i="4"/>
  <c r="C69" i="4"/>
  <c r="B69" i="4"/>
  <c r="BA68" i="4"/>
  <c r="AZ68" i="4"/>
  <c r="AN68" i="4"/>
  <c r="AJ68" i="4"/>
  <c r="AG68" i="4"/>
  <c r="AF68" i="4"/>
  <c r="AH68" i="4" s="1"/>
  <c r="AB68" i="4"/>
  <c r="X68" i="4"/>
  <c r="T68" i="4"/>
  <c r="P68" i="4"/>
  <c r="M68" i="4"/>
  <c r="L68" i="4"/>
  <c r="J68" i="4"/>
  <c r="F68" i="4"/>
  <c r="C68" i="4"/>
  <c r="B68" i="4"/>
  <c r="BA67" i="4"/>
  <c r="AZ67" i="4"/>
  <c r="AN67" i="4"/>
  <c r="AJ67" i="4"/>
  <c r="AG67" i="4"/>
  <c r="AF67" i="4"/>
  <c r="AB67" i="4"/>
  <c r="X67" i="4"/>
  <c r="T67" i="4"/>
  <c r="P67" i="4"/>
  <c r="M67" i="4"/>
  <c r="L67" i="4"/>
  <c r="N67" i="4" s="1"/>
  <c r="J67" i="4"/>
  <c r="F67" i="4"/>
  <c r="C67" i="4"/>
  <c r="B67" i="4"/>
  <c r="BA66" i="4"/>
  <c r="AZ66" i="4"/>
  <c r="AN66" i="4"/>
  <c r="AJ66" i="4"/>
  <c r="AL66" i="4" s="1"/>
  <c r="AG66" i="4"/>
  <c r="AF66" i="4"/>
  <c r="AB66" i="4"/>
  <c r="AC66" i="4" s="1"/>
  <c r="X66" i="4"/>
  <c r="T66" i="4"/>
  <c r="R66" i="4" s="1"/>
  <c r="P66" i="4"/>
  <c r="M66" i="4"/>
  <c r="L66" i="4"/>
  <c r="N66" i="4" s="1"/>
  <c r="J66" i="4"/>
  <c r="F66" i="4"/>
  <c r="C66" i="4"/>
  <c r="B66" i="4"/>
  <c r="BA64" i="4"/>
  <c r="AZ64" i="4"/>
  <c r="AN64" i="4"/>
  <c r="AJ64" i="4"/>
  <c r="AL64" i="4" s="1"/>
  <c r="AG64" i="4"/>
  <c r="AF64" i="4"/>
  <c r="AD64" i="4"/>
  <c r="Z64" i="4"/>
  <c r="AB64" i="4" s="1"/>
  <c r="W64" i="4"/>
  <c r="V64" i="4"/>
  <c r="T64" i="4"/>
  <c r="P64" i="4"/>
  <c r="M64" i="4"/>
  <c r="L64" i="4"/>
  <c r="J64" i="4"/>
  <c r="AX64" i="4" s="1"/>
  <c r="F64" i="4"/>
  <c r="H64" i="4" s="1"/>
  <c r="C64" i="4"/>
  <c r="B64" i="4"/>
  <c r="AP64" i="4" s="1"/>
  <c r="BA63" i="4"/>
  <c r="AZ63" i="4"/>
  <c r="BB63" i="4" s="1"/>
  <c r="BC63" i="4" s="1"/>
  <c r="AN63" i="4"/>
  <c r="AJ63" i="4"/>
  <c r="AG63" i="4"/>
  <c r="AF63" i="4"/>
  <c r="AH63" i="4" s="1"/>
  <c r="AD63" i="4"/>
  <c r="Z63" i="4"/>
  <c r="W63" i="4"/>
  <c r="V63" i="4"/>
  <c r="X63" i="4" s="1"/>
  <c r="T63" i="4"/>
  <c r="P63" i="4"/>
  <c r="M63" i="4"/>
  <c r="L63" i="4"/>
  <c r="J63" i="4"/>
  <c r="F63" i="4"/>
  <c r="C63" i="4"/>
  <c r="B63" i="4"/>
  <c r="BA62" i="4"/>
  <c r="AZ62" i="4"/>
  <c r="AN62" i="4"/>
  <c r="AJ62" i="4"/>
  <c r="AG62" i="4"/>
  <c r="AF62" i="4"/>
  <c r="AD62" i="4"/>
  <c r="Z62" i="4"/>
  <c r="W62" i="4"/>
  <c r="V62" i="4"/>
  <c r="T62" i="4"/>
  <c r="P62" i="4"/>
  <c r="M62" i="4"/>
  <c r="L62" i="4"/>
  <c r="J62" i="4"/>
  <c r="F62" i="4"/>
  <c r="H62" i="4" s="1"/>
  <c r="C62" i="4"/>
  <c r="B62" i="4"/>
  <c r="BA61" i="4"/>
  <c r="AZ61" i="4"/>
  <c r="BB61" i="4" s="1"/>
  <c r="BC61" i="4" s="1"/>
  <c r="AN61" i="4"/>
  <c r="AL61" i="4" s="1"/>
  <c r="AJ61" i="4"/>
  <c r="AG61" i="4"/>
  <c r="AF61" i="4"/>
  <c r="AD61" i="4"/>
  <c r="Z61" i="4"/>
  <c r="W61" i="4"/>
  <c r="V61" i="4"/>
  <c r="T61" i="4"/>
  <c r="P61" i="4"/>
  <c r="M61" i="4"/>
  <c r="L61" i="4"/>
  <c r="J61" i="4"/>
  <c r="F61" i="4"/>
  <c r="AT61" i="4" s="1"/>
  <c r="C61" i="4"/>
  <c r="B61" i="4"/>
  <c r="BA60" i="4"/>
  <c r="AZ60" i="4"/>
  <c r="AN60" i="4"/>
  <c r="AJ60" i="4"/>
  <c r="AG60" i="4"/>
  <c r="AF60" i="4"/>
  <c r="AH60" i="4" s="1"/>
  <c r="AD60" i="4"/>
  <c r="Z60" i="4"/>
  <c r="W60" i="4"/>
  <c r="V60" i="4"/>
  <c r="T60" i="4"/>
  <c r="P60" i="4"/>
  <c r="M60" i="4"/>
  <c r="L60" i="4"/>
  <c r="N60" i="4" s="1"/>
  <c r="J60" i="4"/>
  <c r="F60" i="4"/>
  <c r="C60" i="4"/>
  <c r="AQ60" i="4" s="1"/>
  <c r="BE60" i="4" s="1"/>
  <c r="B60" i="4"/>
  <c r="BA59" i="4"/>
  <c r="AZ59" i="4"/>
  <c r="AN59" i="4"/>
  <c r="AJ59" i="4"/>
  <c r="AG59" i="4"/>
  <c r="AF59" i="4"/>
  <c r="AD59" i="4"/>
  <c r="AB59" i="4" s="1"/>
  <c r="Z59" i="4"/>
  <c r="W59" i="4"/>
  <c r="V59" i="4"/>
  <c r="X59" i="4" s="1"/>
  <c r="T59" i="4"/>
  <c r="P59" i="4"/>
  <c r="M59" i="4"/>
  <c r="L59" i="4"/>
  <c r="J59" i="4"/>
  <c r="H59" i="4" s="1"/>
  <c r="F59" i="4"/>
  <c r="C59" i="4"/>
  <c r="B59" i="4"/>
  <c r="BA58" i="4"/>
  <c r="AZ58" i="4"/>
  <c r="AN58" i="4"/>
  <c r="AJ58" i="4"/>
  <c r="AG58" i="4"/>
  <c r="AF58" i="4"/>
  <c r="AD58" i="4"/>
  <c r="Z58" i="4"/>
  <c r="W58" i="4"/>
  <c r="V58" i="4"/>
  <c r="X58" i="4" s="1"/>
  <c r="T58" i="4"/>
  <c r="P58" i="4"/>
  <c r="M58" i="4"/>
  <c r="L58" i="4"/>
  <c r="J58" i="4"/>
  <c r="F58" i="4"/>
  <c r="C58" i="4"/>
  <c r="B58" i="4"/>
  <c r="AD88" i="4"/>
  <c r="Z88" i="4"/>
  <c r="W88" i="4"/>
  <c r="V88" i="4"/>
  <c r="BB56" i="4"/>
  <c r="BC56" i="4" s="1"/>
  <c r="AL56" i="4"/>
  <c r="AK56" i="4"/>
  <c r="AH56" i="4"/>
  <c r="AB56" i="4"/>
  <c r="X56" i="4"/>
  <c r="U56" i="4"/>
  <c r="R56" i="4"/>
  <c r="S56" i="4" s="1"/>
  <c r="Q56" i="4"/>
  <c r="N56" i="4"/>
  <c r="J56" i="4"/>
  <c r="F56" i="4"/>
  <c r="AT56" i="4" s="1"/>
  <c r="C56" i="4"/>
  <c r="AQ56" i="4" s="1"/>
  <c r="BE56" i="4" s="1"/>
  <c r="B56" i="4"/>
  <c r="BB55" i="4"/>
  <c r="BC55" i="4" s="1"/>
  <c r="AN55" i="4"/>
  <c r="AL55" i="4" s="1"/>
  <c r="AJ55" i="4"/>
  <c r="AG55" i="4"/>
  <c r="AF55" i="4"/>
  <c r="AB55" i="4"/>
  <c r="AC55" i="4" s="1"/>
  <c r="AA55" i="4"/>
  <c r="X55" i="4"/>
  <c r="R55" i="4"/>
  <c r="N55" i="4"/>
  <c r="J55" i="4"/>
  <c r="F55" i="4"/>
  <c r="C55" i="4"/>
  <c r="B55" i="4"/>
  <c r="BB54" i="4"/>
  <c r="BC54" i="4" s="1"/>
  <c r="AN54" i="4"/>
  <c r="AJ54" i="4"/>
  <c r="AG54" i="4"/>
  <c r="AF54" i="4"/>
  <c r="AE54" i="4"/>
  <c r="AB54" i="4"/>
  <c r="AC54" i="4" s="1"/>
  <c r="AA54" i="4"/>
  <c r="X54" i="4"/>
  <c r="R54" i="4"/>
  <c r="S54" i="4" s="1"/>
  <c r="N54" i="4"/>
  <c r="J54" i="4"/>
  <c r="F54" i="4"/>
  <c r="AT54" i="4" s="1"/>
  <c r="BH54" i="4" s="1"/>
  <c r="C54" i="4"/>
  <c r="B54" i="4"/>
  <c r="BA53" i="4"/>
  <c r="AZ53" i="4"/>
  <c r="T53" i="4"/>
  <c r="R53" i="4" s="1"/>
  <c r="P53" i="4"/>
  <c r="M53" i="4"/>
  <c r="L53" i="4"/>
  <c r="BB52" i="4"/>
  <c r="BC52" i="4" s="1"/>
  <c r="AN52" i="4"/>
  <c r="AJ52" i="4"/>
  <c r="AG52" i="4"/>
  <c r="AF52" i="4"/>
  <c r="AB52" i="4"/>
  <c r="AC52" i="4" s="1"/>
  <c r="AA52" i="4"/>
  <c r="X52" i="4"/>
  <c r="AE52" i="4" s="1"/>
  <c r="R52" i="4"/>
  <c r="S52" i="4" s="1"/>
  <c r="N52" i="4"/>
  <c r="J52" i="4"/>
  <c r="F52" i="4"/>
  <c r="C52" i="4"/>
  <c r="B52" i="4"/>
  <c r="BB51" i="4"/>
  <c r="BC51" i="4" s="1"/>
  <c r="AN51" i="4"/>
  <c r="AJ51" i="4"/>
  <c r="AG51" i="4"/>
  <c r="AF51" i="4"/>
  <c r="AB51" i="4"/>
  <c r="AC51" i="4" s="1"/>
  <c r="X51" i="4"/>
  <c r="R51" i="4"/>
  <c r="N51" i="4"/>
  <c r="J51" i="4"/>
  <c r="F51" i="4"/>
  <c r="AT51" i="4" s="1"/>
  <c r="BH51" i="4" s="1"/>
  <c r="C51" i="4"/>
  <c r="B51" i="4"/>
  <c r="BC50" i="4"/>
  <c r="BB50" i="4"/>
  <c r="AN50" i="4"/>
  <c r="AL50" i="4" s="1"/>
  <c r="AJ50" i="4"/>
  <c r="AG50" i="4"/>
  <c r="AF50" i="4"/>
  <c r="AH50" i="4" s="1"/>
  <c r="AB50" i="4"/>
  <c r="X50" i="4"/>
  <c r="U50" i="4"/>
  <c r="R50" i="4"/>
  <c r="S50" i="4" s="1"/>
  <c r="N50" i="4"/>
  <c r="J50" i="4"/>
  <c r="F50" i="4"/>
  <c r="C50" i="4"/>
  <c r="AQ50" i="4" s="1"/>
  <c r="BE50" i="4" s="1"/>
  <c r="B50" i="4"/>
  <c r="BB49" i="4"/>
  <c r="BC49" i="4" s="1"/>
  <c r="AN49" i="4"/>
  <c r="AJ49" i="4"/>
  <c r="AG49" i="4"/>
  <c r="AF49" i="4"/>
  <c r="AH49" i="4" s="1"/>
  <c r="AB49" i="4"/>
  <c r="AC49" i="4" s="1"/>
  <c r="AA49" i="4"/>
  <c r="X49" i="4"/>
  <c r="AE49" i="4" s="1"/>
  <c r="R49" i="4"/>
  <c r="N49" i="4"/>
  <c r="J49" i="4"/>
  <c r="F49" i="4"/>
  <c r="C49" i="4"/>
  <c r="B49" i="4"/>
  <c r="BB48" i="4"/>
  <c r="BC48" i="4" s="1"/>
  <c r="AN48" i="4"/>
  <c r="AJ48" i="4"/>
  <c r="AG48" i="4"/>
  <c r="AF48" i="4"/>
  <c r="AB48" i="4"/>
  <c r="X48" i="4"/>
  <c r="AA48" i="4" s="1"/>
  <c r="S48" i="4"/>
  <c r="R48" i="4"/>
  <c r="N48" i="4"/>
  <c r="J48" i="4"/>
  <c r="F48" i="4"/>
  <c r="H48" i="4" s="1"/>
  <c r="C48" i="4"/>
  <c r="B48" i="4"/>
  <c r="BB47" i="4"/>
  <c r="BC47" i="4" s="1"/>
  <c r="AN47" i="4"/>
  <c r="AJ47" i="4"/>
  <c r="AG47" i="4"/>
  <c r="AF47" i="4"/>
  <c r="AB47" i="4"/>
  <c r="X47" i="4"/>
  <c r="U47" i="4"/>
  <c r="R47" i="4"/>
  <c r="S47" i="4" s="1"/>
  <c r="N47" i="4"/>
  <c r="J47" i="4"/>
  <c r="F47" i="4"/>
  <c r="C47" i="4"/>
  <c r="B47" i="4"/>
  <c r="BB46" i="4"/>
  <c r="BC46" i="4" s="1"/>
  <c r="AN46" i="4"/>
  <c r="AJ46" i="4"/>
  <c r="AG46" i="4"/>
  <c r="AF46" i="4"/>
  <c r="AB46" i="4"/>
  <c r="AA46" i="4"/>
  <c r="X46" i="4"/>
  <c r="R46" i="4"/>
  <c r="N46" i="4"/>
  <c r="J46" i="4"/>
  <c r="F46" i="4"/>
  <c r="C46" i="4"/>
  <c r="D46" i="4" s="1"/>
  <c r="B46" i="4"/>
  <c r="BC45" i="4"/>
  <c r="BB45" i="4"/>
  <c r="AN45" i="4"/>
  <c r="AJ45" i="4"/>
  <c r="AG45" i="4"/>
  <c r="AF45" i="4"/>
  <c r="AB45" i="4"/>
  <c r="X45" i="4"/>
  <c r="R45" i="4"/>
  <c r="N45" i="4"/>
  <c r="J45" i="4"/>
  <c r="F45" i="4"/>
  <c r="C45" i="4"/>
  <c r="AQ45" i="4" s="1"/>
  <c r="BE45" i="4" s="1"/>
  <c r="B45" i="4"/>
  <c r="AP45" i="4" s="1"/>
  <c r="BB44" i="4"/>
  <c r="BC44" i="4" s="1"/>
  <c r="AN44" i="4"/>
  <c r="AJ44" i="4"/>
  <c r="AG44" i="4"/>
  <c r="AF44" i="4"/>
  <c r="AB44" i="4"/>
  <c r="X44" i="4"/>
  <c r="R44" i="4"/>
  <c r="S44" i="4" s="1"/>
  <c r="N44" i="4"/>
  <c r="J44" i="4"/>
  <c r="F44" i="4"/>
  <c r="C44" i="4"/>
  <c r="AQ44" i="4" s="1"/>
  <c r="BE44" i="4" s="1"/>
  <c r="B44" i="4"/>
  <c r="BB43" i="4"/>
  <c r="BC43" i="4" s="1"/>
  <c r="AN43" i="4"/>
  <c r="AJ43" i="4"/>
  <c r="AG43" i="4"/>
  <c r="AF43" i="4"/>
  <c r="AB43" i="4"/>
  <c r="AC43" i="4" s="1"/>
  <c r="AA43" i="4"/>
  <c r="X43" i="4"/>
  <c r="U43" i="4"/>
  <c r="S43" i="4"/>
  <c r="R43" i="4"/>
  <c r="N43" i="4"/>
  <c r="J43" i="4"/>
  <c r="F43" i="4"/>
  <c r="C43" i="4"/>
  <c r="B43" i="4"/>
  <c r="BC42" i="4"/>
  <c r="BB42" i="4"/>
  <c r="AN42" i="4"/>
  <c r="AJ42" i="4"/>
  <c r="AG42" i="4"/>
  <c r="AF42" i="4"/>
  <c r="AE42" i="4"/>
  <c r="AB42" i="4"/>
  <c r="AC42" i="4" s="1"/>
  <c r="X42" i="4"/>
  <c r="R42" i="4"/>
  <c r="N42" i="4"/>
  <c r="J42" i="4"/>
  <c r="F42" i="4"/>
  <c r="C42" i="4"/>
  <c r="AQ42" i="4" s="1"/>
  <c r="BE42" i="4" s="1"/>
  <c r="B42" i="4"/>
  <c r="BB41" i="4"/>
  <c r="BC41" i="4" s="1"/>
  <c r="AN41" i="4"/>
  <c r="AJ41" i="4"/>
  <c r="AG41" i="4"/>
  <c r="AF41" i="4"/>
  <c r="AB41" i="4"/>
  <c r="AC41" i="4" s="1"/>
  <c r="X41" i="4"/>
  <c r="AE41" i="4" s="1"/>
  <c r="R41" i="4"/>
  <c r="N41" i="4"/>
  <c r="Q41" i="4" s="1"/>
  <c r="J41" i="4"/>
  <c r="F41" i="4"/>
  <c r="C41" i="4"/>
  <c r="B41" i="4"/>
  <c r="BB40" i="4"/>
  <c r="BC40" i="4" s="1"/>
  <c r="AN40" i="4"/>
  <c r="AJ40" i="4"/>
  <c r="AG40" i="4"/>
  <c r="AF40" i="4"/>
  <c r="AH40" i="4" s="1"/>
  <c r="AB40" i="4"/>
  <c r="AC40" i="4" s="1"/>
  <c r="X40" i="4"/>
  <c r="R40" i="4"/>
  <c r="N40" i="4"/>
  <c r="Q40" i="4" s="1"/>
  <c r="J40" i="4"/>
  <c r="AX40" i="4" s="1"/>
  <c r="BL40" i="4" s="1"/>
  <c r="F40" i="4"/>
  <c r="C40" i="4"/>
  <c r="B40" i="4"/>
  <c r="BB39" i="4"/>
  <c r="BC39" i="4" s="1"/>
  <c r="AN39" i="4"/>
  <c r="AJ39" i="4"/>
  <c r="AG39" i="4"/>
  <c r="AF39" i="4"/>
  <c r="AB39" i="4"/>
  <c r="AC39" i="4" s="1"/>
  <c r="AA39" i="4"/>
  <c r="X39" i="4"/>
  <c r="R39" i="4"/>
  <c r="N39" i="4"/>
  <c r="J39" i="4"/>
  <c r="AX39" i="4" s="1"/>
  <c r="F39" i="4"/>
  <c r="C39" i="4"/>
  <c r="B39" i="4"/>
  <c r="BB38" i="4"/>
  <c r="BC38" i="4" s="1"/>
  <c r="AN38" i="4"/>
  <c r="AJ38" i="4"/>
  <c r="AG38" i="4"/>
  <c r="AF38" i="4"/>
  <c r="AB38" i="4"/>
  <c r="X38" i="4"/>
  <c r="R38" i="4"/>
  <c r="N38" i="4"/>
  <c r="J38" i="4"/>
  <c r="H38" i="4" s="1"/>
  <c r="F38" i="4"/>
  <c r="C38" i="4"/>
  <c r="B38" i="4"/>
  <c r="AP38" i="4" s="1"/>
  <c r="BD38" i="4" s="1"/>
  <c r="BB37" i="4"/>
  <c r="BC37" i="4" s="1"/>
  <c r="AN37" i="4"/>
  <c r="AJ37" i="4"/>
  <c r="AG37" i="4"/>
  <c r="AF37" i="4"/>
  <c r="AD37" i="4"/>
  <c r="AD53" i="4" s="1"/>
  <c r="Z37" i="4"/>
  <c r="Z53" i="4" s="1"/>
  <c r="W37" i="4"/>
  <c r="W53" i="4" s="1"/>
  <c r="V37" i="4"/>
  <c r="R37" i="4"/>
  <c r="N37" i="4"/>
  <c r="Q37" i="4" s="1"/>
  <c r="J37" i="4"/>
  <c r="F37" i="4"/>
  <c r="C37" i="4"/>
  <c r="B37" i="4"/>
  <c r="BB36" i="4"/>
  <c r="BC36" i="4" s="1"/>
  <c r="AN36" i="4"/>
  <c r="AJ36" i="4"/>
  <c r="AG36" i="4"/>
  <c r="AF36" i="4"/>
  <c r="AB36" i="4"/>
  <c r="AC36" i="4" s="1"/>
  <c r="AA36" i="4"/>
  <c r="X36" i="4"/>
  <c r="R36" i="4"/>
  <c r="Q36" i="4"/>
  <c r="N36" i="4"/>
  <c r="J36" i="4"/>
  <c r="F36" i="4"/>
  <c r="C36" i="4"/>
  <c r="B36" i="4"/>
  <c r="BB35" i="4"/>
  <c r="BC35" i="4" s="1"/>
  <c r="AN35" i="4"/>
  <c r="AJ35" i="4"/>
  <c r="AG35" i="4"/>
  <c r="AF35" i="4"/>
  <c r="AB35" i="4"/>
  <c r="AA35" i="4"/>
  <c r="X35" i="4"/>
  <c r="R35" i="4"/>
  <c r="N35" i="4"/>
  <c r="J35" i="4"/>
  <c r="F35" i="4"/>
  <c r="C35" i="4"/>
  <c r="B35" i="4"/>
  <c r="BB34" i="4"/>
  <c r="BC34" i="4" s="1"/>
  <c r="AN34" i="4"/>
  <c r="AJ34" i="4"/>
  <c r="AG34" i="4"/>
  <c r="AF34" i="4"/>
  <c r="AB34" i="4"/>
  <c r="AC34" i="4" s="1"/>
  <c r="X34" i="4"/>
  <c r="R34" i="4"/>
  <c r="N34" i="4"/>
  <c r="J34" i="4"/>
  <c r="F34" i="4"/>
  <c r="C34" i="4"/>
  <c r="B34" i="4"/>
  <c r="BB33" i="4"/>
  <c r="AN33" i="4"/>
  <c r="AJ33" i="4"/>
  <c r="AG33" i="4"/>
  <c r="AF33" i="4"/>
  <c r="AB33" i="4"/>
  <c r="X33" i="4"/>
  <c r="R33" i="4"/>
  <c r="N33" i="4"/>
  <c r="J33" i="4"/>
  <c r="F33" i="4"/>
  <c r="C33" i="4"/>
  <c r="B33" i="4"/>
  <c r="BA32" i="4"/>
  <c r="BA57" i="4" s="1"/>
  <c r="AZ32" i="4"/>
  <c r="AZ57" i="4" s="1"/>
  <c r="AN31" i="4"/>
  <c r="AJ31" i="4"/>
  <c r="AG31" i="4"/>
  <c r="AF31" i="4"/>
  <c r="AB31" i="4"/>
  <c r="AC31" i="4" s="1"/>
  <c r="AA31" i="4"/>
  <c r="X31" i="4"/>
  <c r="R31" i="4"/>
  <c r="N31" i="4"/>
  <c r="J31" i="4"/>
  <c r="F31" i="4"/>
  <c r="C31" i="4"/>
  <c r="B31" i="4"/>
  <c r="AN30" i="4"/>
  <c r="AJ30" i="4"/>
  <c r="AG30" i="4"/>
  <c r="AF30" i="4"/>
  <c r="AB30" i="4"/>
  <c r="X30" i="4"/>
  <c r="R30" i="4"/>
  <c r="N30" i="4"/>
  <c r="J30" i="4"/>
  <c r="F30" i="4"/>
  <c r="C30" i="4"/>
  <c r="B30" i="4"/>
  <c r="AN29" i="4"/>
  <c r="AJ29" i="4"/>
  <c r="AG29" i="4"/>
  <c r="AF29" i="4"/>
  <c r="AB29" i="4"/>
  <c r="X29" i="4"/>
  <c r="S29" i="4"/>
  <c r="R29" i="4"/>
  <c r="N29" i="4"/>
  <c r="J29" i="4"/>
  <c r="F29" i="4"/>
  <c r="C29" i="4"/>
  <c r="AQ29" i="4" s="1"/>
  <c r="BE29" i="4" s="1"/>
  <c r="B29" i="4"/>
  <c r="AN28" i="4"/>
  <c r="AJ28" i="4"/>
  <c r="AG28" i="4"/>
  <c r="AF28" i="4"/>
  <c r="AB28" i="4"/>
  <c r="AC28" i="4" s="1"/>
  <c r="X28" i="4"/>
  <c r="U28" i="4"/>
  <c r="S28" i="4"/>
  <c r="R28" i="4"/>
  <c r="N28" i="4"/>
  <c r="J28" i="4"/>
  <c r="F28" i="4"/>
  <c r="C28" i="4"/>
  <c r="B28" i="4"/>
  <c r="AN27" i="4"/>
  <c r="AJ27" i="4"/>
  <c r="AG27" i="4"/>
  <c r="AF27" i="4"/>
  <c r="AH27" i="4" s="1"/>
  <c r="AB27" i="4"/>
  <c r="X27" i="4"/>
  <c r="R27" i="4"/>
  <c r="N27" i="4"/>
  <c r="J27" i="4"/>
  <c r="F27" i="4"/>
  <c r="AT27" i="4" s="1"/>
  <c r="C27" i="4"/>
  <c r="B27" i="4"/>
  <c r="AP27" i="4" s="1"/>
  <c r="BD27" i="4" s="1"/>
  <c r="AN26" i="4"/>
  <c r="AJ26" i="4"/>
  <c r="AG26" i="4"/>
  <c r="AF26" i="4"/>
  <c r="AB26" i="4"/>
  <c r="X26" i="4"/>
  <c r="AA26" i="4" s="1"/>
  <c r="R26" i="4"/>
  <c r="N26" i="4"/>
  <c r="J26" i="4"/>
  <c r="F26" i="4"/>
  <c r="C26" i="4"/>
  <c r="B26" i="4"/>
  <c r="AN25" i="4"/>
  <c r="AJ25" i="4"/>
  <c r="AG25" i="4"/>
  <c r="AF25" i="4"/>
  <c r="AB25" i="4"/>
  <c r="X25" i="4"/>
  <c r="R25" i="4"/>
  <c r="N25" i="4"/>
  <c r="J25" i="4"/>
  <c r="H25" i="4" s="1"/>
  <c r="F25" i="4"/>
  <c r="C25" i="4"/>
  <c r="AQ25" i="4" s="1"/>
  <c r="BE25" i="4" s="1"/>
  <c r="B25" i="4"/>
  <c r="AN24" i="4"/>
  <c r="AJ24" i="4"/>
  <c r="AG24" i="4"/>
  <c r="AF24" i="4"/>
  <c r="AB24" i="4"/>
  <c r="X24" i="4"/>
  <c r="U24" i="4"/>
  <c r="S24" i="4"/>
  <c r="R24" i="4"/>
  <c r="N24" i="4"/>
  <c r="J24" i="4"/>
  <c r="AX24" i="4" s="1"/>
  <c r="F24" i="4"/>
  <c r="C24" i="4"/>
  <c r="B24" i="4"/>
  <c r="AN23" i="4"/>
  <c r="AJ23" i="4"/>
  <c r="AG23" i="4"/>
  <c r="AF23" i="4"/>
  <c r="AB23" i="4"/>
  <c r="AC23" i="4" s="1"/>
  <c r="X23" i="4"/>
  <c r="AE23" i="4" s="1"/>
  <c r="R23" i="4"/>
  <c r="N23" i="4"/>
  <c r="Q23" i="4" s="1"/>
  <c r="J23" i="4"/>
  <c r="F23" i="4"/>
  <c r="AT23" i="4" s="1"/>
  <c r="BH23" i="4" s="1"/>
  <c r="C23" i="4"/>
  <c r="AQ23" i="4" s="1"/>
  <c r="BE23" i="4" s="1"/>
  <c r="B23" i="4"/>
  <c r="AN22" i="4"/>
  <c r="AJ22" i="4"/>
  <c r="AG22" i="4"/>
  <c r="AF22" i="4"/>
  <c r="AB22" i="4"/>
  <c r="AC22" i="4" s="1"/>
  <c r="AA22" i="4"/>
  <c r="X22" i="4"/>
  <c r="AE22" i="4" s="1"/>
  <c r="R22" i="4"/>
  <c r="N22" i="4"/>
  <c r="J22" i="4"/>
  <c r="F22" i="4"/>
  <c r="AT22" i="4" s="1"/>
  <c r="C22" i="4"/>
  <c r="B22" i="4"/>
  <c r="AN21" i="4"/>
  <c r="AJ21" i="4"/>
  <c r="AG21" i="4"/>
  <c r="AF21" i="4"/>
  <c r="AB21" i="4"/>
  <c r="X21" i="4"/>
  <c r="U21" i="4"/>
  <c r="S21" i="4"/>
  <c r="R21" i="4"/>
  <c r="N21" i="4"/>
  <c r="J21" i="4"/>
  <c r="F21" i="4"/>
  <c r="C21" i="4"/>
  <c r="B21" i="4"/>
  <c r="D21" i="4" s="1"/>
  <c r="AN20" i="4"/>
  <c r="AJ20" i="4"/>
  <c r="AG20" i="4"/>
  <c r="AF20" i="4"/>
  <c r="AE20" i="4"/>
  <c r="AB20" i="4"/>
  <c r="AC20" i="4" s="1"/>
  <c r="AA20" i="4"/>
  <c r="X20" i="4"/>
  <c r="R20" i="4"/>
  <c r="S20" i="4" s="1"/>
  <c r="N20" i="4"/>
  <c r="N18" i="4" s="1"/>
  <c r="J20" i="4"/>
  <c r="F20" i="4"/>
  <c r="C20" i="4"/>
  <c r="B20" i="4"/>
  <c r="AN19" i="4"/>
  <c r="AJ19" i="4"/>
  <c r="AG19" i="4"/>
  <c r="AF19" i="4"/>
  <c r="AE19" i="4"/>
  <c r="AC19" i="4"/>
  <c r="AB19" i="4"/>
  <c r="X19" i="4"/>
  <c r="U19" i="4"/>
  <c r="R19" i="4"/>
  <c r="Q19" i="4"/>
  <c r="N19" i="4"/>
  <c r="J19" i="4"/>
  <c r="J18" i="4" s="1"/>
  <c r="F19" i="4"/>
  <c r="C19" i="4"/>
  <c r="B19" i="4"/>
  <c r="BB18" i="4"/>
  <c r="AJ18" i="4"/>
  <c r="AD18" i="4"/>
  <c r="Z18" i="4"/>
  <c r="X18" i="4"/>
  <c r="W18" i="4"/>
  <c r="V18" i="4"/>
  <c r="T18" i="4"/>
  <c r="P18" i="4"/>
  <c r="R18" i="4" s="1"/>
  <c r="M18" i="4"/>
  <c r="L18" i="4"/>
  <c r="AN17" i="4"/>
  <c r="AJ17" i="4"/>
  <c r="AG17" i="4"/>
  <c r="AF17" i="4"/>
  <c r="AH17" i="4" s="1"/>
  <c r="AE17" i="4"/>
  <c r="AB17" i="4"/>
  <c r="AC17" i="4" s="1"/>
  <c r="AA17" i="4"/>
  <c r="X17" i="4"/>
  <c r="R17" i="4"/>
  <c r="S17" i="4" s="1"/>
  <c r="N17" i="4"/>
  <c r="J17" i="4"/>
  <c r="AX17" i="4" s="1"/>
  <c r="F17" i="4"/>
  <c r="C17" i="4"/>
  <c r="AQ17" i="4" s="1"/>
  <c r="B17" i="4"/>
  <c r="AN16" i="4"/>
  <c r="AJ16" i="4"/>
  <c r="AG16" i="4"/>
  <c r="AF16" i="4"/>
  <c r="AB16" i="4"/>
  <c r="AC16" i="4" s="1"/>
  <c r="AA16" i="4"/>
  <c r="X16" i="4"/>
  <c r="R16" i="4"/>
  <c r="N16" i="4"/>
  <c r="J16" i="4"/>
  <c r="F16" i="4"/>
  <c r="C16" i="4"/>
  <c r="B16" i="4"/>
  <c r="AN15" i="4"/>
  <c r="AJ15" i="4"/>
  <c r="AG15" i="4"/>
  <c r="AF15" i="4"/>
  <c r="AD15" i="4"/>
  <c r="AD12" i="4" s="1"/>
  <c r="Z15" i="4"/>
  <c r="W15" i="4"/>
  <c r="V15" i="4"/>
  <c r="R15" i="4"/>
  <c r="N15" i="4"/>
  <c r="J15" i="4"/>
  <c r="F15" i="4"/>
  <c r="C15" i="4"/>
  <c r="B15" i="4"/>
  <c r="AN14" i="4"/>
  <c r="AJ14" i="4"/>
  <c r="AG14" i="4"/>
  <c r="AF14" i="4"/>
  <c r="AB14" i="4"/>
  <c r="X14" i="4"/>
  <c r="R14" i="4"/>
  <c r="N14" i="4"/>
  <c r="U14" i="4" s="1"/>
  <c r="J14" i="4"/>
  <c r="F14" i="4"/>
  <c r="C14" i="4"/>
  <c r="B14" i="4"/>
  <c r="AN13" i="4"/>
  <c r="AJ13" i="4"/>
  <c r="AG13" i="4"/>
  <c r="AF13" i="4"/>
  <c r="AH13" i="4" s="1"/>
  <c r="AB13" i="4"/>
  <c r="AC13" i="4" s="1"/>
  <c r="AA13" i="4"/>
  <c r="X13" i="4"/>
  <c r="AE13" i="4" s="1"/>
  <c r="R13" i="4"/>
  <c r="S13" i="4" s="1"/>
  <c r="N13" i="4"/>
  <c r="J13" i="4"/>
  <c r="F13" i="4"/>
  <c r="C13" i="4"/>
  <c r="B13" i="4"/>
  <c r="BB12" i="4"/>
  <c r="Z12" i="4"/>
  <c r="Z32" i="4" s="1"/>
  <c r="V12" i="4"/>
  <c r="V32" i="4" s="1"/>
  <c r="T12" i="4"/>
  <c r="T32" i="4" s="1"/>
  <c r="P12" i="4"/>
  <c r="P32" i="4" s="1"/>
  <c r="M12" i="4"/>
  <c r="M32" i="4" s="1"/>
  <c r="M57" i="4" s="1"/>
  <c r="L12" i="4"/>
  <c r="L32" i="4" s="1"/>
  <c r="AN11" i="4"/>
  <c r="AJ11" i="4"/>
  <c r="AG11" i="4"/>
  <c r="AF11" i="4"/>
  <c r="AB11" i="4"/>
  <c r="X11" i="4"/>
  <c r="S11" i="4"/>
  <c r="R11" i="4"/>
  <c r="N11" i="4"/>
  <c r="J11" i="4"/>
  <c r="F11" i="4"/>
  <c r="C11" i="4"/>
  <c r="B11" i="4"/>
  <c r="AN10" i="4"/>
  <c r="AL10" i="4" s="1"/>
  <c r="AJ10" i="4"/>
  <c r="AG10" i="4"/>
  <c r="AF10" i="4"/>
  <c r="AH10" i="4" s="1"/>
  <c r="AB10" i="4"/>
  <c r="AC10" i="4" s="1"/>
  <c r="X10" i="4"/>
  <c r="AA10" i="4" s="1"/>
  <c r="U10" i="4"/>
  <c r="R10" i="4"/>
  <c r="S10" i="4" s="1"/>
  <c r="Q10" i="4"/>
  <c r="N10" i="4"/>
  <c r="J10" i="4"/>
  <c r="F10" i="4"/>
  <c r="C10" i="4"/>
  <c r="B10" i="4"/>
  <c r="AN9" i="4"/>
  <c r="AL9" i="4" s="1"/>
  <c r="AJ9" i="4"/>
  <c r="AG9" i="4"/>
  <c r="AF9" i="4"/>
  <c r="AB9" i="4"/>
  <c r="AC9" i="4" s="1"/>
  <c r="X9" i="4"/>
  <c r="AE9" i="4" s="1"/>
  <c r="R9" i="4"/>
  <c r="N9" i="4"/>
  <c r="Q9" i="4" s="1"/>
  <c r="J9" i="4"/>
  <c r="F9" i="4"/>
  <c r="AT9" i="4" s="1"/>
  <c r="C9" i="4"/>
  <c r="B9" i="4"/>
  <c r="AN8" i="4"/>
  <c r="AJ8" i="4"/>
  <c r="AG8" i="4"/>
  <c r="AF8" i="4"/>
  <c r="AB8" i="4"/>
  <c r="X8" i="4"/>
  <c r="R8" i="4"/>
  <c r="N8" i="4"/>
  <c r="J8" i="4"/>
  <c r="F8" i="4"/>
  <c r="C8" i="4"/>
  <c r="B8" i="4"/>
  <c r="AP8" i="4" s="1"/>
  <c r="BD8" i="4" s="1"/>
  <c r="AN7" i="4"/>
  <c r="AJ7" i="4"/>
  <c r="AG7" i="4"/>
  <c r="AF7" i="4"/>
  <c r="AH7" i="4" s="1"/>
  <c r="AB7" i="4"/>
  <c r="X7" i="4"/>
  <c r="R7" i="4"/>
  <c r="S7" i="4" s="1"/>
  <c r="Q7" i="4"/>
  <c r="N7" i="4"/>
  <c r="J7" i="4"/>
  <c r="F7" i="4"/>
  <c r="C7" i="4"/>
  <c r="AQ7" i="4" s="1"/>
  <c r="BE7" i="4" s="1"/>
  <c r="B7" i="4"/>
  <c r="AO27" i="4" l="1"/>
  <c r="AH29" i="4"/>
  <c r="S66" i="4"/>
  <c r="N80" i="4"/>
  <c r="AP85" i="4"/>
  <c r="AP69" i="4"/>
  <c r="BD69" i="4" s="1"/>
  <c r="N81" i="4"/>
  <c r="AJ12" i="4"/>
  <c r="AJ32" i="4" s="1"/>
  <c r="D19" i="4"/>
  <c r="AH21" i="4"/>
  <c r="AH83" i="4"/>
  <c r="AH85" i="4"/>
  <c r="AH86" i="4"/>
  <c r="AP10" i="4"/>
  <c r="AP16" i="4"/>
  <c r="H20" i="4"/>
  <c r="D54" i="4"/>
  <c r="N87" i="4"/>
  <c r="D7" i="4"/>
  <c r="AL23" i="4"/>
  <c r="H74" i="4"/>
  <c r="H60" i="4"/>
  <c r="H43" i="4"/>
  <c r="AH47" i="4"/>
  <c r="AO47" i="4" s="1"/>
  <c r="AL62" i="4"/>
  <c r="AQ70" i="4"/>
  <c r="BB71" i="4"/>
  <c r="BC71" i="4" s="1"/>
  <c r="R73" i="4"/>
  <c r="R75" i="4"/>
  <c r="R77" i="4"/>
  <c r="BB77" i="4"/>
  <c r="BC77" i="4" s="1"/>
  <c r="R71" i="4"/>
  <c r="AX35" i="4"/>
  <c r="H42" i="4"/>
  <c r="R58" i="4"/>
  <c r="R60" i="4"/>
  <c r="S60" i="4" s="1"/>
  <c r="N61" i="4"/>
  <c r="AH61" i="4"/>
  <c r="AK50" i="4"/>
  <c r="N70" i="4"/>
  <c r="AL41" i="4"/>
  <c r="AM50" i="4"/>
  <c r="H52" i="4"/>
  <c r="AQ11" i="4"/>
  <c r="BE11" i="4" s="1"/>
  <c r="AH11" i="4"/>
  <c r="AQ21" i="4"/>
  <c r="BE21" i="4" s="1"/>
  <c r="AH44" i="4"/>
  <c r="AO44" i="4" s="1"/>
  <c r="AQ48" i="4"/>
  <c r="BE48" i="4" s="1"/>
  <c r="AQ52" i="4"/>
  <c r="BE52" i="4" s="1"/>
  <c r="AH52" i="4"/>
  <c r="AH62" i="4"/>
  <c r="AO62" i="4" s="1"/>
  <c r="X64" i="4"/>
  <c r="AE64" i="4" s="1"/>
  <c r="N72" i="4"/>
  <c r="U72" i="4" s="1"/>
  <c r="AL72" i="4"/>
  <c r="N73" i="4"/>
  <c r="Q73" i="4" s="1"/>
  <c r="N75" i="4"/>
  <c r="AX79" i="4"/>
  <c r="H10" i="4"/>
  <c r="X15" i="4"/>
  <c r="AE15" i="4" s="1"/>
  <c r="AL24" i="4"/>
  <c r="AH30" i="4"/>
  <c r="AL36" i="4"/>
  <c r="AT42" i="4"/>
  <c r="BH42" i="4" s="1"/>
  <c r="AT52" i="4"/>
  <c r="BH52" i="4" s="1"/>
  <c r="AL21" i="4"/>
  <c r="AP46" i="4"/>
  <c r="BD46" i="4" s="1"/>
  <c r="AT47" i="4"/>
  <c r="BH47" i="4" s="1"/>
  <c r="D51" i="4"/>
  <c r="K51" i="4" s="1"/>
  <c r="AH51" i="4"/>
  <c r="AM10" i="4"/>
  <c r="B18" i="4"/>
  <c r="D27" i="4"/>
  <c r="AP54" i="4"/>
  <c r="AP11" i="4"/>
  <c r="AQ22" i="4"/>
  <c r="BE22" i="4" s="1"/>
  <c r="AH22" i="4"/>
  <c r="AO22" i="4" s="1"/>
  <c r="D33" i="4"/>
  <c r="AP36" i="4"/>
  <c r="AQ37" i="4"/>
  <c r="BE37" i="4" s="1"/>
  <c r="AH45" i="4"/>
  <c r="AH46" i="4"/>
  <c r="AL47" i="4"/>
  <c r="AQ55" i="4"/>
  <c r="BE55" i="4" s="1"/>
  <c r="AL19" i="4"/>
  <c r="AH24" i="4"/>
  <c r="AH26" i="4"/>
  <c r="AH36" i="4"/>
  <c r="AK36" i="4" s="1"/>
  <c r="AP48" i="4"/>
  <c r="BD48" i="4" s="1"/>
  <c r="BF48" i="4" s="1"/>
  <c r="AT49" i="4"/>
  <c r="AL37" i="4"/>
  <c r="AL40" i="4"/>
  <c r="AM40" i="4" s="1"/>
  <c r="AL49" i="4"/>
  <c r="AM49" i="4" s="1"/>
  <c r="H67" i="4"/>
  <c r="H68" i="4"/>
  <c r="BB79" i="4"/>
  <c r="BC79" i="4" s="1"/>
  <c r="AQ84" i="4"/>
  <c r="AX70" i="4"/>
  <c r="AH70" i="4"/>
  <c r="AT71" i="4"/>
  <c r="BH71" i="4" s="1"/>
  <c r="AQ73" i="4"/>
  <c r="BE73" i="4" s="1"/>
  <c r="AT83" i="4"/>
  <c r="BH83" i="4" s="1"/>
  <c r="AL69" i="4"/>
  <c r="AM69" i="4" s="1"/>
  <c r="AT75" i="4"/>
  <c r="BH75" i="4" s="1"/>
  <c r="AQ79" i="4"/>
  <c r="BE79" i="4" s="1"/>
  <c r="H86" i="4"/>
  <c r="BB66" i="4"/>
  <c r="BC66" i="4" s="1"/>
  <c r="BB68" i="4"/>
  <c r="BC68" i="4" s="1"/>
  <c r="N71" i="4"/>
  <c r="S71" i="4" s="1"/>
  <c r="H75" i="4"/>
  <c r="AT79" i="4"/>
  <c r="D81" i="4"/>
  <c r="G81" i="4" s="1"/>
  <c r="N83" i="4"/>
  <c r="N84" i="4"/>
  <c r="AP67" i="4"/>
  <c r="BB69" i="4"/>
  <c r="BC69" i="4" s="1"/>
  <c r="BB70" i="4"/>
  <c r="BC70" i="4" s="1"/>
  <c r="AL77" i="4"/>
  <c r="AQ68" i="4"/>
  <c r="BE68" i="4" s="1"/>
  <c r="BB75" i="4"/>
  <c r="BC75" i="4" s="1"/>
  <c r="BB76" i="4"/>
  <c r="BC76" i="4" s="1"/>
  <c r="R83" i="4"/>
  <c r="AC27" i="4"/>
  <c r="AE27" i="4"/>
  <c r="AA27" i="4"/>
  <c r="Q45" i="4"/>
  <c r="U45" i="4"/>
  <c r="S45" i="4"/>
  <c r="U26" i="4"/>
  <c r="AP22" i="4"/>
  <c r="D22" i="4"/>
  <c r="AA29" i="4"/>
  <c r="AE29" i="4"/>
  <c r="Q44" i="4"/>
  <c r="U44" i="4"/>
  <c r="AQ10" i="4"/>
  <c r="BE10" i="4" s="1"/>
  <c r="D10" i="4"/>
  <c r="AA8" i="4"/>
  <c r="S34" i="4"/>
  <c r="U34" i="4"/>
  <c r="Q34" i="4"/>
  <c r="AK24" i="4"/>
  <c r="U51" i="4"/>
  <c r="Q51" i="4"/>
  <c r="AE79" i="4"/>
  <c r="Q61" i="4"/>
  <c r="AC29" i="4"/>
  <c r="AL44" i="4"/>
  <c r="AA67" i="4"/>
  <c r="R68" i="4"/>
  <c r="AE72" i="4"/>
  <c r="AE73" i="4"/>
  <c r="H78" i="4"/>
  <c r="AA79" i="4"/>
  <c r="AL80" i="4"/>
  <c r="R85" i="4"/>
  <c r="BB85" i="4"/>
  <c r="BC85" i="4" s="1"/>
  <c r="AC8" i="4"/>
  <c r="AC11" i="4"/>
  <c r="H13" i="4"/>
  <c r="I13" i="4" s="1"/>
  <c r="AX14" i="4"/>
  <c r="Q15" i="4"/>
  <c r="AA18" i="4"/>
  <c r="AC21" i="4"/>
  <c r="AC24" i="4"/>
  <c r="AA28" i="4"/>
  <c r="AL30" i="4"/>
  <c r="AE35" i="4"/>
  <c r="AE36" i="4"/>
  <c r="AH37" i="4"/>
  <c r="AH38" i="4"/>
  <c r="AH42" i="4"/>
  <c r="AK42" i="4" s="1"/>
  <c r="AT43" i="4"/>
  <c r="BH43" i="4" s="1"/>
  <c r="AL43" i="4"/>
  <c r="AE46" i="4"/>
  <c r="AC50" i="4"/>
  <c r="S51" i="4"/>
  <c r="AH54" i="4"/>
  <c r="N58" i="4"/>
  <c r="BB60" i="4"/>
  <c r="BC60" i="4" s="1"/>
  <c r="R64" i="4"/>
  <c r="AH66" i="4"/>
  <c r="AC67" i="4"/>
  <c r="AA68" i="4"/>
  <c r="R69" i="4"/>
  <c r="H71" i="4"/>
  <c r="AQ72" i="4"/>
  <c r="BE72" i="4" s="1"/>
  <c r="AA73" i="4"/>
  <c r="BB73" i="4"/>
  <c r="BC73" i="4" s="1"/>
  <c r="BB74" i="4"/>
  <c r="BC74" i="4" s="1"/>
  <c r="N76" i="4"/>
  <c r="N77" i="4"/>
  <c r="S77" i="4" s="1"/>
  <c r="N78" i="4"/>
  <c r="H79" i="4"/>
  <c r="AC79" i="4"/>
  <c r="AE80" i="4"/>
  <c r="BB80" i="4"/>
  <c r="BC80" i="4" s="1"/>
  <c r="H82" i="4"/>
  <c r="AH82" i="4"/>
  <c r="AC83" i="4"/>
  <c r="AA85" i="4"/>
  <c r="BB86" i="4"/>
  <c r="BC86" i="4" s="1"/>
  <c r="AE11" i="4"/>
  <c r="S26" i="4"/>
  <c r="U40" i="4"/>
  <c r="AE48" i="4"/>
  <c r="AA50" i="4"/>
  <c r="H58" i="4"/>
  <c r="H65" i="4" s="1"/>
  <c r="D8" i="4"/>
  <c r="Q54" i="4"/>
  <c r="AE83" i="4"/>
  <c r="AP87" i="4"/>
  <c r="BD87" i="4" s="1"/>
  <c r="H11" i="4"/>
  <c r="AP15" i="4"/>
  <c r="S19" i="4"/>
  <c r="AH23" i="4"/>
  <c r="AK23" i="4" s="1"/>
  <c r="S30" i="4"/>
  <c r="AA33" i="4"/>
  <c r="D36" i="4"/>
  <c r="AQ36" i="4"/>
  <c r="BE36" i="4" s="1"/>
  <c r="AE39" i="4"/>
  <c r="AE40" i="4"/>
  <c r="AH41" i="4"/>
  <c r="U42" i="4"/>
  <c r="AH48" i="4"/>
  <c r="AA51" i="4"/>
  <c r="Q52" i="4"/>
  <c r="AL58" i="4"/>
  <c r="AT60" i="4"/>
  <c r="BH60" i="4" s="1"/>
  <c r="AB63" i="4"/>
  <c r="AQ64" i="4"/>
  <c r="AE68" i="4"/>
  <c r="AC69" i="4"/>
  <c r="AP70" i="4"/>
  <c r="AO70" i="4"/>
  <c r="AQ74" i="4"/>
  <c r="BE74" i="4" s="1"/>
  <c r="AA74" i="4"/>
  <c r="U81" i="4"/>
  <c r="AH84" i="4"/>
  <c r="AT85" i="4"/>
  <c r="BH85" i="4" s="1"/>
  <c r="AT86" i="4"/>
  <c r="AC86" i="4"/>
  <c r="AQ87" i="4"/>
  <c r="BE87" i="4" s="1"/>
  <c r="AE87" i="4"/>
  <c r="N12" i="4"/>
  <c r="Q20" i="4"/>
  <c r="Q30" i="4"/>
  <c r="U37" i="4"/>
  <c r="Q55" i="4"/>
  <c r="AE67" i="4"/>
  <c r="AE86" i="4"/>
  <c r="H8" i="4"/>
  <c r="I8" i="4" s="1"/>
  <c r="S9" i="4"/>
  <c r="U11" i="4"/>
  <c r="AF12" i="4"/>
  <c r="Q21" i="4"/>
  <c r="S23" i="4"/>
  <c r="Q24" i="4"/>
  <c r="Q29" i="4"/>
  <c r="AK29" i="4"/>
  <c r="U30" i="4"/>
  <c r="AQ31" i="4"/>
  <c r="BE31" i="4" s="1"/>
  <c r="AC33" i="4"/>
  <c r="AQ34" i="4"/>
  <c r="BE34" i="4" s="1"/>
  <c r="AA34" i="4"/>
  <c r="S37" i="4"/>
  <c r="AA40" i="4"/>
  <c r="S41" i="4"/>
  <c r="Q42" i="4"/>
  <c r="Q50" i="4"/>
  <c r="AQ51" i="4"/>
  <c r="BE51" i="4" s="1"/>
  <c r="S55" i="4"/>
  <c r="AM56" i="4"/>
  <c r="S58" i="4"/>
  <c r="AC64" i="4"/>
  <c r="AK69" i="4"/>
  <c r="AM72" i="4"/>
  <c r="AC74" i="4"/>
  <c r="AA75" i="4"/>
  <c r="U76" i="4"/>
  <c r="AE81" i="4"/>
  <c r="BB81" i="4"/>
  <c r="BC81" i="4" s="1"/>
  <c r="AX84" i="4"/>
  <c r="BL84" i="4" s="1"/>
  <c r="D87" i="4"/>
  <c r="AA87" i="4"/>
  <c r="U41" i="4"/>
  <c r="BE84" i="4"/>
  <c r="AX7" i="4"/>
  <c r="BL7" i="4" s="1"/>
  <c r="Q11" i="4"/>
  <c r="U13" i="4"/>
  <c r="D15" i="4"/>
  <c r="G15" i="4" s="1"/>
  <c r="AA19" i="4"/>
  <c r="U20" i="4"/>
  <c r="U23" i="4"/>
  <c r="Q28" i="4"/>
  <c r="H31" i="4"/>
  <c r="AE31" i="4"/>
  <c r="AE33" i="4"/>
  <c r="AT34" i="4"/>
  <c r="AE38" i="4"/>
  <c r="AQ40" i="4"/>
  <c r="BE40" i="4" s="1"/>
  <c r="S42" i="4"/>
  <c r="Q43" i="4"/>
  <c r="AE43" i="4"/>
  <c r="AT44" i="4"/>
  <c r="BH44" i="4" s="1"/>
  <c r="AO46" i="4"/>
  <c r="U55" i="4"/>
  <c r="AO56" i="4"/>
  <c r="B65" i="4"/>
  <c r="AE66" i="4"/>
  <c r="N68" i="4"/>
  <c r="AX69" i="4"/>
  <c r="BL69" i="4" s="1"/>
  <c r="AA70" i="4"/>
  <c r="AC75" i="4"/>
  <c r="AA77" i="4"/>
  <c r="D78" i="4"/>
  <c r="AE78" i="4"/>
  <c r="H87" i="4"/>
  <c r="I87" i="4" s="1"/>
  <c r="AC87" i="4"/>
  <c r="AE10" i="4"/>
  <c r="D43" i="4"/>
  <c r="AL45" i="4"/>
  <c r="W65" i="4"/>
  <c r="AL60" i="4"/>
  <c r="BB53" i="4"/>
  <c r="BC53" i="4" s="1"/>
  <c r="AE69" i="4"/>
  <c r="AT80" i="4"/>
  <c r="U87" i="4"/>
  <c r="U7" i="4"/>
  <c r="AL7" i="4"/>
  <c r="AA9" i="4"/>
  <c r="L57" i="4"/>
  <c r="F12" i="4"/>
  <c r="AX16" i="4"/>
  <c r="BL16" i="4" s="1"/>
  <c r="AA23" i="4"/>
  <c r="D30" i="4"/>
  <c r="K30" i="4" s="1"/>
  <c r="AH31" i="4"/>
  <c r="AO31" i="4" s="1"/>
  <c r="AH33" i="4"/>
  <c r="AH34" i="4"/>
  <c r="U36" i="4"/>
  <c r="AA38" i="4"/>
  <c r="AQ39" i="4"/>
  <c r="BE39" i="4" s="1"/>
  <c r="AH39" i="4"/>
  <c r="AK39" i="4" s="1"/>
  <c r="AP41" i="4"/>
  <c r="BD41" i="4" s="1"/>
  <c r="AA41" i="4"/>
  <c r="AA42" i="4"/>
  <c r="AX44" i="4"/>
  <c r="H46" i="4"/>
  <c r="Q47" i="4"/>
  <c r="AE51" i="4"/>
  <c r="AQ54" i="4"/>
  <c r="BE54" i="4" s="1"/>
  <c r="AP55" i="4"/>
  <c r="BD55" i="4" s="1"/>
  <c r="BF55" i="4" s="1"/>
  <c r="AE55" i="4"/>
  <c r="AN65" i="4"/>
  <c r="N64" i="4"/>
  <c r="AH64" i="4"/>
  <c r="AA66" i="4"/>
  <c r="N69" i="4"/>
  <c r="U69" i="4" s="1"/>
  <c r="H70" i="4"/>
  <c r="AC70" i="4"/>
  <c r="BB72" i="4"/>
  <c r="BC72" i="4" s="1"/>
  <c r="AL73" i="4"/>
  <c r="N74" i="4"/>
  <c r="U74" i="4" s="1"/>
  <c r="AE75" i="4"/>
  <c r="AQ76" i="4"/>
  <c r="BE76" i="4" s="1"/>
  <c r="AQ77" i="4"/>
  <c r="BE77" i="4" s="1"/>
  <c r="AQ78" i="4"/>
  <c r="BE78" i="4" s="1"/>
  <c r="AP79" i="4"/>
  <c r="AR79" i="4" s="1"/>
  <c r="AH87" i="4"/>
  <c r="AP84" i="4"/>
  <c r="D84" i="4"/>
  <c r="G84" i="4" s="1"/>
  <c r="AX49" i="4"/>
  <c r="H49" i="4"/>
  <c r="AC59" i="4"/>
  <c r="U61" i="4"/>
  <c r="AO76" i="4"/>
  <c r="AL76" i="4"/>
  <c r="AM76" i="4" s="1"/>
  <c r="AQ38" i="4"/>
  <c r="AR38" i="4" s="1"/>
  <c r="D38" i="4"/>
  <c r="D76" i="4"/>
  <c r="AP76" i="4"/>
  <c r="BD76" i="4" s="1"/>
  <c r="BF76" i="4" s="1"/>
  <c r="AQ61" i="4"/>
  <c r="BE61" i="4" s="1"/>
  <c r="D61" i="4"/>
  <c r="AX83" i="4"/>
  <c r="H83" i="4"/>
  <c r="AO11" i="4"/>
  <c r="G22" i="4"/>
  <c r="AX36" i="4"/>
  <c r="BL36" i="4" s="1"/>
  <c r="K36" i="4"/>
  <c r="P88" i="4"/>
  <c r="AO34" i="4"/>
  <c r="AL34" i="4"/>
  <c r="AX51" i="4"/>
  <c r="BL51" i="4" s="1"/>
  <c r="AT66" i="4"/>
  <c r="AK85" i="4"/>
  <c r="G36" i="4"/>
  <c r="AT36" i="4"/>
  <c r="BH36" i="4" s="1"/>
  <c r="BJ36" i="4" s="1"/>
  <c r="AP14" i="4"/>
  <c r="BD14" i="4" s="1"/>
  <c r="B12" i="4"/>
  <c r="AD32" i="4"/>
  <c r="AD57" i="4" s="1"/>
  <c r="AB12" i="4"/>
  <c r="G10" i="4"/>
  <c r="AQ13" i="4"/>
  <c r="BE13" i="4" s="1"/>
  <c r="C12" i="4"/>
  <c r="AX15" i="4"/>
  <c r="H22" i="4"/>
  <c r="I22" i="4" s="1"/>
  <c r="AQ27" i="4"/>
  <c r="BE27" i="4" s="1"/>
  <c r="BF27" i="4" s="1"/>
  <c r="V53" i="4"/>
  <c r="V57" i="4" s="1"/>
  <c r="X37" i="4"/>
  <c r="D59" i="4"/>
  <c r="I59" i="4" s="1"/>
  <c r="C65" i="4"/>
  <c r="AT69" i="4"/>
  <c r="BH69" i="4" s="1"/>
  <c r="F88" i="4"/>
  <c r="AX76" i="4"/>
  <c r="BL76" i="4" s="1"/>
  <c r="AP82" i="4"/>
  <c r="BD82" i="4" s="1"/>
  <c r="D82" i="4"/>
  <c r="AO84" i="4"/>
  <c r="AM85" i="4"/>
  <c r="AH19" i="4"/>
  <c r="AO51" i="4"/>
  <c r="AL51" i="4"/>
  <c r="AM51" i="4" s="1"/>
  <c r="AM24" i="4"/>
  <c r="AP31" i="4"/>
  <c r="BD31" i="4" s="1"/>
  <c r="BF31" i="4" s="1"/>
  <c r="D31" i="4"/>
  <c r="AH9" i="4"/>
  <c r="I10" i="4"/>
  <c r="AK21" i="4"/>
  <c r="AL28" i="4"/>
  <c r="AP37" i="4"/>
  <c r="BD37" i="4" s="1"/>
  <c r="D37" i="4"/>
  <c r="K37" i="4" s="1"/>
  <c r="AP39" i="4"/>
  <c r="D39" i="4"/>
  <c r="AQ67" i="4"/>
  <c r="BE67" i="4" s="1"/>
  <c r="D67" i="4"/>
  <c r="AP74" i="4"/>
  <c r="BD74" i="4" s="1"/>
  <c r="D74" i="4"/>
  <c r="G74" i="4" s="1"/>
  <c r="Q84" i="4"/>
  <c r="AO68" i="4"/>
  <c r="AO72" i="4"/>
  <c r="AQ82" i="4"/>
  <c r="BE82" i="4" s="1"/>
  <c r="AO7" i="4"/>
  <c r="AH15" i="4"/>
  <c r="AH16" i="4"/>
  <c r="D28" i="4"/>
  <c r="H33" i="4"/>
  <c r="I33" i="4" s="1"/>
  <c r="AX34" i="4"/>
  <c r="AV34" i="4" s="1"/>
  <c r="AQ41" i="4"/>
  <c r="BE41" i="4" s="1"/>
  <c r="AP49" i="4"/>
  <c r="AK49" i="4"/>
  <c r="G54" i="4"/>
  <c r="AH55" i="4"/>
  <c r="AH58" i="4"/>
  <c r="BB59" i="4"/>
  <c r="BC59" i="4" s="1"/>
  <c r="AB62" i="4"/>
  <c r="AP63" i="4"/>
  <c r="T65" i="4"/>
  <c r="AK63" i="4"/>
  <c r="AQ66" i="4"/>
  <c r="BE66" i="4" s="1"/>
  <c r="AP71" i="4"/>
  <c r="AH77" i="4"/>
  <c r="AK77" i="4" s="1"/>
  <c r="BB78" i="4"/>
  <c r="BC78" i="4" s="1"/>
  <c r="AH79" i="4"/>
  <c r="AL81" i="4"/>
  <c r="N85" i="4"/>
  <c r="N86" i="4"/>
  <c r="G87" i="4"/>
  <c r="AP9" i="4"/>
  <c r="BD9" i="4" s="1"/>
  <c r="AK9" i="4"/>
  <c r="AX10" i="4"/>
  <c r="BL10" i="4" s="1"/>
  <c r="AG12" i="4"/>
  <c r="AQ24" i="4"/>
  <c r="BE24" i="4" s="1"/>
  <c r="AX27" i="4"/>
  <c r="AQ28" i="4"/>
  <c r="BE28" i="4" s="1"/>
  <c r="AT37" i="4"/>
  <c r="D41" i="4"/>
  <c r="K41" i="4" s="1"/>
  <c r="AQ49" i="4"/>
  <c r="BE49" i="4" s="1"/>
  <c r="H54" i="4"/>
  <c r="I54" i="4" s="1"/>
  <c r="AX59" i="4"/>
  <c r="AK60" i="4"/>
  <c r="AQ63" i="4"/>
  <c r="BE63" i="4" s="1"/>
  <c r="AO63" i="4"/>
  <c r="AT67" i="4"/>
  <c r="AZ88" i="4"/>
  <c r="AQ71" i="4"/>
  <c r="BE71" i="4" s="1"/>
  <c r="AP75" i="4"/>
  <c r="S75" i="4"/>
  <c r="AK75" i="4"/>
  <c r="AT78" i="4"/>
  <c r="AK83" i="4"/>
  <c r="R67" i="4"/>
  <c r="H85" i="4"/>
  <c r="G7" i="4"/>
  <c r="AQ9" i="4"/>
  <c r="BE9" i="4" s="1"/>
  <c r="H21" i="4"/>
  <c r="I21" i="4" s="1"/>
  <c r="AO24" i="4"/>
  <c r="AX31" i="4"/>
  <c r="AJ53" i="4"/>
  <c r="AX37" i="4"/>
  <c r="AP40" i="4"/>
  <c r="AR40" i="4" s="1"/>
  <c r="AT41" i="4"/>
  <c r="BH41" i="4" s="1"/>
  <c r="H45" i="4"/>
  <c r="D49" i="4"/>
  <c r="AP52" i="4"/>
  <c r="D55" i="4"/>
  <c r="U58" i="4"/>
  <c r="N59" i="4"/>
  <c r="D60" i="4"/>
  <c r="AB61" i="4"/>
  <c r="N62" i="4"/>
  <c r="U62" i="4" s="1"/>
  <c r="D63" i="4"/>
  <c r="D71" i="4"/>
  <c r="AL71" i="4"/>
  <c r="AM71" i="4" s="1"/>
  <c r="K81" i="4"/>
  <c r="AP83" i="4"/>
  <c r="S83" i="4"/>
  <c r="BB84" i="4"/>
  <c r="BC84" i="4" s="1"/>
  <c r="AP86" i="4"/>
  <c r="AX87" i="4"/>
  <c r="AJ88" i="4"/>
  <c r="AT72" i="4"/>
  <c r="AQ8" i="4"/>
  <c r="BE8" i="4" s="1"/>
  <c r="BF8" i="4" s="1"/>
  <c r="D9" i="4"/>
  <c r="AP17" i="4"/>
  <c r="BD17" i="4" s="1"/>
  <c r="AO17" i="4"/>
  <c r="AQ19" i="4"/>
  <c r="BE19" i="4" s="1"/>
  <c r="AX21" i="4"/>
  <c r="AH25" i="4"/>
  <c r="AQ35" i="4"/>
  <c r="BE35" i="4" s="1"/>
  <c r="AO40" i="4"/>
  <c r="AQ47" i="4"/>
  <c r="BE47" i="4" s="1"/>
  <c r="AK52" i="4"/>
  <c r="Z65" i="4"/>
  <c r="AQ58" i="4"/>
  <c r="AZ65" i="4"/>
  <c r="AE59" i="4"/>
  <c r="AP62" i="4"/>
  <c r="BD62" i="4" s="1"/>
  <c r="AT63" i="4"/>
  <c r="BH63" i="4" s="1"/>
  <c r="AX67" i="4"/>
  <c r="BL67" i="4" s="1"/>
  <c r="AP68" i="4"/>
  <c r="AR68" i="4" s="1"/>
  <c r="BE70" i="4"/>
  <c r="AP73" i="4"/>
  <c r="AX74" i="4"/>
  <c r="AH74" i="4"/>
  <c r="AL75" i="4"/>
  <c r="AM75" i="4" s="1"/>
  <c r="AH78" i="4"/>
  <c r="D79" i="4"/>
  <c r="AL83" i="4"/>
  <c r="AM83" i="4" s="1"/>
  <c r="AQ86" i="4"/>
  <c r="BE86" i="4" s="1"/>
  <c r="V65" i="4"/>
  <c r="BB62" i="4"/>
  <c r="BC62" i="4" s="1"/>
  <c r="BA88" i="4"/>
  <c r="AT87" i="4"/>
  <c r="AV87" i="4" s="1"/>
  <c r="F18" i="4"/>
  <c r="F32" i="4" s="1"/>
  <c r="AT29" i="4"/>
  <c r="BH29" i="4" s="1"/>
  <c r="AK51" i="4"/>
  <c r="D52" i="4"/>
  <c r="BA65" i="4"/>
  <c r="BA89" i="4" s="1"/>
  <c r="P65" i="4"/>
  <c r="AF65" i="4"/>
  <c r="X60" i="4"/>
  <c r="AE60" i="4" s="1"/>
  <c r="AQ62" i="4"/>
  <c r="BE62" i="4" s="1"/>
  <c r="R62" i="4"/>
  <c r="K63" i="4"/>
  <c r="M88" i="4"/>
  <c r="AK68" i="4"/>
  <c r="D69" i="4"/>
  <c r="K69" i="4" s="1"/>
  <c r="D70" i="4"/>
  <c r="G70" i="4" s="1"/>
  <c r="U70" i="4"/>
  <c r="AP77" i="4"/>
  <c r="AQ80" i="4"/>
  <c r="BE80" i="4" s="1"/>
  <c r="AX82" i="4"/>
  <c r="BL82" i="4" s="1"/>
  <c r="D86" i="4"/>
  <c r="G59" i="4"/>
  <c r="B88" i="4"/>
  <c r="H77" i="4"/>
  <c r="U84" i="4"/>
  <c r="AT8" i="4"/>
  <c r="BH8" i="4" s="1"/>
  <c r="AH8" i="4"/>
  <c r="D13" i="4"/>
  <c r="H17" i="4"/>
  <c r="K19" i="4"/>
  <c r="C18" i="4"/>
  <c r="D23" i="4"/>
  <c r="AK27" i="4"/>
  <c r="AH28" i="4"/>
  <c r="H29" i="4"/>
  <c r="D34" i="4"/>
  <c r="AH35" i="4"/>
  <c r="D42" i="4"/>
  <c r="G42" i="4" s="1"/>
  <c r="D44" i="4"/>
  <c r="K44" i="4" s="1"/>
  <c r="D50" i="4"/>
  <c r="G50" i="4" s="1"/>
  <c r="AK54" i="4"/>
  <c r="H55" i="4"/>
  <c r="AB58" i="4"/>
  <c r="AP59" i="4"/>
  <c r="AB60" i="4"/>
  <c r="AP61" i="4"/>
  <c r="BD61" i="4" s="1"/>
  <c r="D62" i="4"/>
  <c r="X62" i="4"/>
  <c r="L65" i="4"/>
  <c r="BE64" i="4"/>
  <c r="BB64" i="4"/>
  <c r="BC64" i="4" s="1"/>
  <c r="AG88" i="4"/>
  <c r="AH67" i="4"/>
  <c r="AL68" i="4"/>
  <c r="AM68" i="4" s="1"/>
  <c r="AQ69" i="4"/>
  <c r="BE69" i="4" s="1"/>
  <c r="BF69" i="4" s="1"/>
  <c r="AX71" i="4"/>
  <c r="BL71" i="4" s="1"/>
  <c r="D72" i="4"/>
  <c r="R72" i="4"/>
  <c r="S72" i="4" s="1"/>
  <c r="AX75" i="4"/>
  <c r="BL75" i="4" s="1"/>
  <c r="Q76" i="4"/>
  <c r="AH80" i="4"/>
  <c r="AT81" i="4"/>
  <c r="BH81" i="4" s="1"/>
  <c r="AH81" i="4"/>
  <c r="N82" i="4"/>
  <c r="U82" i="4" s="1"/>
  <c r="AK84" i="4"/>
  <c r="AQ85" i="4"/>
  <c r="BE85" i="4" s="1"/>
  <c r="Q87" i="4"/>
  <c r="Q66" i="4"/>
  <c r="U66" i="4"/>
  <c r="U68" i="4"/>
  <c r="AR67" i="4"/>
  <c r="BD67" i="4"/>
  <c r="BF67" i="4" s="1"/>
  <c r="AM66" i="4"/>
  <c r="S68" i="4"/>
  <c r="AK71" i="4"/>
  <c r="BH72" i="4"/>
  <c r="BL70" i="4"/>
  <c r="AR71" i="4"/>
  <c r="BD71" i="4"/>
  <c r="AO66" i="4"/>
  <c r="AK66" i="4"/>
  <c r="Q68" i="4"/>
  <c r="Q70" i="4"/>
  <c r="U67" i="4"/>
  <c r="BD70" i="4"/>
  <c r="BF70" i="4" s="1"/>
  <c r="AR70" i="4"/>
  <c r="AK70" i="4"/>
  <c r="C88" i="4"/>
  <c r="D66" i="4"/>
  <c r="G67" i="4"/>
  <c r="AC68" i="4"/>
  <c r="AT68" i="4"/>
  <c r="AO69" i="4"/>
  <c r="AP72" i="4"/>
  <c r="AX72" i="4"/>
  <c r="BD77" i="4"/>
  <c r="AQ83" i="4"/>
  <c r="BE83" i="4" s="1"/>
  <c r="D83" i="4"/>
  <c r="BD85" i="4"/>
  <c r="AL86" i="4"/>
  <c r="AM86" i="4" s="1"/>
  <c r="AO86" i="4"/>
  <c r="BD73" i="4"/>
  <c r="AR73" i="4"/>
  <c r="H80" i="4"/>
  <c r="AX80" i="4"/>
  <c r="J88" i="4"/>
  <c r="AP66" i="4"/>
  <c r="AX66" i="4"/>
  <c r="Q67" i="4"/>
  <c r="D68" i="4"/>
  <c r="R70" i="4"/>
  <c r="S70" i="4" s="1"/>
  <c r="AL70" i="4"/>
  <c r="AM70" i="4" s="1"/>
  <c r="AT70" i="4"/>
  <c r="AV70" i="4" s="1"/>
  <c r="AO71" i="4"/>
  <c r="H72" i="4"/>
  <c r="I72" i="4" s="1"/>
  <c r="AA72" i="4"/>
  <c r="AR74" i="4"/>
  <c r="AT76" i="4"/>
  <c r="G76" i="4"/>
  <c r="I78" i="4"/>
  <c r="BL79" i="4"/>
  <c r="AV79" i="4"/>
  <c r="Q82" i="4"/>
  <c r="AE84" i="4"/>
  <c r="AA84" i="4"/>
  <c r="R86" i="4"/>
  <c r="S86" i="4" s="1"/>
  <c r="U86" i="4"/>
  <c r="BD84" i="4"/>
  <c r="BF84" i="4" s="1"/>
  <c r="AR84" i="4"/>
  <c r="L88" i="4"/>
  <c r="AF88" i="4"/>
  <c r="AL67" i="4"/>
  <c r="BB67" i="4"/>
  <c r="BC67" i="4" s="1"/>
  <c r="H69" i="4"/>
  <c r="I69" i="4" s="1"/>
  <c r="AA69" i="4"/>
  <c r="Q72" i="4"/>
  <c r="AK72" i="4"/>
  <c r="D73" i="4"/>
  <c r="K76" i="4"/>
  <c r="K78" i="4"/>
  <c r="R82" i="4"/>
  <c r="BL83" i="4"/>
  <c r="AV83" i="4"/>
  <c r="AT84" i="4"/>
  <c r="H84" i="4"/>
  <c r="AC84" i="4"/>
  <c r="AY84" i="4"/>
  <c r="AE76" i="4"/>
  <c r="AC76" i="4"/>
  <c r="AA76" i="4"/>
  <c r="H66" i="4"/>
  <c r="BH66" i="4"/>
  <c r="AX68" i="4"/>
  <c r="AC72" i="4"/>
  <c r="BD79" i="4"/>
  <c r="BF79" i="4" s="1"/>
  <c r="Q80" i="4"/>
  <c r="BH86" i="4"/>
  <c r="BL87" i="4"/>
  <c r="AT73" i="4"/>
  <c r="AH73" i="4"/>
  <c r="S80" i="4"/>
  <c r="I86" i="4"/>
  <c r="AK86" i="4"/>
  <c r="AX73" i="4"/>
  <c r="BH80" i="4"/>
  <c r="AL82" i="4"/>
  <c r="AM82" i="4" s="1"/>
  <c r="AK82" i="4"/>
  <c r="T88" i="4"/>
  <c r="AN88" i="4"/>
  <c r="BL74" i="4"/>
  <c r="BD75" i="4"/>
  <c r="Q75" i="4"/>
  <c r="AK76" i="4"/>
  <c r="AP78" i="4"/>
  <c r="Q78" i="4"/>
  <c r="AL78" i="4"/>
  <c r="Q79" i="4"/>
  <c r="AP80" i="4"/>
  <c r="D80" i="4"/>
  <c r="U80" i="4"/>
  <c r="S81" i="4"/>
  <c r="BH78" i="4"/>
  <c r="H73" i="4"/>
  <c r="AQ75" i="4"/>
  <c r="BE75" i="4" s="1"/>
  <c r="D75" i="4"/>
  <c r="R78" i="4"/>
  <c r="S78" i="4" s="1"/>
  <c r="U78" i="4"/>
  <c r="BH79" i="4"/>
  <c r="U79" i="4"/>
  <c r="AQ81" i="4"/>
  <c r="BE81" i="4" s="1"/>
  <c r="AK81" i="4"/>
  <c r="AO82" i="4"/>
  <c r="BD83" i="4"/>
  <c r="Q83" i="4"/>
  <c r="Q86" i="4"/>
  <c r="AT77" i="4"/>
  <c r="AP81" i="4"/>
  <c r="AX81" i="4"/>
  <c r="R74" i="4"/>
  <c r="S74" i="4" s="1"/>
  <c r="AL74" i="4"/>
  <c r="AT74" i="4"/>
  <c r="AV74" i="4" s="1"/>
  <c r="U75" i="4"/>
  <c r="AO75" i="4"/>
  <c r="H76" i="4"/>
  <c r="I76" i="4" s="1"/>
  <c r="AE77" i="4"/>
  <c r="AX78" i="4"/>
  <c r="AT82" i="4"/>
  <c r="U83" i="4"/>
  <c r="AO83" i="4"/>
  <c r="AE85" i="4"/>
  <c r="AX86" i="4"/>
  <c r="AE74" i="4"/>
  <c r="D77" i="4"/>
  <c r="G78" i="4"/>
  <c r="R79" i="4"/>
  <c r="S79" i="4" s="1"/>
  <c r="AL79" i="4"/>
  <c r="AM79" i="4" s="1"/>
  <c r="H81" i="4"/>
  <c r="AE82" i="4"/>
  <c r="D85" i="4"/>
  <c r="G86" i="4"/>
  <c r="R87" i="4"/>
  <c r="S87" i="4" s="1"/>
  <c r="AL87" i="4"/>
  <c r="AM87" i="4" s="1"/>
  <c r="R76" i="4"/>
  <c r="S76" i="4" s="1"/>
  <c r="Q81" i="4"/>
  <c r="G83" i="4"/>
  <c r="R84" i="4"/>
  <c r="S84" i="4" s="1"/>
  <c r="AL84" i="4"/>
  <c r="AM84" i="4" s="1"/>
  <c r="AO85" i="4"/>
  <c r="AA86" i="4"/>
  <c r="K87" i="4"/>
  <c r="AX77" i="4"/>
  <c r="AX85" i="4"/>
  <c r="BL64" i="4"/>
  <c r="AK62" i="4"/>
  <c r="G60" i="4"/>
  <c r="U60" i="4"/>
  <c r="AM60" i="4"/>
  <c r="Q64" i="4"/>
  <c r="BE58" i="4"/>
  <c r="AK61" i="4"/>
  <c r="AO61" i="4"/>
  <c r="AR62" i="4"/>
  <c r="AA63" i="4"/>
  <c r="AM64" i="4"/>
  <c r="BL59" i="4"/>
  <c r="AE63" i="4"/>
  <c r="AM62" i="4"/>
  <c r="AC63" i="4"/>
  <c r="BD64" i="4"/>
  <c r="BF64" i="4" s="1"/>
  <c r="AR64" i="4"/>
  <c r="AO64" i="4"/>
  <c r="BH61" i="4"/>
  <c r="AC58" i="4"/>
  <c r="BD59" i="4"/>
  <c r="U59" i="4"/>
  <c r="I60" i="4"/>
  <c r="Q58" i="4"/>
  <c r="AE58" i="4"/>
  <c r="K59" i="4"/>
  <c r="K60" i="4"/>
  <c r="AM61" i="4"/>
  <c r="F65" i="4"/>
  <c r="Q59" i="4"/>
  <c r="AT62" i="4"/>
  <c r="D64" i="4"/>
  <c r="J65" i="4"/>
  <c r="AD65" i="4"/>
  <c r="AA58" i="4"/>
  <c r="R59" i="4"/>
  <c r="S59" i="4" s="1"/>
  <c r="AH59" i="4"/>
  <c r="Q60" i="4"/>
  <c r="AO60" i="4"/>
  <c r="H61" i="4"/>
  <c r="X61" i="4"/>
  <c r="N63" i="4"/>
  <c r="AL63" i="4"/>
  <c r="AM63" i="4" s="1"/>
  <c r="U64" i="4"/>
  <c r="AK64" i="4"/>
  <c r="D58" i="4"/>
  <c r="AA59" i="4"/>
  <c r="AQ59" i="4"/>
  <c r="BE59" i="4" s="1"/>
  <c r="AP60" i="4"/>
  <c r="AX60" i="4"/>
  <c r="AT64" i="4"/>
  <c r="AX58" i="4"/>
  <c r="M65" i="4"/>
  <c r="AG65" i="4"/>
  <c r="R61" i="4"/>
  <c r="S61" i="4" s="1"/>
  <c r="AX61" i="4"/>
  <c r="H63" i="4"/>
  <c r="I63" i="4" s="1"/>
  <c r="AP58" i="4"/>
  <c r="AJ65" i="4"/>
  <c r="AT58" i="4"/>
  <c r="BB58" i="4"/>
  <c r="BC58" i="4" s="1"/>
  <c r="AX62" i="4"/>
  <c r="AL59" i="4"/>
  <c r="AT59" i="4"/>
  <c r="AV59" i="4" s="1"/>
  <c r="R63" i="4"/>
  <c r="AX63" i="4"/>
  <c r="AZ89" i="4"/>
  <c r="L89" i="4"/>
  <c r="AE7" i="4"/>
  <c r="AC7" i="4"/>
  <c r="AA7" i="4"/>
  <c r="AP7" i="4"/>
  <c r="K8" i="4"/>
  <c r="AK10" i="4"/>
  <c r="BD16" i="4"/>
  <c r="H7" i="4"/>
  <c r="I7" i="4" s="1"/>
  <c r="K7" i="4"/>
  <c r="AR8" i="4"/>
  <c r="BD11" i="4"/>
  <c r="AK7" i="4"/>
  <c r="N32" i="4"/>
  <c r="Q12" i="4"/>
  <c r="BL14" i="4"/>
  <c r="U8" i="4"/>
  <c r="S8" i="4"/>
  <c r="Q8" i="4"/>
  <c r="G8" i="4"/>
  <c r="AM7" i="4"/>
  <c r="BH9" i="4"/>
  <c r="BD10" i="4"/>
  <c r="BE17" i="4"/>
  <c r="BF17" i="4" s="1"/>
  <c r="AR17" i="4"/>
  <c r="G13" i="4"/>
  <c r="BL17" i="4"/>
  <c r="AP20" i="4"/>
  <c r="BL21" i="4"/>
  <c r="Q16" i="4"/>
  <c r="AL8" i="4"/>
  <c r="H9" i="4"/>
  <c r="D11" i="4"/>
  <c r="K11" i="4" s="1"/>
  <c r="AA11" i="4"/>
  <c r="S14" i="4"/>
  <c r="Q14" i="4"/>
  <c r="AH14" i="4"/>
  <c r="AK14" i="4" s="1"/>
  <c r="AB15" i="4"/>
  <c r="AL15" i="4"/>
  <c r="AM15" i="4" s="1"/>
  <c r="AO15" i="4"/>
  <c r="S16" i="4"/>
  <c r="AL16" i="4"/>
  <c r="AM16" i="4" s="1"/>
  <c r="U17" i="4"/>
  <c r="Q17" i="4"/>
  <c r="G19" i="4"/>
  <c r="AT19" i="4"/>
  <c r="K22" i="4"/>
  <c r="AP25" i="4"/>
  <c r="D25" i="4"/>
  <c r="I25" i="4" s="1"/>
  <c r="AP26" i="4"/>
  <c r="D26" i="4"/>
  <c r="T57" i="4"/>
  <c r="R32" i="4"/>
  <c r="H30" i="4"/>
  <c r="AX30" i="4"/>
  <c r="AO10" i="4"/>
  <c r="AT13" i="4"/>
  <c r="AT15" i="4"/>
  <c r="H15" i="4"/>
  <c r="AM30" i="4"/>
  <c r="AE8" i="4"/>
  <c r="U9" i="4"/>
  <c r="AO9" i="4"/>
  <c r="K10" i="4"/>
  <c r="AK11" i="4"/>
  <c r="W12" i="4"/>
  <c r="W32" i="4" s="1"/>
  <c r="W57" i="4" s="1"/>
  <c r="AL13" i="4"/>
  <c r="AM13" i="4" s="1"/>
  <c r="AO13" i="4"/>
  <c r="AL14" i="4"/>
  <c r="BD15" i="4"/>
  <c r="U16" i="4"/>
  <c r="AL20" i="4"/>
  <c r="AN18" i="4"/>
  <c r="G21" i="4"/>
  <c r="U22" i="4"/>
  <c r="Q22" i="4"/>
  <c r="H40" i="4"/>
  <c r="AT40" i="4"/>
  <c r="AV40" i="4" s="1"/>
  <c r="AW40" i="4" s="1"/>
  <c r="AX9" i="4"/>
  <c r="AL11" i="4"/>
  <c r="AM11" i="4" s="1"/>
  <c r="AT11" i="4"/>
  <c r="P57" i="4"/>
  <c r="AN12" i="4"/>
  <c r="AP13" i="4"/>
  <c r="U15" i="4"/>
  <c r="S15" i="4"/>
  <c r="AQ16" i="4"/>
  <c r="BE16" i="4" s="1"/>
  <c r="AE16" i="4"/>
  <c r="S18" i="4"/>
  <c r="AB18" i="4"/>
  <c r="AC18" i="4" s="1"/>
  <c r="AE18" i="4"/>
  <c r="AE21" i="4"/>
  <c r="AA21" i="4"/>
  <c r="AM21" i="4"/>
  <c r="D24" i="4"/>
  <c r="AP24" i="4"/>
  <c r="BH34" i="4"/>
  <c r="BE38" i="4"/>
  <c r="BF38" i="4" s="1"/>
  <c r="AO30" i="4"/>
  <c r="U12" i="4"/>
  <c r="AK13" i="4"/>
  <c r="BC33" i="4"/>
  <c r="AT7" i="4"/>
  <c r="K13" i="4"/>
  <c r="AQ14" i="4"/>
  <c r="BE14" i="4" s="1"/>
  <c r="AE14" i="4"/>
  <c r="AC14" i="4"/>
  <c r="D16" i="4"/>
  <c r="G16" i="4" s="1"/>
  <c r="AL17" i="4"/>
  <c r="AM17" i="4" s="1"/>
  <c r="AK17" i="4"/>
  <c r="AO19" i="4"/>
  <c r="AX20" i="4"/>
  <c r="K21" i="4"/>
  <c r="AO21" i="4"/>
  <c r="S22" i="4"/>
  <c r="BH27" i="4"/>
  <c r="BB32" i="4"/>
  <c r="N53" i="4"/>
  <c r="U33" i="4"/>
  <c r="Q33" i="4"/>
  <c r="G38" i="4"/>
  <c r="K38" i="4"/>
  <c r="H47" i="4"/>
  <c r="AX47" i="4"/>
  <c r="AX11" i="4"/>
  <c r="AK15" i="4"/>
  <c r="AF18" i="4"/>
  <c r="AF32" i="4" s="1"/>
  <c r="AH20" i="4"/>
  <c r="H14" i="4"/>
  <c r="AT10" i="4"/>
  <c r="J12" i="4"/>
  <c r="R12" i="4"/>
  <c r="S12" i="4" s="1"/>
  <c r="Z57" i="4"/>
  <c r="Q13" i="4"/>
  <c r="D14" i="4"/>
  <c r="AA14" i="4"/>
  <c r="BL15" i="4"/>
  <c r="D17" i="4"/>
  <c r="U18" i="4"/>
  <c r="AK19" i="4"/>
  <c r="AP21" i="4"/>
  <c r="Q25" i="4"/>
  <c r="U25" i="4"/>
  <c r="S25" i="4"/>
  <c r="H16" i="4"/>
  <c r="BH22" i="4"/>
  <c r="U27" i="4"/>
  <c r="S27" i="4"/>
  <c r="Q27" i="4"/>
  <c r="AX8" i="4"/>
  <c r="AX13" i="4"/>
  <c r="AQ15" i="4"/>
  <c r="BE15" i="4" s="1"/>
  <c r="BL24" i="4"/>
  <c r="AL26" i="4"/>
  <c r="AM26" i="4" s="1"/>
  <c r="AK26" i="4"/>
  <c r="K27" i="4"/>
  <c r="H19" i="4"/>
  <c r="I19" i="4" s="1"/>
  <c r="AL22" i="4"/>
  <c r="AM22" i="4" s="1"/>
  <c r="H23" i="4"/>
  <c r="AX25" i="4"/>
  <c r="AQ26" i="4"/>
  <c r="BE26" i="4" s="1"/>
  <c r="AE26" i="4"/>
  <c r="AC26" i="4"/>
  <c r="AO26" i="4"/>
  <c r="AL31" i="4"/>
  <c r="AM31" i="4" s="1"/>
  <c r="AK31" i="4"/>
  <c r="U35" i="4"/>
  <c r="Q35" i="4"/>
  <c r="S35" i="4"/>
  <c r="AK44" i="4"/>
  <c r="AT17" i="4"/>
  <c r="AV17" i="4" s="1"/>
  <c r="AQ20" i="4"/>
  <c r="BE20" i="4" s="1"/>
  <c r="G24" i="4"/>
  <c r="AK25" i="4"/>
  <c r="AX29" i="4"/>
  <c r="S33" i="4"/>
  <c r="AV37" i="4"/>
  <c r="BL37" i="4"/>
  <c r="AO41" i="4"/>
  <c r="AM41" i="4"/>
  <c r="Q18" i="4"/>
  <c r="AG18" i="4"/>
  <c r="AG32" i="4" s="1"/>
  <c r="AP19" i="4"/>
  <c r="AX19" i="4"/>
  <c r="D20" i="4"/>
  <c r="AT21" i="4"/>
  <c r="AP23" i="4"/>
  <c r="AX23" i="4"/>
  <c r="H24" i="4"/>
  <c r="I24" i="4" s="1"/>
  <c r="AT25" i="4"/>
  <c r="AE30" i="4"/>
  <c r="AC30" i="4"/>
  <c r="AA30" i="4"/>
  <c r="AP30" i="4"/>
  <c r="AK41" i="4"/>
  <c r="AT50" i="4"/>
  <c r="AT14" i="4"/>
  <c r="AT16" i="4"/>
  <c r="AT24" i="4"/>
  <c r="AA25" i="4"/>
  <c r="AL25" i="4"/>
  <c r="AM25" i="4" s="1"/>
  <c r="AO25" i="4"/>
  <c r="H28" i="4"/>
  <c r="AQ30" i="4"/>
  <c r="BE30" i="4" s="1"/>
  <c r="BL31" i="4"/>
  <c r="G33" i="4"/>
  <c r="AL33" i="4"/>
  <c r="AM33" i="4" s="1"/>
  <c r="AK45" i="4"/>
  <c r="K46" i="4"/>
  <c r="AT20" i="4"/>
  <c r="AX22" i="4"/>
  <c r="AA24" i="4"/>
  <c r="AE24" i="4"/>
  <c r="AC25" i="4"/>
  <c r="H26" i="4"/>
  <c r="K26" i="4"/>
  <c r="AX26" i="4"/>
  <c r="H27" i="4"/>
  <c r="I27" i="4" s="1"/>
  <c r="G27" i="4"/>
  <c r="AL27" i="4"/>
  <c r="AM27" i="4" s="1"/>
  <c r="D29" i="4"/>
  <c r="AP29" i="4"/>
  <c r="AL29" i="4"/>
  <c r="AM29" i="4" s="1"/>
  <c r="AO29" i="4"/>
  <c r="K31" i="4"/>
  <c r="AK34" i="4"/>
  <c r="AP35" i="4"/>
  <c r="D35" i="4"/>
  <c r="AH43" i="4"/>
  <c r="AK43" i="4" s="1"/>
  <c r="G46" i="4"/>
  <c r="AE25" i="4"/>
  <c r="Q26" i="4"/>
  <c r="AV27" i="4"/>
  <c r="BL27" i="4"/>
  <c r="AT28" i="4"/>
  <c r="U31" i="4"/>
  <c r="S31" i="4"/>
  <c r="Q31" i="4"/>
  <c r="H34" i="4"/>
  <c r="I34" i="4" s="1"/>
  <c r="G34" i="4"/>
  <c r="AM34" i="4"/>
  <c r="K43" i="4"/>
  <c r="G43" i="4"/>
  <c r="I43" i="4"/>
  <c r="I46" i="4"/>
  <c r="AE28" i="4"/>
  <c r="U29" i="4"/>
  <c r="F53" i="4"/>
  <c r="AT33" i="4"/>
  <c r="AE34" i="4"/>
  <c r="AT38" i="4"/>
  <c r="AT39" i="4"/>
  <c r="AV39" i="4" s="1"/>
  <c r="AY40" i="4"/>
  <c r="D45" i="4"/>
  <c r="BH56" i="4"/>
  <c r="AT31" i="4"/>
  <c r="BL35" i="4"/>
  <c r="I38" i="4"/>
  <c r="BL39" i="4"/>
  <c r="U46" i="4"/>
  <c r="Q46" i="4"/>
  <c r="AK30" i="4"/>
  <c r="G31" i="4"/>
  <c r="AF53" i="4"/>
  <c r="AN53" i="4"/>
  <c r="U39" i="4"/>
  <c r="S39" i="4"/>
  <c r="Q39" i="4"/>
  <c r="AX43" i="4"/>
  <c r="AE44" i="4"/>
  <c r="AA44" i="4"/>
  <c r="AP44" i="4"/>
  <c r="G45" i="4"/>
  <c r="AE45" i="4"/>
  <c r="AA45" i="4"/>
  <c r="AM45" i="4"/>
  <c r="S46" i="4"/>
  <c r="AL46" i="4"/>
  <c r="AM46" i="4" s="1"/>
  <c r="AK46" i="4"/>
  <c r="AL48" i="4"/>
  <c r="AT26" i="4"/>
  <c r="AP28" i="4"/>
  <c r="AX28" i="4"/>
  <c r="AT30" i="4"/>
  <c r="AG53" i="4"/>
  <c r="AP34" i="4"/>
  <c r="H35" i="4"/>
  <c r="AK37" i="4"/>
  <c r="BH37" i="4"/>
  <c r="U38" i="4"/>
  <c r="Q38" i="4"/>
  <c r="AC44" i="4"/>
  <c r="BD45" i="4"/>
  <c r="BF45" i="4" s="1"/>
  <c r="AR45" i="4"/>
  <c r="D48" i="4"/>
  <c r="G48" i="4" s="1"/>
  <c r="B53" i="4"/>
  <c r="J53" i="4"/>
  <c r="AP33" i="4"/>
  <c r="AX33" i="4"/>
  <c r="AM37" i="4"/>
  <c r="S38" i="4"/>
  <c r="AK38" i="4"/>
  <c r="BD40" i="4"/>
  <c r="BF40" i="4" s="1"/>
  <c r="AL42" i="4"/>
  <c r="BL44" i="4"/>
  <c r="AV44" i="4"/>
  <c r="K45" i="4"/>
  <c r="AC45" i="4"/>
  <c r="AQ46" i="4"/>
  <c r="BE46" i="4" s="1"/>
  <c r="BF46" i="4" s="1"/>
  <c r="AA47" i="4"/>
  <c r="AE47" i="4"/>
  <c r="AV49" i="4"/>
  <c r="BL49" i="4"/>
  <c r="S53" i="4"/>
  <c r="C53" i="4"/>
  <c r="K33" i="4"/>
  <c r="AQ33" i="4"/>
  <c r="AC35" i="4"/>
  <c r="BD36" i="4"/>
  <c r="AR37" i="4"/>
  <c r="AL38" i="4"/>
  <c r="AM38" i="4" s="1"/>
  <c r="AK40" i="4"/>
  <c r="AP43" i="4"/>
  <c r="H44" i="4"/>
  <c r="AX45" i="4"/>
  <c r="AO37" i="4"/>
  <c r="AX38" i="4"/>
  <c r="K39" i="4"/>
  <c r="D40" i="4"/>
  <c r="AO45" i="4"/>
  <c r="AX46" i="4"/>
  <c r="BH49" i="4"/>
  <c r="BD52" i="4"/>
  <c r="BF52" i="4" s="1"/>
  <c r="AR52" i="4"/>
  <c r="BD54" i="4"/>
  <c r="AE56" i="4"/>
  <c r="AC56" i="4"/>
  <c r="AA56" i="4"/>
  <c r="AL35" i="4"/>
  <c r="AT35" i="4"/>
  <c r="AV35" i="4" s="1"/>
  <c r="H37" i="4"/>
  <c r="AB37" i="4"/>
  <c r="AL39" i="4"/>
  <c r="H41" i="4"/>
  <c r="AC47" i="4"/>
  <c r="U49" i="4"/>
  <c r="S49" i="4"/>
  <c r="Q49" i="4"/>
  <c r="AO49" i="4"/>
  <c r="AL52" i="4"/>
  <c r="AM52" i="4" s="1"/>
  <c r="AO52" i="4"/>
  <c r="AL54" i="4"/>
  <c r="AM54" i="4" s="1"/>
  <c r="AO54" i="4"/>
  <c r="H56" i="4"/>
  <c r="AX56" i="4"/>
  <c r="H36" i="4"/>
  <c r="I36" i="4" s="1"/>
  <c r="S36" i="4"/>
  <c r="AC38" i="4"/>
  <c r="S40" i="4"/>
  <c r="AP42" i="4"/>
  <c r="AX42" i="4"/>
  <c r="AQ43" i="4"/>
  <c r="BE43" i="4" s="1"/>
  <c r="AC46" i="4"/>
  <c r="AT46" i="4"/>
  <c r="D47" i="4"/>
  <c r="AR48" i="4"/>
  <c r="AB53" i="4"/>
  <c r="H39" i="4"/>
  <c r="I39" i="4" s="1"/>
  <c r="AX41" i="4"/>
  <c r="AT45" i="4"/>
  <c r="AP47" i="4"/>
  <c r="AX48" i="4"/>
  <c r="K49" i="4"/>
  <c r="G49" i="4"/>
  <c r="AX52" i="4"/>
  <c r="AX54" i="4"/>
  <c r="U48" i="4"/>
  <c r="Q48" i="4"/>
  <c r="AO55" i="4"/>
  <c r="AP56" i="4"/>
  <c r="D56" i="4"/>
  <c r="AE50" i="4"/>
  <c r="H51" i="4"/>
  <c r="U52" i="4"/>
  <c r="U54" i="4"/>
  <c r="AX55" i="4"/>
  <c r="AC48" i="4"/>
  <c r="AT48" i="4"/>
  <c r="H50" i="4"/>
  <c r="AO50" i="4"/>
  <c r="AP51" i="4"/>
  <c r="K52" i="4"/>
  <c r="K54" i="4"/>
  <c r="X88" i="4"/>
  <c r="AP50" i="4"/>
  <c r="AX50" i="4"/>
  <c r="AT55" i="4"/>
  <c r="AB88" i="4"/>
  <c r="AC88" i="4" s="1"/>
  <c r="R1377" i="3"/>
  <c r="R1376" i="3"/>
  <c r="R1375" i="3"/>
  <c r="R1374" i="3"/>
  <c r="R1373" i="3"/>
  <c r="R1372" i="3"/>
  <c r="R1371" i="3"/>
  <c r="R1370" i="3"/>
  <c r="R1369" i="3"/>
  <c r="R1368" i="3"/>
  <c r="R1367" i="3"/>
  <c r="R1366" i="3"/>
  <c r="R1365" i="3"/>
  <c r="R1364" i="3"/>
  <c r="R1363" i="3"/>
  <c r="R1362" i="3"/>
  <c r="R1361" i="3"/>
  <c r="R1360" i="3"/>
  <c r="R1359" i="3"/>
  <c r="R1358" i="3"/>
  <c r="R1357" i="3"/>
  <c r="R1356" i="3"/>
  <c r="R1355" i="3"/>
  <c r="R1354" i="3"/>
  <c r="R1353" i="3"/>
  <c r="R1352" i="3"/>
  <c r="R1351" i="3"/>
  <c r="R1350" i="3"/>
  <c r="R1349" i="3"/>
  <c r="R1348" i="3"/>
  <c r="R1347" i="3"/>
  <c r="R1346" i="3"/>
  <c r="R1345" i="3"/>
  <c r="R1344" i="3"/>
  <c r="R1343" i="3"/>
  <c r="R1342" i="3"/>
  <c r="R1341" i="3"/>
  <c r="R1340" i="3"/>
  <c r="R1339" i="3"/>
  <c r="R1338" i="3"/>
  <c r="R1337" i="3"/>
  <c r="R1336" i="3"/>
  <c r="R1335" i="3"/>
  <c r="R1334" i="3"/>
  <c r="R1333" i="3"/>
  <c r="R1332" i="3"/>
  <c r="R1331" i="3"/>
  <c r="R1330" i="3"/>
  <c r="R1329" i="3"/>
  <c r="R1328" i="3"/>
  <c r="R1327" i="3"/>
  <c r="R1326" i="3"/>
  <c r="R1325" i="3"/>
  <c r="R1324" i="3"/>
  <c r="R1323" i="3"/>
  <c r="R1322" i="3"/>
  <c r="R1321" i="3"/>
  <c r="R1320" i="3"/>
  <c r="R1319" i="3"/>
  <c r="R1318" i="3"/>
  <c r="R1317" i="3"/>
  <c r="R1316" i="3"/>
  <c r="R1315" i="3"/>
  <c r="R1314" i="3"/>
  <c r="R1313" i="3"/>
  <c r="R1312" i="3"/>
  <c r="R1311" i="3"/>
  <c r="R1310" i="3"/>
  <c r="R1309" i="3"/>
  <c r="R1308" i="3"/>
  <c r="R1307" i="3"/>
  <c r="R1306" i="3"/>
  <c r="R1305" i="3"/>
  <c r="R1304" i="3"/>
  <c r="R1303" i="3"/>
  <c r="R1302" i="3"/>
  <c r="R1301" i="3"/>
  <c r="R1300" i="3"/>
  <c r="R1299" i="3"/>
  <c r="R1298" i="3"/>
  <c r="R1297" i="3"/>
  <c r="R1296" i="3"/>
  <c r="R1295" i="3"/>
  <c r="R1294" i="3"/>
  <c r="R1293" i="3"/>
  <c r="R1292" i="3"/>
  <c r="R1291" i="3"/>
  <c r="R1290" i="3"/>
  <c r="R1289" i="3"/>
  <c r="R1288" i="3"/>
  <c r="R1287" i="3"/>
  <c r="R1286" i="3"/>
  <c r="R1285" i="3"/>
  <c r="R1284" i="3"/>
  <c r="R1283" i="3"/>
  <c r="R1282" i="3"/>
  <c r="R1281" i="3"/>
  <c r="R1280" i="3"/>
  <c r="R1279" i="3"/>
  <c r="R1278" i="3"/>
  <c r="R1277" i="3"/>
  <c r="R1276" i="3"/>
  <c r="R1275" i="3"/>
  <c r="R1274" i="3"/>
  <c r="R1273" i="3"/>
  <c r="R1272" i="3"/>
  <c r="R1271" i="3"/>
  <c r="R1270" i="3"/>
  <c r="R1269" i="3"/>
  <c r="R1268" i="3"/>
  <c r="R1267" i="3"/>
  <c r="R1266" i="3"/>
  <c r="R1265" i="3"/>
  <c r="R1264" i="3"/>
  <c r="R1263" i="3"/>
  <c r="R1262" i="3"/>
  <c r="R1261" i="3"/>
  <c r="R1260" i="3"/>
  <c r="R1259" i="3"/>
  <c r="R1258" i="3"/>
  <c r="R1257" i="3"/>
  <c r="R1256" i="3"/>
  <c r="R1255" i="3"/>
  <c r="R1254" i="3"/>
  <c r="R1253" i="3"/>
  <c r="R1252" i="3"/>
  <c r="R1251" i="3"/>
  <c r="R1250" i="3"/>
  <c r="R1249" i="3"/>
  <c r="R1248" i="3"/>
  <c r="R1247" i="3"/>
  <c r="R1246" i="3"/>
  <c r="R1245" i="3"/>
  <c r="R1244" i="3"/>
  <c r="R1243" i="3"/>
  <c r="R1242" i="3"/>
  <c r="R1241" i="3"/>
  <c r="R1240" i="3"/>
  <c r="R1239" i="3"/>
  <c r="R1238" i="3"/>
  <c r="R1237" i="3"/>
  <c r="R1236" i="3"/>
  <c r="R1235" i="3"/>
  <c r="R1234" i="3"/>
  <c r="R1233" i="3"/>
  <c r="R1232" i="3"/>
  <c r="R1231" i="3"/>
  <c r="R1230" i="3"/>
  <c r="R1229" i="3"/>
  <c r="R1228" i="3"/>
  <c r="R1227" i="3"/>
  <c r="R1226" i="3"/>
  <c r="R1225" i="3"/>
  <c r="R1224" i="3"/>
  <c r="R1223" i="3"/>
  <c r="R1222" i="3"/>
  <c r="R1221" i="3"/>
  <c r="R1220" i="3"/>
  <c r="R1219" i="3"/>
  <c r="R1218" i="3"/>
  <c r="R1217" i="3"/>
  <c r="R1216" i="3"/>
  <c r="R1215" i="3"/>
  <c r="R1214" i="3"/>
  <c r="R1213" i="3"/>
  <c r="R1212" i="3"/>
  <c r="R1211" i="3"/>
  <c r="R1210" i="3"/>
  <c r="R1209" i="3"/>
  <c r="R1208" i="3"/>
  <c r="R1207" i="3"/>
  <c r="R1206" i="3"/>
  <c r="R1205" i="3"/>
  <c r="R1204" i="3"/>
  <c r="R1203" i="3"/>
  <c r="R1202" i="3"/>
  <c r="R1201" i="3"/>
  <c r="R1200" i="3"/>
  <c r="R1199" i="3"/>
  <c r="R1198" i="3"/>
  <c r="R1197" i="3"/>
  <c r="R1196" i="3"/>
  <c r="R1195" i="3"/>
  <c r="R1194" i="3"/>
  <c r="R1193" i="3"/>
  <c r="R1192" i="3"/>
  <c r="R1191" i="3"/>
  <c r="R1190" i="3"/>
  <c r="R1189" i="3"/>
  <c r="R1188" i="3"/>
  <c r="R1187" i="3"/>
  <c r="R1186" i="3"/>
  <c r="R1185" i="3"/>
  <c r="R1184" i="3"/>
  <c r="R1183" i="3"/>
  <c r="R1182" i="3"/>
  <c r="R1181" i="3"/>
  <c r="R1180" i="3"/>
  <c r="R1179" i="3"/>
  <c r="R1178" i="3"/>
  <c r="R1177" i="3"/>
  <c r="R1176" i="3"/>
  <c r="R1175" i="3"/>
  <c r="R1174" i="3"/>
  <c r="R1173" i="3"/>
  <c r="R1172" i="3"/>
  <c r="R1171" i="3"/>
  <c r="R1170" i="3"/>
  <c r="R1169" i="3"/>
  <c r="R1168" i="3"/>
  <c r="R1167" i="3"/>
  <c r="R1166" i="3"/>
  <c r="R1165" i="3"/>
  <c r="R1164" i="3"/>
  <c r="R1163" i="3"/>
  <c r="R1162" i="3"/>
  <c r="R1161" i="3"/>
  <c r="R1160" i="3"/>
  <c r="R1159" i="3"/>
  <c r="R1158" i="3"/>
  <c r="R1157" i="3"/>
  <c r="R1156" i="3"/>
  <c r="R1155" i="3"/>
  <c r="R1154" i="3"/>
  <c r="R1153" i="3"/>
  <c r="R1152" i="3"/>
  <c r="R1151" i="3"/>
  <c r="R1150" i="3"/>
  <c r="R1149" i="3"/>
  <c r="R1148" i="3"/>
  <c r="R1147" i="3"/>
  <c r="R1146" i="3"/>
  <c r="R1145" i="3"/>
  <c r="R1144" i="3"/>
  <c r="R1143" i="3"/>
  <c r="R1142" i="3"/>
  <c r="R1141" i="3"/>
  <c r="R1140" i="3"/>
  <c r="R1139" i="3"/>
  <c r="R1138" i="3"/>
  <c r="R1137" i="3"/>
  <c r="R1136" i="3"/>
  <c r="R1135" i="3"/>
  <c r="R1134" i="3"/>
  <c r="R1133" i="3"/>
  <c r="R1132" i="3"/>
  <c r="R1131" i="3"/>
  <c r="R1130" i="3"/>
  <c r="R1129" i="3"/>
  <c r="R1128" i="3"/>
  <c r="R1127" i="3"/>
  <c r="R1126" i="3"/>
  <c r="R1125" i="3"/>
  <c r="R1124" i="3"/>
  <c r="R1123" i="3"/>
  <c r="R1122" i="3"/>
  <c r="R1121" i="3"/>
  <c r="R1120" i="3"/>
  <c r="R1119" i="3"/>
  <c r="R1118" i="3"/>
  <c r="R1117" i="3"/>
  <c r="R1116" i="3"/>
  <c r="R1115" i="3"/>
  <c r="R1114" i="3"/>
  <c r="R1113" i="3"/>
  <c r="R1112" i="3"/>
  <c r="R1111" i="3"/>
  <c r="R1110" i="3"/>
  <c r="R1109" i="3"/>
  <c r="R1108" i="3"/>
  <c r="R1107" i="3"/>
  <c r="R1106" i="3"/>
  <c r="R1105" i="3"/>
  <c r="R1104" i="3"/>
  <c r="R1103" i="3"/>
  <c r="R1102" i="3"/>
  <c r="R1101" i="3"/>
  <c r="R1100" i="3"/>
  <c r="R1099" i="3"/>
  <c r="R1098" i="3"/>
  <c r="R1097" i="3"/>
  <c r="R1096" i="3"/>
  <c r="R1095" i="3"/>
  <c r="R1094" i="3"/>
  <c r="R1093" i="3"/>
  <c r="R1092" i="3"/>
  <c r="R1091" i="3"/>
  <c r="R1090" i="3"/>
  <c r="R1089" i="3"/>
  <c r="R1088" i="3"/>
  <c r="R1087" i="3"/>
  <c r="R1086" i="3"/>
  <c r="R1085" i="3"/>
  <c r="R1084" i="3"/>
  <c r="R1083" i="3"/>
  <c r="R1082" i="3"/>
  <c r="R1081" i="3"/>
  <c r="R1080" i="3"/>
  <c r="R1079" i="3"/>
  <c r="R1078" i="3"/>
  <c r="R1077" i="3"/>
  <c r="R1076" i="3"/>
  <c r="R1075" i="3"/>
  <c r="R1074" i="3"/>
  <c r="R1073" i="3"/>
  <c r="R1072" i="3"/>
  <c r="R1071" i="3"/>
  <c r="R1070" i="3"/>
  <c r="R1069" i="3"/>
  <c r="R1068" i="3"/>
  <c r="R1067" i="3"/>
  <c r="R1066" i="3"/>
  <c r="R1065" i="3"/>
  <c r="R1064" i="3"/>
  <c r="R1063" i="3"/>
  <c r="R1062" i="3"/>
  <c r="R1061" i="3"/>
  <c r="R1060" i="3"/>
  <c r="R1059" i="3"/>
  <c r="R1058" i="3"/>
  <c r="R1057" i="3"/>
  <c r="R1056" i="3"/>
  <c r="R1055" i="3"/>
  <c r="R1054" i="3"/>
  <c r="R1053" i="3"/>
  <c r="R1052" i="3"/>
  <c r="R1051" i="3"/>
  <c r="R1050" i="3"/>
  <c r="R1049" i="3"/>
  <c r="R1048" i="3"/>
  <c r="R1047" i="3"/>
  <c r="R1046" i="3"/>
  <c r="R1045" i="3"/>
  <c r="R1044" i="3"/>
  <c r="R1043" i="3"/>
  <c r="R1042" i="3"/>
  <c r="R1041" i="3"/>
  <c r="R1040" i="3"/>
  <c r="R1039" i="3"/>
  <c r="R1038" i="3"/>
  <c r="R1037" i="3"/>
  <c r="R1036" i="3"/>
  <c r="R1035" i="3"/>
  <c r="R1034" i="3"/>
  <c r="R1033" i="3"/>
  <c r="R1032" i="3"/>
  <c r="R1031" i="3"/>
  <c r="R1030" i="3"/>
  <c r="R1029" i="3"/>
  <c r="R1028" i="3"/>
  <c r="R1027" i="3"/>
  <c r="R1026" i="3"/>
  <c r="R1025" i="3"/>
  <c r="R1024" i="3"/>
  <c r="R1023" i="3"/>
  <c r="R1022" i="3"/>
  <c r="R1021" i="3"/>
  <c r="R1020" i="3"/>
  <c r="R1019" i="3"/>
  <c r="R1018" i="3"/>
  <c r="R1017" i="3"/>
  <c r="R1016" i="3"/>
  <c r="R1015" i="3"/>
  <c r="R1014" i="3"/>
  <c r="R1013" i="3"/>
  <c r="R1012" i="3"/>
  <c r="R1011" i="3"/>
  <c r="R1010" i="3"/>
  <c r="R1009" i="3"/>
  <c r="R1008" i="3"/>
  <c r="R1007" i="3"/>
  <c r="R1006" i="3"/>
  <c r="R1005" i="3"/>
  <c r="R1004" i="3"/>
  <c r="R1003" i="3"/>
  <c r="R1002" i="3"/>
  <c r="R1001" i="3"/>
  <c r="R1000" i="3"/>
  <c r="R999" i="3"/>
  <c r="R998" i="3"/>
  <c r="R997" i="3"/>
  <c r="R996" i="3"/>
  <c r="R995" i="3"/>
  <c r="R994" i="3"/>
  <c r="R993" i="3"/>
  <c r="R992" i="3"/>
  <c r="R991" i="3"/>
  <c r="R990" i="3"/>
  <c r="R989" i="3"/>
  <c r="R988" i="3"/>
  <c r="R987" i="3"/>
  <c r="R986" i="3"/>
  <c r="R985" i="3"/>
  <c r="R984" i="3"/>
  <c r="R983" i="3"/>
  <c r="R982" i="3"/>
  <c r="R981" i="3"/>
  <c r="R980" i="3"/>
  <c r="R979" i="3"/>
  <c r="R978" i="3"/>
  <c r="R977" i="3"/>
  <c r="R976" i="3"/>
  <c r="R975" i="3"/>
  <c r="R974" i="3"/>
  <c r="R973" i="3"/>
  <c r="R972" i="3"/>
  <c r="R971" i="3"/>
  <c r="R970" i="3"/>
  <c r="R969" i="3"/>
  <c r="R968" i="3"/>
  <c r="R967" i="3"/>
  <c r="R966" i="3"/>
  <c r="R965" i="3"/>
  <c r="R964" i="3"/>
  <c r="R963" i="3"/>
  <c r="R962" i="3"/>
  <c r="R961" i="3"/>
  <c r="R960" i="3"/>
  <c r="R959" i="3"/>
  <c r="R958" i="3"/>
  <c r="R957" i="3"/>
  <c r="R956" i="3"/>
  <c r="R955" i="3"/>
  <c r="R954" i="3"/>
  <c r="R953" i="3"/>
  <c r="R952" i="3"/>
  <c r="R951" i="3"/>
  <c r="R950" i="3"/>
  <c r="R949" i="3"/>
  <c r="R948" i="3"/>
  <c r="R947" i="3"/>
  <c r="R946" i="3"/>
  <c r="R945" i="3"/>
  <c r="R944" i="3"/>
  <c r="R943" i="3"/>
  <c r="R942" i="3"/>
  <c r="R941" i="3"/>
  <c r="R940" i="3"/>
  <c r="R939" i="3"/>
  <c r="R938" i="3"/>
  <c r="R937" i="3"/>
  <c r="R936" i="3"/>
  <c r="R935" i="3"/>
  <c r="R934" i="3"/>
  <c r="R933" i="3"/>
  <c r="R932" i="3"/>
  <c r="R931" i="3"/>
  <c r="R930" i="3"/>
  <c r="R929" i="3"/>
  <c r="R928" i="3"/>
  <c r="R927" i="3"/>
  <c r="R926" i="3"/>
  <c r="R925" i="3"/>
  <c r="R924" i="3"/>
  <c r="R923" i="3"/>
  <c r="R922" i="3"/>
  <c r="R921" i="3"/>
  <c r="R920" i="3"/>
  <c r="R919" i="3"/>
  <c r="R918" i="3"/>
  <c r="R917" i="3"/>
  <c r="R916" i="3"/>
  <c r="R915" i="3"/>
  <c r="R914" i="3"/>
  <c r="R913" i="3"/>
  <c r="R912" i="3"/>
  <c r="R911" i="3"/>
  <c r="R910" i="3"/>
  <c r="R909" i="3"/>
  <c r="R908" i="3"/>
  <c r="R907" i="3"/>
  <c r="R906" i="3"/>
  <c r="R905" i="3"/>
  <c r="R904" i="3"/>
  <c r="R903" i="3"/>
  <c r="R902" i="3"/>
  <c r="R901" i="3"/>
  <c r="R900" i="3"/>
  <c r="R899" i="3"/>
  <c r="R898" i="3"/>
  <c r="R897" i="3"/>
  <c r="R896" i="3"/>
  <c r="R895" i="3"/>
  <c r="R894" i="3"/>
  <c r="R893" i="3"/>
  <c r="R892" i="3"/>
  <c r="R891" i="3"/>
  <c r="R890" i="3"/>
  <c r="R889" i="3"/>
  <c r="R888" i="3"/>
  <c r="R887" i="3"/>
  <c r="R886" i="3"/>
  <c r="R885" i="3"/>
  <c r="R884" i="3"/>
  <c r="R883" i="3"/>
  <c r="R882" i="3"/>
  <c r="R881" i="3"/>
  <c r="R880" i="3"/>
  <c r="R879" i="3"/>
  <c r="R878" i="3"/>
  <c r="R877" i="3"/>
  <c r="R876" i="3"/>
  <c r="R875" i="3"/>
  <c r="R874" i="3"/>
  <c r="R873" i="3"/>
  <c r="R872" i="3"/>
  <c r="R871" i="3"/>
  <c r="R870" i="3"/>
  <c r="R869" i="3"/>
  <c r="R868" i="3"/>
  <c r="R867" i="3"/>
  <c r="R866" i="3"/>
  <c r="R865" i="3"/>
  <c r="R864" i="3"/>
  <c r="R863" i="3"/>
  <c r="R862" i="3"/>
  <c r="R861" i="3"/>
  <c r="R860" i="3"/>
  <c r="R859" i="3"/>
  <c r="R858" i="3"/>
  <c r="R857" i="3"/>
  <c r="R856" i="3"/>
  <c r="R855" i="3"/>
  <c r="R854" i="3"/>
  <c r="R853" i="3"/>
  <c r="R852" i="3"/>
  <c r="R851" i="3"/>
  <c r="R850" i="3"/>
  <c r="R849" i="3"/>
  <c r="R848" i="3"/>
  <c r="R847" i="3"/>
  <c r="R846" i="3"/>
  <c r="R845" i="3"/>
  <c r="R844" i="3"/>
  <c r="R843" i="3"/>
  <c r="R842" i="3"/>
  <c r="R841" i="3"/>
  <c r="R840" i="3"/>
  <c r="R839" i="3"/>
  <c r="R838" i="3"/>
  <c r="R837" i="3"/>
  <c r="R836" i="3"/>
  <c r="R835" i="3"/>
  <c r="R834" i="3"/>
  <c r="R833" i="3"/>
  <c r="R832" i="3"/>
  <c r="R831" i="3"/>
  <c r="R830" i="3"/>
  <c r="R829" i="3"/>
  <c r="R828" i="3"/>
  <c r="R827" i="3"/>
  <c r="R826" i="3"/>
  <c r="R825" i="3"/>
  <c r="R824" i="3"/>
  <c r="R823" i="3"/>
  <c r="R822" i="3"/>
  <c r="R821" i="3"/>
  <c r="R820" i="3"/>
  <c r="R819" i="3"/>
  <c r="R818" i="3"/>
  <c r="R817" i="3"/>
  <c r="R816" i="3"/>
  <c r="R815" i="3"/>
  <c r="R814" i="3"/>
  <c r="R813" i="3"/>
  <c r="R812" i="3"/>
  <c r="R811" i="3"/>
  <c r="R810" i="3"/>
  <c r="R809" i="3"/>
  <c r="R808" i="3"/>
  <c r="R807" i="3"/>
  <c r="R806" i="3"/>
  <c r="R805" i="3"/>
  <c r="R804" i="3"/>
  <c r="R803" i="3"/>
  <c r="R802" i="3"/>
  <c r="R801" i="3"/>
  <c r="R800" i="3"/>
  <c r="R799" i="3"/>
  <c r="R798" i="3"/>
  <c r="R797" i="3"/>
  <c r="R796" i="3"/>
  <c r="R795" i="3"/>
  <c r="R794" i="3"/>
  <c r="R793" i="3"/>
  <c r="R792" i="3"/>
  <c r="R791" i="3"/>
  <c r="R790" i="3"/>
  <c r="R789" i="3"/>
  <c r="R788" i="3"/>
  <c r="R787" i="3"/>
  <c r="R786" i="3"/>
  <c r="R785" i="3"/>
  <c r="R784" i="3"/>
  <c r="R783" i="3"/>
  <c r="R782" i="3"/>
  <c r="R781" i="3"/>
  <c r="R780" i="3"/>
  <c r="R779" i="3"/>
  <c r="R778" i="3"/>
  <c r="R777" i="3"/>
  <c r="R776" i="3"/>
  <c r="R775" i="3"/>
  <c r="R774" i="3"/>
  <c r="R773" i="3"/>
  <c r="R772" i="3"/>
  <c r="R771" i="3"/>
  <c r="R770" i="3"/>
  <c r="R769" i="3"/>
  <c r="R768" i="3"/>
  <c r="R767" i="3"/>
  <c r="R766" i="3"/>
  <c r="R765" i="3"/>
  <c r="R764" i="3"/>
  <c r="R763" i="3"/>
  <c r="R762" i="3"/>
  <c r="R761" i="3"/>
  <c r="R760" i="3"/>
  <c r="R759" i="3"/>
  <c r="R758" i="3"/>
  <c r="R757" i="3"/>
  <c r="R756" i="3"/>
  <c r="R755" i="3"/>
  <c r="R754" i="3"/>
  <c r="R753" i="3"/>
  <c r="R752" i="3"/>
  <c r="R751" i="3"/>
  <c r="R750" i="3"/>
  <c r="R749" i="3"/>
  <c r="R748" i="3"/>
  <c r="R747" i="3"/>
  <c r="R746" i="3"/>
  <c r="R745" i="3"/>
  <c r="R744" i="3"/>
  <c r="R743" i="3"/>
  <c r="R742" i="3"/>
  <c r="R741" i="3"/>
  <c r="R740" i="3"/>
  <c r="R739" i="3"/>
  <c r="R738" i="3"/>
  <c r="R737" i="3"/>
  <c r="R736" i="3"/>
  <c r="R735" i="3"/>
  <c r="R734" i="3"/>
  <c r="R733" i="3"/>
  <c r="R732" i="3"/>
  <c r="R731" i="3"/>
  <c r="R730" i="3"/>
  <c r="R729" i="3"/>
  <c r="R728" i="3"/>
  <c r="R727" i="3"/>
  <c r="R726" i="3"/>
  <c r="R725" i="3"/>
  <c r="R724" i="3"/>
  <c r="R723" i="3"/>
  <c r="R722" i="3"/>
  <c r="R721" i="3"/>
  <c r="R720" i="3"/>
  <c r="R719" i="3"/>
  <c r="R718" i="3"/>
  <c r="R717" i="3"/>
  <c r="R716" i="3"/>
  <c r="R715" i="3"/>
  <c r="R714" i="3"/>
  <c r="R713" i="3"/>
  <c r="R712" i="3"/>
  <c r="R711" i="3"/>
  <c r="R710" i="3"/>
  <c r="R709" i="3"/>
  <c r="R708" i="3"/>
  <c r="R707" i="3"/>
  <c r="R706" i="3"/>
  <c r="R705" i="3"/>
  <c r="R704" i="3"/>
  <c r="R703" i="3"/>
  <c r="R702" i="3"/>
  <c r="R701" i="3"/>
  <c r="R700" i="3"/>
  <c r="R699" i="3"/>
  <c r="R698" i="3"/>
  <c r="R697" i="3"/>
  <c r="R696" i="3"/>
  <c r="R695" i="3"/>
  <c r="R694" i="3"/>
  <c r="R693" i="3"/>
  <c r="R692" i="3"/>
  <c r="R691" i="3"/>
  <c r="R690" i="3"/>
  <c r="R689" i="3"/>
  <c r="R688" i="3"/>
  <c r="R687" i="3"/>
  <c r="R686" i="3"/>
  <c r="R685" i="3"/>
  <c r="R684" i="3"/>
  <c r="R683" i="3"/>
  <c r="R682" i="3"/>
  <c r="R681" i="3"/>
  <c r="R680" i="3"/>
  <c r="R679" i="3"/>
  <c r="R678" i="3"/>
  <c r="R677" i="3"/>
  <c r="R676" i="3"/>
  <c r="R675" i="3"/>
  <c r="R674" i="3"/>
  <c r="R673" i="3"/>
  <c r="R672" i="3"/>
  <c r="R671" i="3"/>
  <c r="R670" i="3"/>
  <c r="R669" i="3"/>
  <c r="R668" i="3"/>
  <c r="R667" i="3"/>
  <c r="R666" i="3"/>
  <c r="R665" i="3"/>
  <c r="R664" i="3"/>
  <c r="R663" i="3"/>
  <c r="R662" i="3"/>
  <c r="R661" i="3"/>
  <c r="R660" i="3"/>
  <c r="R659" i="3"/>
  <c r="R658" i="3"/>
  <c r="R657" i="3"/>
  <c r="R656" i="3"/>
  <c r="R655" i="3"/>
  <c r="R654" i="3"/>
  <c r="R653" i="3"/>
  <c r="R652" i="3"/>
  <c r="R651" i="3"/>
  <c r="R650" i="3"/>
  <c r="R649" i="3"/>
  <c r="R648" i="3"/>
  <c r="R647" i="3"/>
  <c r="R646" i="3"/>
  <c r="R645" i="3"/>
  <c r="R644" i="3"/>
  <c r="R643" i="3"/>
  <c r="R642" i="3"/>
  <c r="R641" i="3"/>
  <c r="R640" i="3"/>
  <c r="R639" i="3"/>
  <c r="R638" i="3"/>
  <c r="R637" i="3"/>
  <c r="R636" i="3"/>
  <c r="R635" i="3"/>
  <c r="R634" i="3"/>
  <c r="R633" i="3"/>
  <c r="R632" i="3"/>
  <c r="R631" i="3"/>
  <c r="R630" i="3"/>
  <c r="R629" i="3"/>
  <c r="R628" i="3"/>
  <c r="R627" i="3"/>
  <c r="R626" i="3"/>
  <c r="R625" i="3"/>
  <c r="R624" i="3"/>
  <c r="R623" i="3"/>
  <c r="R622" i="3"/>
  <c r="R621" i="3"/>
  <c r="R620" i="3"/>
  <c r="R619" i="3"/>
  <c r="R618" i="3"/>
  <c r="R617" i="3"/>
  <c r="R616" i="3"/>
  <c r="R615" i="3"/>
  <c r="R614" i="3"/>
  <c r="R613" i="3"/>
  <c r="R612" i="3"/>
  <c r="R611" i="3"/>
  <c r="R610" i="3"/>
  <c r="R609" i="3"/>
  <c r="R608" i="3"/>
  <c r="R607" i="3"/>
  <c r="R606" i="3"/>
  <c r="R605" i="3"/>
  <c r="R604" i="3"/>
  <c r="R603" i="3"/>
  <c r="R602" i="3"/>
  <c r="R601" i="3"/>
  <c r="R600" i="3"/>
  <c r="R599" i="3"/>
  <c r="R598" i="3"/>
  <c r="R597" i="3"/>
  <c r="R596" i="3"/>
  <c r="R595" i="3"/>
  <c r="R594" i="3"/>
  <c r="R593" i="3"/>
  <c r="R592" i="3"/>
  <c r="R591" i="3"/>
  <c r="R590" i="3"/>
  <c r="R589" i="3"/>
  <c r="R588" i="3"/>
  <c r="R587" i="3"/>
  <c r="R586" i="3"/>
  <c r="R585" i="3"/>
  <c r="R584" i="3"/>
  <c r="R583" i="3"/>
  <c r="R582" i="3"/>
  <c r="R581" i="3"/>
  <c r="R580" i="3"/>
  <c r="R579" i="3"/>
  <c r="R578" i="3"/>
  <c r="R577" i="3"/>
  <c r="R576" i="3"/>
  <c r="R575" i="3"/>
  <c r="R574" i="3"/>
  <c r="R573" i="3"/>
  <c r="R572" i="3"/>
  <c r="R571" i="3"/>
  <c r="R570" i="3"/>
  <c r="R569" i="3"/>
  <c r="R568" i="3"/>
  <c r="R567" i="3"/>
  <c r="R566" i="3"/>
  <c r="R565" i="3"/>
  <c r="R564" i="3"/>
  <c r="R563" i="3"/>
  <c r="R562" i="3"/>
  <c r="R561" i="3"/>
  <c r="R560" i="3"/>
  <c r="R559" i="3"/>
  <c r="R558" i="3"/>
  <c r="R557" i="3"/>
  <c r="R556" i="3"/>
  <c r="R555" i="3"/>
  <c r="R554" i="3"/>
  <c r="R553" i="3"/>
  <c r="R552" i="3"/>
  <c r="R551" i="3"/>
  <c r="R550" i="3"/>
  <c r="R549" i="3"/>
  <c r="R548" i="3"/>
  <c r="R547" i="3"/>
  <c r="R546" i="3"/>
  <c r="R545" i="3"/>
  <c r="R544" i="3"/>
  <c r="R543" i="3"/>
  <c r="R542" i="3"/>
  <c r="R541" i="3"/>
  <c r="R540" i="3"/>
  <c r="R539" i="3"/>
  <c r="R538" i="3"/>
  <c r="R537" i="3"/>
  <c r="R536" i="3"/>
  <c r="R535" i="3"/>
  <c r="R534" i="3"/>
  <c r="R533" i="3"/>
  <c r="R532" i="3"/>
  <c r="R531" i="3"/>
  <c r="R530" i="3"/>
  <c r="R529" i="3"/>
  <c r="R528" i="3"/>
  <c r="R527" i="3"/>
  <c r="R526" i="3"/>
  <c r="R525" i="3"/>
  <c r="R524" i="3"/>
  <c r="R523" i="3"/>
  <c r="R522" i="3"/>
  <c r="R521" i="3"/>
  <c r="R520" i="3"/>
  <c r="R519" i="3"/>
  <c r="R518" i="3"/>
  <c r="R517" i="3"/>
  <c r="R516" i="3"/>
  <c r="R515" i="3"/>
  <c r="R514" i="3"/>
  <c r="R513" i="3"/>
  <c r="R512" i="3"/>
  <c r="R511" i="3"/>
  <c r="R510" i="3"/>
  <c r="R509" i="3"/>
  <c r="R508" i="3"/>
  <c r="R507" i="3"/>
  <c r="R506" i="3"/>
  <c r="R505" i="3"/>
  <c r="R504" i="3"/>
  <c r="R503" i="3"/>
  <c r="R502" i="3"/>
  <c r="R501" i="3"/>
  <c r="R500" i="3"/>
  <c r="R499" i="3"/>
  <c r="R498" i="3"/>
  <c r="R497" i="3"/>
  <c r="R496" i="3"/>
  <c r="R495" i="3"/>
  <c r="R494" i="3"/>
  <c r="R493" i="3"/>
  <c r="R492" i="3"/>
  <c r="R491" i="3"/>
  <c r="R490" i="3"/>
  <c r="R489" i="3"/>
  <c r="R488" i="3"/>
  <c r="R487" i="3"/>
  <c r="R486" i="3"/>
  <c r="R485" i="3"/>
  <c r="R484" i="3"/>
  <c r="R483" i="3"/>
  <c r="R482" i="3"/>
  <c r="R481" i="3"/>
  <c r="R480" i="3"/>
  <c r="R479" i="3"/>
  <c r="R478" i="3"/>
  <c r="R477" i="3"/>
  <c r="R476" i="3"/>
  <c r="R475" i="3"/>
  <c r="R474" i="3"/>
  <c r="R473" i="3"/>
  <c r="R472" i="3"/>
  <c r="R471" i="3"/>
  <c r="R470" i="3"/>
  <c r="R469" i="3"/>
  <c r="R468" i="3"/>
  <c r="R467" i="3"/>
  <c r="R466" i="3"/>
  <c r="R465" i="3"/>
  <c r="R464" i="3"/>
  <c r="R463" i="3"/>
  <c r="R462" i="3"/>
  <c r="R461" i="3"/>
  <c r="R460" i="3"/>
  <c r="R459" i="3"/>
  <c r="R458" i="3"/>
  <c r="R457" i="3"/>
  <c r="R456" i="3"/>
  <c r="R455" i="3"/>
  <c r="R454" i="3"/>
  <c r="R453" i="3"/>
  <c r="R452" i="3"/>
  <c r="R451" i="3"/>
  <c r="R450" i="3"/>
  <c r="R449" i="3"/>
  <c r="R448" i="3"/>
  <c r="R447" i="3"/>
  <c r="R446" i="3"/>
  <c r="R445" i="3"/>
  <c r="R444" i="3"/>
  <c r="R443" i="3"/>
  <c r="R442" i="3"/>
  <c r="R441" i="3"/>
  <c r="R440" i="3"/>
  <c r="R439" i="3"/>
  <c r="R438" i="3"/>
  <c r="R437" i="3"/>
  <c r="R436" i="3"/>
  <c r="R435" i="3"/>
  <c r="R434" i="3"/>
  <c r="R433" i="3"/>
  <c r="R432" i="3"/>
  <c r="R431" i="3"/>
  <c r="R430" i="3"/>
  <c r="R429" i="3"/>
  <c r="R428" i="3"/>
  <c r="R427" i="3"/>
  <c r="R426" i="3"/>
  <c r="R425" i="3"/>
  <c r="R424" i="3"/>
  <c r="R423" i="3"/>
  <c r="R422" i="3"/>
  <c r="R421" i="3"/>
  <c r="R420" i="3"/>
  <c r="R419" i="3"/>
  <c r="R418" i="3"/>
  <c r="R417" i="3"/>
  <c r="R416" i="3"/>
  <c r="R415" i="3"/>
  <c r="R414" i="3"/>
  <c r="R413" i="3"/>
  <c r="R412" i="3"/>
  <c r="R411" i="3"/>
  <c r="R410" i="3"/>
  <c r="R409" i="3"/>
  <c r="R408" i="3"/>
  <c r="R407" i="3"/>
  <c r="R406" i="3"/>
  <c r="R405" i="3"/>
  <c r="R404" i="3"/>
  <c r="R403" i="3"/>
  <c r="R402" i="3"/>
  <c r="R401" i="3"/>
  <c r="R400" i="3"/>
  <c r="R399" i="3"/>
  <c r="R398" i="3"/>
  <c r="R397" i="3"/>
  <c r="R396" i="3"/>
  <c r="R395" i="3"/>
  <c r="R394" i="3"/>
  <c r="R393" i="3"/>
  <c r="R392" i="3"/>
  <c r="R391" i="3"/>
  <c r="R390" i="3"/>
  <c r="R389" i="3"/>
  <c r="R388" i="3"/>
  <c r="R387" i="3"/>
  <c r="R386" i="3"/>
  <c r="R385" i="3"/>
  <c r="R384" i="3"/>
  <c r="R383" i="3"/>
  <c r="R382" i="3"/>
  <c r="R381" i="3"/>
  <c r="R380" i="3"/>
  <c r="R379" i="3"/>
  <c r="R378" i="3"/>
  <c r="R377" i="3"/>
  <c r="R376" i="3"/>
  <c r="R375" i="3"/>
  <c r="R374" i="3"/>
  <c r="R373" i="3"/>
  <c r="R372" i="3"/>
  <c r="R371" i="3"/>
  <c r="R370" i="3"/>
  <c r="R369" i="3"/>
  <c r="R368" i="3"/>
  <c r="R367" i="3"/>
  <c r="R366" i="3"/>
  <c r="R365" i="3"/>
  <c r="R364" i="3"/>
  <c r="R363" i="3"/>
  <c r="R362" i="3"/>
  <c r="R361" i="3"/>
  <c r="R360" i="3"/>
  <c r="R359" i="3"/>
  <c r="R358" i="3"/>
  <c r="R357" i="3"/>
  <c r="R356" i="3"/>
  <c r="R355" i="3"/>
  <c r="R354" i="3"/>
  <c r="R353" i="3"/>
  <c r="R352" i="3"/>
  <c r="R351" i="3"/>
  <c r="R350" i="3"/>
  <c r="R349" i="3"/>
  <c r="R348" i="3"/>
  <c r="R347" i="3"/>
  <c r="R346" i="3"/>
  <c r="R345" i="3"/>
  <c r="R344" i="3"/>
  <c r="R343" i="3"/>
  <c r="R342" i="3"/>
  <c r="R341" i="3"/>
  <c r="R340" i="3"/>
  <c r="R339" i="3"/>
  <c r="R338" i="3"/>
  <c r="R337" i="3"/>
  <c r="R336" i="3"/>
  <c r="R335" i="3"/>
  <c r="R334" i="3"/>
  <c r="R333" i="3"/>
  <c r="R332" i="3"/>
  <c r="R331" i="3"/>
  <c r="R330" i="3"/>
  <c r="R329" i="3"/>
  <c r="R328" i="3"/>
  <c r="R327" i="3"/>
  <c r="R326" i="3"/>
  <c r="R325" i="3"/>
  <c r="R324" i="3"/>
  <c r="R323" i="3"/>
  <c r="R322" i="3"/>
  <c r="R321" i="3"/>
  <c r="R320" i="3"/>
  <c r="R319" i="3"/>
  <c r="R318" i="3"/>
  <c r="R317" i="3"/>
  <c r="R316" i="3"/>
  <c r="R315" i="3"/>
  <c r="R314" i="3"/>
  <c r="R313" i="3"/>
  <c r="R312" i="3"/>
  <c r="R311" i="3"/>
  <c r="R310" i="3"/>
  <c r="R309" i="3"/>
  <c r="R308" i="3"/>
  <c r="R307" i="3"/>
  <c r="R306" i="3"/>
  <c r="R305" i="3"/>
  <c r="R304" i="3"/>
  <c r="R303" i="3"/>
  <c r="R302" i="3"/>
  <c r="R301" i="3"/>
  <c r="R300" i="3"/>
  <c r="R299" i="3"/>
  <c r="R298" i="3"/>
  <c r="R297" i="3"/>
  <c r="R296" i="3"/>
  <c r="R295" i="3"/>
  <c r="R294" i="3"/>
  <c r="R293" i="3"/>
  <c r="R292" i="3"/>
  <c r="R291" i="3"/>
  <c r="R290" i="3"/>
  <c r="R289" i="3"/>
  <c r="R288" i="3"/>
  <c r="R287" i="3"/>
  <c r="R286" i="3"/>
  <c r="R285" i="3"/>
  <c r="R284" i="3"/>
  <c r="R283" i="3"/>
  <c r="R282" i="3"/>
  <c r="R281" i="3"/>
  <c r="R280" i="3"/>
  <c r="R279" i="3"/>
  <c r="R278" i="3"/>
  <c r="R277" i="3"/>
  <c r="R276" i="3"/>
  <c r="R275" i="3"/>
  <c r="R274" i="3"/>
  <c r="R273" i="3"/>
  <c r="R272" i="3"/>
  <c r="R271" i="3"/>
  <c r="R270" i="3"/>
  <c r="R269" i="3"/>
  <c r="R268" i="3"/>
  <c r="R267" i="3"/>
  <c r="R266" i="3"/>
  <c r="R265" i="3"/>
  <c r="R264" i="3"/>
  <c r="R263" i="3"/>
  <c r="R262" i="3"/>
  <c r="R261" i="3"/>
  <c r="R260" i="3"/>
  <c r="R259" i="3"/>
  <c r="R258" i="3"/>
  <c r="R257" i="3"/>
  <c r="R256" i="3"/>
  <c r="R255" i="3"/>
  <c r="R254" i="3"/>
  <c r="R253" i="3"/>
  <c r="R252" i="3"/>
  <c r="R251" i="3"/>
  <c r="R250" i="3"/>
  <c r="R249" i="3"/>
  <c r="R248" i="3"/>
  <c r="R247" i="3"/>
  <c r="R246" i="3"/>
  <c r="R245" i="3"/>
  <c r="R244" i="3"/>
  <c r="R243" i="3"/>
  <c r="R242" i="3"/>
  <c r="R241" i="3"/>
  <c r="R240" i="3"/>
  <c r="R239" i="3"/>
  <c r="R238" i="3"/>
  <c r="R237" i="3"/>
  <c r="R236" i="3"/>
  <c r="R235" i="3"/>
  <c r="R234" i="3"/>
  <c r="R233" i="3"/>
  <c r="R232" i="3"/>
  <c r="R231" i="3"/>
  <c r="R230" i="3"/>
  <c r="R229" i="3"/>
  <c r="R228" i="3"/>
  <c r="R227" i="3"/>
  <c r="R226" i="3"/>
  <c r="R225" i="3"/>
  <c r="R224" i="3"/>
  <c r="R223" i="3"/>
  <c r="R222" i="3"/>
  <c r="R221" i="3"/>
  <c r="R220" i="3"/>
  <c r="R219" i="3"/>
  <c r="R218" i="3"/>
  <c r="R217" i="3"/>
  <c r="R216" i="3"/>
  <c r="R215" i="3"/>
  <c r="R214" i="3"/>
  <c r="R213" i="3"/>
  <c r="R212" i="3"/>
  <c r="R211" i="3"/>
  <c r="R210" i="3"/>
  <c r="R209" i="3"/>
  <c r="R208" i="3"/>
  <c r="R207" i="3"/>
  <c r="R206" i="3"/>
  <c r="R205" i="3"/>
  <c r="R204" i="3"/>
  <c r="R203" i="3"/>
  <c r="R202" i="3"/>
  <c r="R201" i="3"/>
  <c r="R200" i="3"/>
  <c r="R199" i="3"/>
  <c r="R198" i="3"/>
  <c r="R197" i="3"/>
  <c r="R196" i="3"/>
  <c r="R195" i="3"/>
  <c r="R194" i="3"/>
  <c r="R193" i="3"/>
  <c r="R192" i="3"/>
  <c r="R191" i="3"/>
  <c r="R190" i="3"/>
  <c r="R189" i="3"/>
  <c r="R188" i="3"/>
  <c r="R187" i="3"/>
  <c r="R186" i="3"/>
  <c r="R185" i="3"/>
  <c r="R184" i="3"/>
  <c r="R183" i="3"/>
  <c r="R182" i="3"/>
  <c r="R181" i="3"/>
  <c r="R180" i="3"/>
  <c r="R179" i="3"/>
  <c r="R178" i="3"/>
  <c r="R177" i="3"/>
  <c r="R176" i="3"/>
  <c r="R175" i="3"/>
  <c r="R174" i="3"/>
  <c r="R173" i="3"/>
  <c r="R172" i="3"/>
  <c r="R171" i="3"/>
  <c r="R170" i="3"/>
  <c r="R169" i="3"/>
  <c r="R168" i="3"/>
  <c r="R167" i="3"/>
  <c r="R166" i="3"/>
  <c r="R165" i="3"/>
  <c r="R164" i="3"/>
  <c r="R163" i="3"/>
  <c r="R162" i="3"/>
  <c r="R161" i="3"/>
  <c r="R160" i="3"/>
  <c r="R159" i="3"/>
  <c r="R158" i="3"/>
  <c r="R157" i="3"/>
  <c r="R156" i="3"/>
  <c r="R155" i="3"/>
  <c r="R154" i="3"/>
  <c r="R153" i="3"/>
  <c r="R152" i="3"/>
  <c r="R151" i="3"/>
  <c r="R150" i="3"/>
  <c r="R149" i="3"/>
  <c r="R148" i="3"/>
  <c r="R147" i="3"/>
  <c r="R146" i="3"/>
  <c r="R145" i="3"/>
  <c r="R144" i="3"/>
  <c r="R143" i="3"/>
  <c r="R142" i="3"/>
  <c r="R141" i="3"/>
  <c r="R140" i="3"/>
  <c r="R139" i="3"/>
  <c r="R138" i="3"/>
  <c r="R137" i="3"/>
  <c r="R136" i="3"/>
  <c r="R135" i="3"/>
  <c r="R134" i="3"/>
  <c r="R133" i="3"/>
  <c r="R132" i="3"/>
  <c r="R131" i="3"/>
  <c r="R130" i="3"/>
  <c r="R129" i="3"/>
  <c r="R128" i="3"/>
  <c r="R127" i="3"/>
  <c r="R126" i="3"/>
  <c r="R125" i="3"/>
  <c r="R124" i="3"/>
  <c r="R123" i="3"/>
  <c r="R122" i="3"/>
  <c r="R121" i="3"/>
  <c r="R120" i="3"/>
  <c r="R119" i="3"/>
  <c r="R118" i="3"/>
  <c r="R117" i="3"/>
  <c r="R116" i="3"/>
  <c r="R115" i="3"/>
  <c r="R114" i="3"/>
  <c r="R113" i="3"/>
  <c r="R112" i="3"/>
  <c r="R111" i="3"/>
  <c r="R110" i="3"/>
  <c r="R109" i="3"/>
  <c r="R108" i="3"/>
  <c r="R107" i="3"/>
  <c r="R106" i="3"/>
  <c r="R105" i="3"/>
  <c r="R104" i="3"/>
  <c r="R103" i="3"/>
  <c r="R102" i="3"/>
  <c r="R101" i="3"/>
  <c r="R100" i="3"/>
  <c r="R99" i="3"/>
  <c r="R98" i="3"/>
  <c r="R97" i="3"/>
  <c r="R96" i="3"/>
  <c r="R95" i="3"/>
  <c r="R94" i="3"/>
  <c r="R93" i="3"/>
  <c r="R92" i="3"/>
  <c r="R91" i="3"/>
  <c r="R90" i="3"/>
  <c r="R89" i="3"/>
  <c r="R88" i="3"/>
  <c r="R87" i="3"/>
  <c r="R86" i="3"/>
  <c r="R85" i="3"/>
  <c r="R84" i="3"/>
  <c r="R83" i="3"/>
  <c r="R82" i="3"/>
  <c r="R81" i="3"/>
  <c r="R80" i="3"/>
  <c r="R79" i="3"/>
  <c r="R78" i="3"/>
  <c r="R77" i="3"/>
  <c r="R76" i="3"/>
  <c r="R75" i="3"/>
  <c r="R74" i="3"/>
  <c r="R73" i="3"/>
  <c r="R72" i="3"/>
  <c r="R71" i="3"/>
  <c r="R70" i="3"/>
  <c r="R69" i="3"/>
  <c r="R68" i="3"/>
  <c r="R67" i="3"/>
  <c r="R66" i="3"/>
  <c r="R65" i="3"/>
  <c r="R64" i="3"/>
  <c r="R63" i="3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N1376" i="3"/>
  <c r="N1375" i="3"/>
  <c r="N1374" i="3"/>
  <c r="N1373" i="3" s="1"/>
  <c r="N1372" i="3"/>
  <c r="N1371" i="3"/>
  <c r="N1370" i="3"/>
  <c r="N1369" i="3"/>
  <c r="N1368" i="3"/>
  <c r="N1367" i="3"/>
  <c r="N1366" i="3"/>
  <c r="N1365" i="3"/>
  <c r="N1364" i="3"/>
  <c r="N1362" i="3"/>
  <c r="N1361" i="3"/>
  <c r="N1360" i="3"/>
  <c r="N1357" i="3"/>
  <c r="N1356" i="3"/>
  <c r="N1355" i="3"/>
  <c r="N1354" i="3"/>
  <c r="N1353" i="3"/>
  <c r="N1352" i="3"/>
  <c r="N1351" i="3"/>
  <c r="N1350" i="3"/>
  <c r="N1348" i="3"/>
  <c r="N1347" i="3" s="1"/>
  <c r="N1346" i="3"/>
  <c r="N1345" i="3"/>
  <c r="N1344" i="3"/>
  <c r="N1343" i="3"/>
  <c r="N1341" i="3"/>
  <c r="N1340" i="3"/>
  <c r="N1339" i="3"/>
  <c r="N1338" i="3"/>
  <c r="N1337" i="3"/>
  <c r="N1336" i="3"/>
  <c r="N1335" i="3"/>
  <c r="N1334" i="3"/>
  <c r="N1333" i="3"/>
  <c r="N1332" i="3"/>
  <c r="N1331" i="3"/>
  <c r="N1330" i="3"/>
  <c r="N1329" i="3"/>
  <c r="N1328" i="3"/>
  <c r="N1327" i="3"/>
  <c r="N1325" i="3"/>
  <c r="N1324" i="3"/>
  <c r="N1323" i="3"/>
  <c r="N1322" i="3"/>
  <c r="N1321" i="3"/>
  <c r="N1320" i="3"/>
  <c r="N1319" i="3"/>
  <c r="N1318" i="3"/>
  <c r="N1317" i="3"/>
  <c r="N1316" i="3"/>
  <c r="N1315" i="3"/>
  <c r="N1314" i="3"/>
  <c r="N1313" i="3"/>
  <c r="N1312" i="3"/>
  <c r="N1311" i="3"/>
  <c r="N1310" i="3"/>
  <c r="N1309" i="3"/>
  <c r="N1308" i="3"/>
  <c r="N1307" i="3"/>
  <c r="N1306" i="3"/>
  <c r="N1304" i="3"/>
  <c r="N1303" i="3"/>
  <c r="N1302" i="3"/>
  <c r="N1300" i="3"/>
  <c r="N1299" i="3"/>
  <c r="N1298" i="3"/>
  <c r="N1296" i="3"/>
  <c r="N1295" i="3"/>
  <c r="N1294" i="3"/>
  <c r="N1293" i="3"/>
  <c r="N1292" i="3"/>
  <c r="N1289" i="3"/>
  <c r="N1288" i="3"/>
  <c r="N1286" i="3"/>
  <c r="N1285" i="3"/>
  <c r="N1284" i="3" s="1"/>
  <c r="N1282" i="3"/>
  <c r="N1281" i="3"/>
  <c r="N1280" i="3"/>
  <c r="N1279" i="3"/>
  <c r="N1278" i="3" s="1"/>
  <c r="N1277" i="3"/>
  <c r="N1276" i="3"/>
  <c r="N1275" i="3"/>
  <c r="N1274" i="3"/>
  <c r="N1273" i="3"/>
  <c r="N1272" i="3"/>
  <c r="N1271" i="3"/>
  <c r="N1270" i="3"/>
  <c r="N1269" i="3"/>
  <c r="N1268" i="3"/>
  <c r="N1267" i="3"/>
  <c r="N1266" i="3"/>
  <c r="N1265" i="3"/>
  <c r="N1264" i="3"/>
  <c r="N1263" i="3"/>
  <c r="N1262" i="3"/>
  <c r="N1259" i="3"/>
  <c r="N1258" i="3" s="1"/>
  <c r="N1257" i="3" s="1"/>
  <c r="N1256" i="3"/>
  <c r="N1255" i="3" s="1"/>
  <c r="N1254" i="3"/>
  <c r="N1253" i="3" s="1"/>
  <c r="N1252" i="3"/>
  <c r="N1251" i="3"/>
  <c r="N1249" i="3"/>
  <c r="N1248" i="3"/>
  <c r="N1247" i="3"/>
  <c r="N1246" i="3"/>
  <c r="N1244" i="3"/>
  <c r="N1243" i="3" s="1"/>
  <c r="N1242" i="3"/>
  <c r="N1241" i="3" s="1"/>
  <c r="N1240" i="3"/>
  <c r="N1239" i="3" s="1"/>
  <c r="N1238" i="3"/>
  <c r="N1237" i="3" s="1"/>
  <c r="N1236" i="3"/>
  <c r="N1235" i="3" s="1"/>
  <c r="N1233" i="3"/>
  <c r="N1232" i="3" s="1"/>
  <c r="N1231" i="3"/>
  <c r="N1230" i="3" s="1"/>
  <c r="N1229" i="3"/>
  <c r="N1228" i="3" s="1"/>
  <c r="N1227" i="3"/>
  <c r="N1226" i="3" s="1"/>
  <c r="N1225" i="3"/>
  <c r="N1224" i="3" s="1"/>
  <c r="N1223" i="3"/>
  <c r="N1222" i="3" s="1"/>
  <c r="N1221" i="3"/>
  <c r="N1220" i="3" s="1"/>
  <c r="N1219" i="3"/>
  <c r="N1218" i="3"/>
  <c r="N1217" i="3"/>
  <c r="N1215" i="3"/>
  <c r="N1214" i="3" s="1"/>
  <c r="N1213" i="3"/>
  <c r="N1212" i="3" s="1"/>
  <c r="N1211" i="3"/>
  <c r="N1210" i="3" s="1"/>
  <c r="N1209" i="3"/>
  <c r="N1208" i="3" s="1"/>
  <c r="N1207" i="3"/>
  <c r="N1206" i="3" s="1"/>
  <c r="N1205" i="3"/>
  <c r="N1204" i="3" s="1"/>
  <c r="N1203" i="3"/>
  <c r="N1202" i="3" s="1"/>
  <c r="N1201" i="3"/>
  <c r="N1200" i="3"/>
  <c r="N1198" i="3"/>
  <c r="N1197" i="3" s="1"/>
  <c r="N1196" i="3"/>
  <c r="N1195" i="3" s="1"/>
  <c r="N1194" i="3"/>
  <c r="N1193" i="3"/>
  <c r="N1192" i="3"/>
  <c r="N1190" i="3"/>
  <c r="N1189" i="3" s="1"/>
  <c r="N1188" i="3"/>
  <c r="N1187" i="3" s="1"/>
  <c r="N1186" i="3"/>
  <c r="N1185" i="3" s="1"/>
  <c r="N1184" i="3"/>
  <c r="N1183" i="3" s="1"/>
  <c r="N1182" i="3"/>
  <c r="N1181" i="3" s="1"/>
  <c r="N1180" i="3"/>
  <c r="N1179" i="3" s="1"/>
  <c r="N1178" i="3"/>
  <c r="N1177" i="3" s="1"/>
  <c r="N1176" i="3"/>
  <c r="N1175" i="3" s="1"/>
  <c r="N1174" i="3"/>
  <c r="N1173" i="3" s="1"/>
  <c r="N1172" i="3"/>
  <c r="N1171" i="3" s="1"/>
  <c r="N1170" i="3"/>
  <c r="N1169" i="3" s="1"/>
  <c r="N1168" i="3"/>
  <c r="N1167" i="3" s="1"/>
  <c r="N1166" i="3"/>
  <c r="N1165" i="3" s="1"/>
  <c r="N1164" i="3"/>
  <c r="N1163" i="3" s="1"/>
  <c r="N1162" i="3"/>
  <c r="N1161" i="3" s="1"/>
  <c r="N1160" i="3"/>
  <c r="N1159" i="3" s="1"/>
  <c r="N1158" i="3"/>
  <c r="N1157" i="3" s="1"/>
  <c r="N1156" i="3"/>
  <c r="N1155" i="3" s="1"/>
  <c r="N1154" i="3"/>
  <c r="N1153" i="3" s="1"/>
  <c r="N1152" i="3"/>
  <c r="N1151" i="3" s="1"/>
  <c r="N1150" i="3"/>
  <c r="N1149" i="3" s="1"/>
  <c r="N1148" i="3"/>
  <c r="N1147" i="3" s="1"/>
  <c r="N1146" i="3"/>
  <c r="N1145" i="3" s="1"/>
  <c r="N1144" i="3"/>
  <c r="N1143" i="3" s="1"/>
  <c r="N1142" i="3"/>
  <c r="N1141" i="3" s="1"/>
  <c r="N1140" i="3"/>
  <c r="N1139" i="3" s="1"/>
  <c r="N1138" i="3"/>
  <c r="N1137" i="3" s="1"/>
  <c r="N1136" i="3"/>
  <c r="N1135" i="3" s="1"/>
  <c r="N1134" i="3"/>
  <c r="N1133" i="3" s="1"/>
  <c r="N1132" i="3"/>
  <c r="N1131" i="3" s="1"/>
  <c r="N1130" i="3"/>
  <c r="N1129" i="3" s="1"/>
  <c r="N1128" i="3"/>
  <c r="N1127" i="3" s="1"/>
  <c r="N1126" i="3"/>
  <c r="N1125" i="3" s="1"/>
  <c r="N1124" i="3"/>
  <c r="N1123" i="3" s="1"/>
  <c r="N1122" i="3"/>
  <c r="N1121" i="3" s="1"/>
  <c r="N1120" i="3"/>
  <c r="N1119" i="3" s="1"/>
  <c r="N1118" i="3"/>
  <c r="N1117" i="3" s="1"/>
  <c r="N1116" i="3"/>
  <c r="N1115" i="3" s="1"/>
  <c r="N1114" i="3"/>
  <c r="N1113" i="3" s="1"/>
  <c r="N1112" i="3"/>
  <c r="N1111" i="3" s="1"/>
  <c r="N1110" i="3"/>
  <c r="N1109" i="3" s="1"/>
  <c r="N1108" i="3"/>
  <c r="N1107" i="3" s="1"/>
  <c r="N1106" i="3"/>
  <c r="N1105" i="3"/>
  <c r="N1103" i="3"/>
  <c r="N1102" i="3" s="1"/>
  <c r="N1101" i="3"/>
  <c r="N1100" i="3"/>
  <c r="N1099" i="3"/>
  <c r="N1098" i="3"/>
  <c r="N1096" i="3"/>
  <c r="N1095" i="3" s="1"/>
  <c r="N1094" i="3"/>
  <c r="N1093" i="3" s="1"/>
  <c r="N1092" i="3"/>
  <c r="N1091" i="3" s="1"/>
  <c r="N1090" i="3"/>
  <c r="N1089" i="3" s="1"/>
  <c r="N1088" i="3"/>
  <c r="N1087" i="3"/>
  <c r="N1086" i="3"/>
  <c r="N1085" i="3"/>
  <c r="N1084" i="3"/>
  <c r="N1083" i="3"/>
  <c r="N1081" i="3"/>
  <c r="N1080" i="3" s="1"/>
  <c r="N1079" i="3"/>
  <c r="N1078" i="3" s="1"/>
  <c r="N1076" i="3"/>
  <c r="N1075" i="3" s="1"/>
  <c r="N1074" i="3"/>
  <c r="N1073" i="3" s="1"/>
  <c r="N1071" i="3"/>
  <c r="N1070" i="3"/>
  <c r="N1068" i="3"/>
  <c r="N1067" i="3" s="1"/>
  <c r="N1065" i="3"/>
  <c r="N1064" i="3" s="1"/>
  <c r="N1063" i="3"/>
  <c r="N1062" i="3" s="1"/>
  <c r="N1061" i="3"/>
  <c r="N1060" i="3" s="1"/>
  <c r="N1059" i="3"/>
  <c r="N1058" i="3" s="1"/>
  <c r="N1057" i="3"/>
  <c r="N1056" i="3" s="1"/>
  <c r="N1055" i="3"/>
  <c r="N1054" i="3" s="1"/>
  <c r="N1052" i="3"/>
  <c r="N1051" i="3" s="1"/>
  <c r="N1050" i="3"/>
  <c r="N1049" i="3" s="1"/>
  <c r="N1048" i="3"/>
  <c r="N1047" i="3"/>
  <c r="N1045" i="3"/>
  <c r="N1044" i="3" s="1"/>
  <c r="N1042" i="3"/>
  <c r="N1041" i="3" s="1"/>
  <c r="N1040" i="3"/>
  <c r="N1039" i="3" s="1"/>
  <c r="N1038" i="3"/>
  <c r="N1037" i="3" s="1"/>
  <c r="N1036" i="3"/>
  <c r="N1035" i="3"/>
  <c r="N1034" i="3" s="1"/>
  <c r="N1033" i="3"/>
  <c r="N1032" i="3"/>
  <c r="N1030" i="3"/>
  <c r="N1029" i="3"/>
  <c r="N1028" i="3"/>
  <c r="N1026" i="3"/>
  <c r="N1025" i="3" s="1"/>
  <c r="N1024" i="3"/>
  <c r="N1023" i="3" s="1"/>
  <c r="N1022" i="3"/>
  <c r="N1021" i="3" s="1"/>
  <c r="N1020" i="3"/>
  <c r="N1019" i="3" s="1"/>
  <c r="N1018" i="3"/>
  <c r="N1017" i="3" s="1"/>
  <c r="N1016" i="3"/>
  <c r="N1015" i="3" s="1"/>
  <c r="N1014" i="3"/>
  <c r="N1013" i="3" s="1"/>
  <c r="N1012" i="3"/>
  <c r="N1011" i="3" s="1"/>
  <c r="N1010" i="3"/>
  <c r="N1009" i="3" s="1"/>
  <c r="N1008" i="3"/>
  <c r="N1007" i="3" s="1"/>
  <c r="N1006" i="3"/>
  <c r="N1005" i="3" s="1"/>
  <c r="N1004" i="3"/>
  <c r="N1003" i="3" s="1"/>
  <c r="N1002" i="3"/>
  <c r="N1001" i="3" s="1"/>
  <c r="N1000" i="3"/>
  <c r="N999" i="3" s="1"/>
  <c r="N998" i="3"/>
  <c r="N997" i="3" s="1"/>
  <c r="N996" i="3"/>
  <c r="N995" i="3" s="1"/>
  <c r="N994" i="3"/>
  <c r="N993" i="3" s="1"/>
  <c r="N992" i="3"/>
  <c r="N991" i="3" s="1"/>
  <c r="N990" i="3"/>
  <c r="N989" i="3" s="1"/>
  <c r="N988" i="3"/>
  <c r="N987" i="3" s="1"/>
  <c r="N986" i="3"/>
  <c r="N985" i="3" s="1"/>
  <c r="N984" i="3"/>
  <c r="N983" i="3" s="1"/>
  <c r="N982" i="3"/>
  <c r="N981" i="3" s="1"/>
  <c r="N980" i="3"/>
  <c r="N979" i="3" s="1"/>
  <c r="N978" i="3"/>
  <c r="N977" i="3" s="1"/>
  <c r="N976" i="3"/>
  <c r="N975" i="3"/>
  <c r="N973" i="3"/>
  <c r="N972" i="3" s="1"/>
  <c r="N970" i="3"/>
  <c r="N969" i="3"/>
  <c r="N967" i="3"/>
  <c r="N966" i="3" s="1"/>
  <c r="N965" i="3"/>
  <c r="N964" i="3" s="1"/>
  <c r="N962" i="3"/>
  <c r="N961" i="3"/>
  <c r="N960" i="3"/>
  <c r="N958" i="3"/>
  <c r="N957" i="3" s="1"/>
  <c r="N956" i="3"/>
  <c r="N955" i="3" s="1"/>
  <c r="N954" i="3"/>
  <c r="N953" i="3"/>
  <c r="N951" i="3"/>
  <c r="N950" i="3" s="1"/>
  <c r="N949" i="3"/>
  <c r="N948" i="3" s="1"/>
  <c r="N947" i="3"/>
  <c r="N946" i="3" s="1"/>
  <c r="N945" i="3"/>
  <c r="N944" i="3" s="1"/>
  <c r="N943" i="3"/>
  <c r="N942" i="3" s="1"/>
  <c r="N941" i="3"/>
  <c r="N940" i="3" s="1"/>
  <c r="N939" i="3"/>
  <c r="N938" i="3" s="1"/>
  <c r="N937" i="3"/>
  <c r="N936" i="3" s="1"/>
  <c r="N935" i="3"/>
  <c r="N934" i="3" s="1"/>
  <c r="N933" i="3"/>
  <c r="N932" i="3" s="1"/>
  <c r="N931" i="3"/>
  <c r="N930" i="3" s="1"/>
  <c r="N927" i="3"/>
  <c r="N926" i="3"/>
  <c r="N923" i="3"/>
  <c r="N922" i="3" s="1"/>
  <c r="N921" i="3"/>
  <c r="N920" i="3" s="1"/>
  <c r="N919" i="3"/>
  <c r="N918" i="3" s="1"/>
  <c r="N917" i="3"/>
  <c r="N916" i="3" s="1"/>
  <c r="N914" i="3"/>
  <c r="N913" i="3"/>
  <c r="N912" i="3"/>
  <c r="N910" i="3"/>
  <c r="N909" i="3"/>
  <c r="N908" i="3"/>
  <c r="N907" i="3"/>
  <c r="N906" i="3"/>
  <c r="N905" i="3"/>
  <c r="N902" i="3"/>
  <c r="N901" i="3" s="1"/>
  <c r="N900" i="3"/>
  <c r="N899" i="3" s="1"/>
  <c r="N898" i="3"/>
  <c r="N897" i="3" s="1"/>
  <c r="N896" i="3"/>
  <c r="N895" i="3" s="1"/>
  <c r="N894" i="3"/>
  <c r="N893" i="3" s="1"/>
  <c r="N892" i="3"/>
  <c r="N891" i="3" s="1"/>
  <c r="N890" i="3"/>
  <c r="N889" i="3" s="1"/>
  <c r="N888" i="3"/>
  <c r="N887" i="3" s="1"/>
  <c r="N886" i="3"/>
  <c r="N885" i="3" s="1"/>
  <c r="N884" i="3"/>
  <c r="N883" i="3" s="1"/>
  <c r="N882" i="3"/>
  <c r="N881" i="3"/>
  <c r="N879" i="3"/>
  <c r="N878" i="3"/>
  <c r="N876" i="3"/>
  <c r="N875" i="3" s="1"/>
  <c r="N874" i="3"/>
  <c r="N873" i="3" s="1"/>
  <c r="N872" i="3"/>
  <c r="N871" i="3" s="1"/>
  <c r="N870" i="3"/>
  <c r="N869" i="3" s="1"/>
  <c r="N868" i="3"/>
  <c r="N867" i="3" s="1"/>
  <c r="N865" i="3"/>
  <c r="N864" i="3" s="1"/>
  <c r="N863" i="3"/>
  <c r="N862" i="3" s="1"/>
  <c r="N861" i="3"/>
  <c r="N860" i="3" s="1"/>
  <c r="N859" i="3"/>
  <c r="N858" i="3" s="1"/>
  <c r="N857" i="3"/>
  <c r="N856" i="3" s="1"/>
  <c r="N855" i="3"/>
  <c r="N854" i="3" s="1"/>
  <c r="N853" i="3"/>
  <c r="N852" i="3"/>
  <c r="N850" i="3"/>
  <c r="N849" i="3" s="1"/>
  <c r="N848" i="3"/>
  <c r="N847" i="3"/>
  <c r="N846" i="3"/>
  <c r="N845" i="3"/>
  <c r="N844" i="3"/>
  <c r="N843" i="3"/>
  <c r="N842" i="3"/>
  <c r="N841" i="3"/>
  <c r="N840" i="3"/>
  <c r="N838" i="3"/>
  <c r="N837" i="3"/>
  <c r="N836" i="3" s="1"/>
  <c r="N835" i="3"/>
  <c r="N834" i="3" s="1"/>
  <c r="N833" i="3"/>
  <c r="N832" i="3" s="1"/>
  <c r="N831" i="3"/>
  <c r="N830" i="3" s="1"/>
  <c r="N829" i="3"/>
  <c r="N828" i="3" s="1"/>
  <c r="N827" i="3"/>
  <c r="N826" i="3" s="1"/>
  <c r="N825" i="3"/>
  <c r="N824" i="3" s="1"/>
  <c r="N823" i="3"/>
  <c r="N822" i="3"/>
  <c r="N821" i="3" s="1"/>
  <c r="N820" i="3"/>
  <c r="N819" i="3" s="1"/>
  <c r="N818" i="3"/>
  <c r="N817" i="3" s="1"/>
  <c r="N816" i="3"/>
  <c r="N815" i="3"/>
  <c r="N814" i="3"/>
  <c r="N813" i="3"/>
  <c r="N811" i="3"/>
  <c r="N810" i="3" s="1"/>
  <c r="N809" i="3"/>
  <c r="N808" i="3" s="1"/>
  <c r="N807" i="3"/>
  <c r="N806" i="3"/>
  <c r="N805" i="3"/>
  <c r="N804" i="3"/>
  <c r="N803" i="3"/>
  <c r="N802" i="3"/>
  <c r="N800" i="3"/>
  <c r="N799" i="3"/>
  <c r="N798" i="3" s="1"/>
  <c r="N796" i="3"/>
  <c r="N795" i="3"/>
  <c r="N793" i="3"/>
  <c r="N792" i="3" s="1"/>
  <c r="N791" i="3"/>
  <c r="N790" i="3" s="1"/>
  <c r="N789" i="3"/>
  <c r="N788" i="3" s="1"/>
  <c r="N787" i="3"/>
  <c r="N786" i="3" s="1"/>
  <c r="N784" i="3"/>
  <c r="N783" i="3" s="1"/>
  <c r="N782" i="3"/>
  <c r="N781" i="3" s="1"/>
  <c r="N780" i="3"/>
  <c r="N779" i="3" s="1"/>
  <c r="N778" i="3"/>
  <c r="N777" i="3"/>
  <c r="N776" i="3"/>
  <c r="N775" i="3"/>
  <c r="N773" i="3"/>
  <c r="N772" i="3"/>
  <c r="N770" i="3"/>
  <c r="N769" i="3" s="1"/>
  <c r="N768" i="3"/>
  <c r="N767" i="3" s="1"/>
  <c r="N766" i="3"/>
  <c r="N765" i="3" s="1"/>
  <c r="N764" i="3"/>
  <c r="N763" i="3" s="1"/>
  <c r="N762" i="3"/>
  <c r="N761" i="3" s="1"/>
  <c r="N758" i="3"/>
  <c r="N757" i="3" s="1"/>
  <c r="N756" i="3"/>
  <c r="N755" i="3" s="1"/>
  <c r="N754" i="3"/>
  <c r="N753" i="3" s="1"/>
  <c r="N752" i="3"/>
  <c r="N751" i="3" s="1"/>
  <c r="N750" i="3"/>
  <c r="N749" i="3" s="1"/>
  <c r="N748" i="3"/>
  <c r="N747" i="3" s="1"/>
  <c r="N745" i="3"/>
  <c r="N744" i="3" s="1"/>
  <c r="N743" i="3"/>
  <c r="N742" i="3" s="1"/>
  <c r="N741" i="3"/>
  <c r="N740" i="3"/>
  <c r="N738" i="3"/>
  <c r="N737" i="3" s="1"/>
  <c r="N736" i="3"/>
  <c r="N735" i="3" s="1"/>
  <c r="N734" i="3"/>
  <c r="N733" i="3" s="1"/>
  <c r="N732" i="3"/>
  <c r="N731" i="3" s="1"/>
  <c r="N730" i="3"/>
  <c r="N729" i="3" s="1"/>
  <c r="N728" i="3"/>
  <c r="N727" i="3" s="1"/>
  <c r="N726" i="3"/>
  <c r="N725" i="3" s="1"/>
  <c r="N724" i="3"/>
  <c r="N723" i="3" s="1"/>
  <c r="N722" i="3"/>
  <c r="N721" i="3" s="1"/>
  <c r="N720" i="3"/>
  <c r="N719" i="3" s="1"/>
  <c r="N718" i="3"/>
  <c r="N717" i="3" s="1"/>
  <c r="N715" i="3"/>
  <c r="N714" i="3" s="1"/>
  <c r="N713" i="3"/>
  <c r="N712" i="3" s="1"/>
  <c r="N711" i="3"/>
  <c r="N710" i="3" s="1"/>
  <c r="N709" i="3"/>
  <c r="N708" i="3" s="1"/>
  <c r="N707" i="3"/>
  <c r="N706" i="3" s="1"/>
  <c r="N705" i="3"/>
  <c r="N704" i="3" s="1"/>
  <c r="N703" i="3"/>
  <c r="N702" i="3" s="1"/>
  <c r="N701" i="3"/>
  <c r="N700" i="3" s="1"/>
  <c r="N699" i="3"/>
  <c r="N698" i="3" s="1"/>
  <c r="N696" i="3"/>
  <c r="N695" i="3" s="1"/>
  <c r="N694" i="3"/>
  <c r="N693" i="3" s="1"/>
  <c r="N691" i="3"/>
  <c r="N690" i="3" s="1"/>
  <c r="N689" i="3"/>
  <c r="N688" i="3" s="1"/>
  <c r="N687" i="3"/>
  <c r="N686" i="3" s="1"/>
  <c r="N685" i="3"/>
  <c r="N684" i="3" s="1"/>
  <c r="N683" i="3"/>
  <c r="N682" i="3" s="1"/>
  <c r="N680" i="3"/>
  <c r="N679" i="3" s="1"/>
  <c r="N678" i="3"/>
  <c r="N677" i="3" s="1"/>
  <c r="N676" i="3"/>
  <c r="N675" i="3" s="1"/>
  <c r="N674" i="3"/>
  <c r="N673" i="3" s="1"/>
  <c r="N672" i="3"/>
  <c r="N671" i="3" s="1"/>
  <c r="N670" i="3"/>
  <c r="N669" i="3" s="1"/>
  <c r="N668" i="3"/>
  <c r="N667" i="3" s="1"/>
  <c r="N665" i="3"/>
  <c r="N664" i="3" s="1"/>
  <c r="N663" i="3"/>
  <c r="N662" i="3" s="1"/>
  <c r="N661" i="3"/>
  <c r="N660" i="3" s="1"/>
  <c r="N659" i="3"/>
  <c r="N658" i="3" s="1"/>
  <c r="N656" i="3"/>
  <c r="N655" i="3" s="1"/>
  <c r="N654" i="3"/>
  <c r="N653" i="3" s="1"/>
  <c r="N652" i="3"/>
  <c r="N651" i="3" s="1"/>
  <c r="N649" i="3"/>
  <c r="N648" i="3" s="1"/>
  <c r="N647" i="3"/>
  <c r="N646" i="3" s="1"/>
  <c r="N645" i="3"/>
  <c r="N644" i="3" s="1"/>
  <c r="N643" i="3"/>
  <c r="N642" i="3" s="1"/>
  <c r="N640" i="3"/>
  <c r="N639" i="3" s="1"/>
  <c r="N638" i="3"/>
  <c r="N637" i="3" s="1"/>
  <c r="N636" i="3"/>
  <c r="N635" i="3" s="1"/>
  <c r="N634" i="3"/>
  <c r="N633" i="3" s="1"/>
  <c r="N632" i="3"/>
  <c r="N631" i="3" s="1"/>
  <c r="N630" i="3"/>
  <c r="N629" i="3" s="1"/>
  <c r="N628" i="3"/>
  <c r="N627" i="3" s="1"/>
  <c r="N626" i="3"/>
  <c r="N625" i="3"/>
  <c r="N624" i="3"/>
  <c r="N623" i="3"/>
  <c r="N621" i="3"/>
  <c r="N620" i="3" s="1"/>
  <c r="N619" i="3"/>
  <c r="N618" i="3" s="1"/>
  <c r="N617" i="3"/>
  <c r="N616" i="3" s="1"/>
  <c r="N615" i="3"/>
  <c r="N614" i="3" s="1"/>
  <c r="N613" i="3"/>
  <c r="N612" i="3" s="1"/>
  <c r="N611" i="3"/>
  <c r="N610" i="3" s="1"/>
  <c r="N609" i="3"/>
  <c r="N608" i="3" s="1"/>
  <c r="N607" i="3"/>
  <c r="N606" i="3" s="1"/>
  <c r="N605" i="3"/>
  <c r="N604" i="3" s="1"/>
  <c r="N603" i="3"/>
  <c r="N602" i="3"/>
  <c r="N601" i="3"/>
  <c r="N599" i="3"/>
  <c r="N598" i="3"/>
  <c r="N597" i="3"/>
  <c r="N596" i="3"/>
  <c r="N594" i="3"/>
  <c r="N593" i="3" s="1"/>
  <c r="N592" i="3"/>
  <c r="N591" i="3" s="1"/>
  <c r="N590" i="3"/>
  <c r="N589" i="3" s="1"/>
  <c r="N588" i="3"/>
  <c r="N587" i="3" s="1"/>
  <c r="N586" i="3"/>
  <c r="N585" i="3" s="1"/>
  <c r="N584" i="3"/>
  <c r="N583" i="3" s="1"/>
  <c r="N581" i="3"/>
  <c r="N580" i="3" s="1"/>
  <c r="N579" i="3"/>
  <c r="N578" i="3" s="1"/>
  <c r="N577" i="3"/>
  <c r="N576" i="3" s="1"/>
  <c r="N575" i="3"/>
  <c r="N574" i="3" s="1"/>
  <c r="N573" i="3"/>
  <c r="N572" i="3" s="1"/>
  <c r="N571" i="3"/>
  <c r="N570" i="3" s="1"/>
  <c r="N569" i="3"/>
  <c r="N568" i="3"/>
  <c r="N567" i="3" s="1"/>
  <c r="N566" i="3"/>
  <c r="N565" i="3" s="1"/>
  <c r="N563" i="3"/>
  <c r="N562" i="3"/>
  <c r="N559" i="3"/>
  <c r="N558" i="3" s="1"/>
  <c r="N557" i="3"/>
  <c r="N556" i="3" s="1"/>
  <c r="N555" i="3"/>
  <c r="N554" i="3" s="1"/>
  <c r="N553" i="3"/>
  <c r="N552" i="3" s="1"/>
  <c r="N551" i="3"/>
  <c r="N550" i="3" s="1"/>
  <c r="N549" i="3"/>
  <c r="N548" i="3" s="1"/>
  <c r="N547" i="3"/>
  <c r="N546" i="3" s="1"/>
  <c r="N545" i="3"/>
  <c r="N544" i="3" s="1"/>
  <c r="N543" i="3"/>
  <c r="N542" i="3" s="1"/>
  <c r="N541" i="3"/>
  <c r="N540" i="3" s="1"/>
  <c r="N539" i="3"/>
  <c r="N538" i="3" s="1"/>
  <c r="N537" i="3"/>
  <c r="N536" i="3" s="1"/>
  <c r="N535" i="3"/>
  <c r="N534" i="3"/>
  <c r="N533" i="3" s="1"/>
  <c r="N532" i="3"/>
  <c r="N531" i="3" s="1"/>
  <c r="N530" i="3"/>
  <c r="N529" i="3" s="1"/>
  <c r="N528" i="3"/>
  <c r="N527" i="3" s="1"/>
  <c r="N526" i="3"/>
  <c r="N525" i="3" s="1"/>
  <c r="N524" i="3"/>
  <c r="N523" i="3" s="1"/>
  <c r="N522" i="3"/>
  <c r="N521" i="3" s="1"/>
  <c r="N520" i="3"/>
  <c r="N519" i="3" s="1"/>
  <c r="N518" i="3"/>
  <c r="N517" i="3" s="1"/>
  <c r="N516" i="3"/>
  <c r="N515" i="3" s="1"/>
  <c r="N514" i="3"/>
  <c r="N513" i="3" s="1"/>
  <c r="N512" i="3"/>
  <c r="N511" i="3" s="1"/>
  <c r="N509" i="3"/>
  <c r="N508" i="3" s="1"/>
  <c r="N507" i="3"/>
  <c r="N506" i="3" s="1"/>
  <c r="N505" i="3"/>
  <c r="N504" i="3"/>
  <c r="N502" i="3"/>
  <c r="N501" i="3" s="1"/>
  <c r="N500" i="3"/>
  <c r="N499" i="3"/>
  <c r="N498" i="3" s="1"/>
  <c r="N497" i="3"/>
  <c r="N496" i="3" s="1"/>
  <c r="N494" i="3"/>
  <c r="N493" i="3" s="1"/>
  <c r="N492" i="3"/>
  <c r="N491" i="3" s="1"/>
  <c r="N490" i="3"/>
  <c r="N489" i="3" s="1"/>
  <c r="N488" i="3"/>
  <c r="N487" i="3" s="1"/>
  <c r="N486" i="3"/>
  <c r="N485" i="3" s="1"/>
  <c r="N484" i="3"/>
  <c r="N483" i="3" s="1"/>
  <c r="N482" i="3"/>
  <c r="N481" i="3" s="1"/>
  <c r="N480" i="3"/>
  <c r="N479" i="3" s="1"/>
  <c r="N478" i="3"/>
  <c r="N477" i="3" s="1"/>
  <c r="N476" i="3"/>
  <c r="N475" i="3" s="1"/>
  <c r="N474" i="3"/>
  <c r="N473" i="3" s="1"/>
  <c r="N472" i="3"/>
  <c r="N471" i="3" s="1"/>
  <c r="N470" i="3"/>
  <c r="N469" i="3" s="1"/>
  <c r="N468" i="3"/>
  <c r="N467" i="3" s="1"/>
  <c r="N466" i="3"/>
  <c r="N465" i="3" s="1"/>
  <c r="N464" i="3"/>
  <c r="N463" i="3" s="1"/>
  <c r="N462" i="3"/>
  <c r="N461" i="3" s="1"/>
  <c r="N460" i="3"/>
  <c r="N459" i="3" s="1"/>
  <c r="N458" i="3"/>
  <c r="N457" i="3" s="1"/>
  <c r="N456" i="3"/>
  <c r="N455" i="3" s="1"/>
  <c r="N454" i="3"/>
  <c r="N452" i="3" s="1"/>
  <c r="N453" i="3"/>
  <c r="N451" i="3"/>
  <c r="N450" i="3" s="1"/>
  <c r="N449" i="3"/>
  <c r="N448" i="3" s="1"/>
  <c r="N447" i="3"/>
  <c r="N446" i="3" s="1"/>
  <c r="N445" i="3"/>
  <c r="N444" i="3" s="1"/>
  <c r="N443" i="3"/>
  <c r="N442" i="3" s="1"/>
  <c r="N440" i="3"/>
  <c r="N439" i="3" s="1"/>
  <c r="N438" i="3"/>
  <c r="N437" i="3" s="1"/>
  <c r="N436" i="3"/>
  <c r="N435" i="3" s="1"/>
  <c r="N434" i="3"/>
  <c r="N433" i="3" s="1"/>
  <c r="N432" i="3"/>
  <c r="N431" i="3" s="1"/>
  <c r="N430" i="3"/>
  <c r="N429" i="3" s="1"/>
  <c r="N428" i="3"/>
  <c r="N427" i="3" s="1"/>
  <c r="N426" i="3"/>
  <c r="N425" i="3" s="1"/>
  <c r="N424" i="3"/>
  <c r="N423" i="3" s="1"/>
  <c r="N422" i="3"/>
  <c r="N421" i="3" s="1"/>
  <c r="N420" i="3"/>
  <c r="N419" i="3" s="1"/>
  <c r="N418" i="3"/>
  <c r="N417" i="3" s="1"/>
  <c r="N416" i="3"/>
  <c r="N415" i="3" s="1"/>
  <c r="N413" i="3"/>
  <c r="N412" i="3" s="1"/>
  <c r="N411" i="3"/>
  <c r="N410" i="3" s="1"/>
  <c r="N409" i="3"/>
  <c r="N408" i="3"/>
  <c r="N407" i="3"/>
  <c r="N405" i="3"/>
  <c r="N404" i="3" s="1"/>
  <c r="N403" i="3"/>
  <c r="N402" i="3"/>
  <c r="N401" i="3"/>
  <c r="N394" i="3"/>
  <c r="N393" i="3"/>
  <c r="N392" i="3"/>
  <c r="N391" i="3"/>
  <c r="N390" i="3" s="1"/>
  <c r="N389" i="3"/>
  <c r="N388" i="3" s="1"/>
  <c r="N387" i="3" s="1"/>
  <c r="N385" i="3"/>
  <c r="N384" i="3" s="1"/>
  <c r="N383" i="3"/>
  <c r="N382" i="3"/>
  <c r="N381" i="3"/>
  <c r="N379" i="3"/>
  <c r="N378" i="3"/>
  <c r="N377" i="3"/>
  <c r="N374" i="3"/>
  <c r="N373" i="3"/>
  <c r="N372" i="3"/>
  <c r="N370" i="3"/>
  <c r="N369" i="3"/>
  <c r="N368" i="3"/>
  <c r="N367" i="3"/>
  <c r="N366" i="3"/>
  <c r="N365" i="3"/>
  <c r="N364" i="3"/>
  <c r="N363" i="3"/>
  <c r="N361" i="3"/>
  <c r="N360" i="3"/>
  <c r="N359" i="3"/>
  <c r="N358" i="3"/>
  <c r="N357" i="3"/>
  <c r="N356" i="3"/>
  <c r="N354" i="3"/>
  <c r="N353" i="3"/>
  <c r="N352" i="3"/>
  <c r="N351" i="3"/>
  <c r="N349" i="3"/>
  <c r="N348" i="3"/>
  <c r="N347" i="3"/>
  <c r="N346" i="3"/>
  <c r="N345" i="3"/>
  <c r="N343" i="3"/>
  <c r="N342" i="3"/>
  <c r="N341" i="3"/>
  <c r="N340" i="3"/>
  <c r="N339" i="3"/>
  <c r="N337" i="3"/>
  <c r="N336" i="3"/>
  <c r="N335" i="3"/>
  <c r="N334" i="3"/>
  <c r="N333" i="3"/>
  <c r="N331" i="3"/>
  <c r="N330" i="3"/>
  <c r="N329" i="3"/>
  <c r="N328" i="3"/>
  <c r="N327" i="3"/>
  <c r="N325" i="3"/>
  <c r="N324" i="3"/>
  <c r="N323" i="3"/>
  <c r="N322" i="3"/>
  <c r="N321" i="3"/>
  <c r="N319" i="3"/>
  <c r="N318" i="3"/>
  <c r="N317" i="3"/>
  <c r="N316" i="3"/>
  <c r="N315" i="3"/>
  <c r="N313" i="3"/>
  <c r="N312" i="3"/>
  <c r="N310" i="3"/>
  <c r="N309" i="3"/>
  <c r="N307" i="3"/>
  <c r="N306" i="3"/>
  <c r="N305" i="3"/>
  <c r="N304" i="3"/>
  <c r="N303" i="3"/>
  <c r="N302" i="3"/>
  <c r="N300" i="3"/>
  <c r="N299" i="3"/>
  <c r="N298" i="3"/>
  <c r="N297" i="3"/>
  <c r="N296" i="3"/>
  <c r="N295" i="3"/>
  <c r="N293" i="3"/>
  <c r="N292" i="3"/>
  <c r="N291" i="3"/>
  <c r="N290" i="3"/>
  <c r="N289" i="3"/>
  <c r="N288" i="3"/>
  <c r="N285" i="3"/>
  <c r="N284" i="3"/>
  <c r="N283" i="3"/>
  <c r="N282" i="3"/>
  <c r="N281" i="3"/>
  <c r="N278" i="3"/>
  <c r="N277" i="3"/>
  <c r="N276" i="3"/>
  <c r="N275" i="3"/>
  <c r="N274" i="3"/>
  <c r="N272" i="3"/>
  <c r="N271" i="3"/>
  <c r="N270" i="3"/>
  <c r="N268" i="3"/>
  <c r="N267" i="3" s="1"/>
  <c r="N266" i="3"/>
  <c r="N265" i="3"/>
  <c r="N264" i="3"/>
  <c r="N263" i="3" s="1"/>
  <c r="N262" i="3"/>
  <c r="N261" i="3"/>
  <c r="N260" i="3"/>
  <c r="N259" i="3"/>
  <c r="N258" i="3"/>
  <c r="N257" i="3"/>
  <c r="N256" i="3"/>
  <c r="N254" i="3"/>
  <c r="N253" i="3"/>
  <c r="N252" i="3"/>
  <c r="N251" i="3"/>
  <c r="N250" i="3"/>
  <c r="N248" i="3"/>
  <c r="N247" i="3" s="1"/>
  <c r="N246" i="3"/>
  <c r="N245" i="3"/>
  <c r="N244" i="3"/>
  <c r="N243" i="3"/>
  <c r="N242" i="3"/>
  <c r="N241" i="3"/>
  <c r="N239" i="3"/>
  <c r="N238" i="3"/>
  <c r="N237" i="3"/>
  <c r="N236" i="3"/>
  <c r="N235" i="3"/>
  <c r="N233" i="3"/>
  <c r="N232" i="3"/>
  <c r="N231" i="3"/>
  <c r="N230" i="3"/>
  <c r="N229" i="3"/>
  <c r="N228" i="3"/>
  <c r="N227" i="3"/>
  <c r="N226" i="3"/>
  <c r="N224" i="3"/>
  <c r="N223" i="3"/>
  <c r="N222" i="3"/>
  <c r="N221" i="3"/>
  <c r="N220" i="3"/>
  <c r="N217" i="3"/>
  <c r="N216" i="3" s="1"/>
  <c r="N215" i="3"/>
  <c r="N214" i="3"/>
  <c r="N213" i="3"/>
  <c r="N212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89" i="3"/>
  <c r="N188" i="3"/>
  <c r="N186" i="3"/>
  <c r="N185" i="3"/>
  <c r="N184" i="3"/>
  <c r="N183" i="3"/>
  <c r="N182" i="3"/>
  <c r="N181" i="3"/>
  <c r="N179" i="3"/>
  <c r="N178" i="3"/>
  <c r="N177" i="3"/>
  <c r="N175" i="3"/>
  <c r="N174" i="3"/>
  <c r="N173" i="3" s="1"/>
  <c r="N172" i="3"/>
  <c r="N171" i="3" s="1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6" i="3"/>
  <c r="N145" i="3"/>
  <c r="N144" i="3"/>
  <c r="N143" i="3"/>
  <c r="N142" i="3"/>
  <c r="N141" i="3"/>
  <c r="N140" i="3"/>
  <c r="N139" i="3"/>
  <c r="N138" i="3"/>
  <c r="N136" i="3"/>
  <c r="N135" i="3"/>
  <c r="N134" i="3"/>
  <c r="N133" i="3"/>
  <c r="N132" i="3"/>
  <c r="N131" i="3"/>
  <c r="N130" i="3"/>
  <c r="N128" i="3"/>
  <c r="N127" i="3"/>
  <c r="N126" i="3"/>
  <c r="N125" i="3" s="1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08" i="3"/>
  <c r="N107" i="3"/>
  <c r="N106" i="3"/>
  <c r="N105" i="3"/>
  <c r="N104" i="3"/>
  <c r="N103" i="3" s="1"/>
  <c r="N101" i="3"/>
  <c r="N100" i="3"/>
  <c r="N99" i="3"/>
  <c r="N98" i="3"/>
  <c r="N97" i="3"/>
  <c r="N95" i="3"/>
  <c r="N94" i="3"/>
  <c r="N93" i="3"/>
  <c r="N92" i="3"/>
  <c r="N91" i="3"/>
  <c r="N90" i="3" s="1"/>
  <c r="N89" i="3"/>
  <c r="N88" i="3"/>
  <c r="N87" i="3"/>
  <c r="N86" i="3"/>
  <c r="N85" i="3"/>
  <c r="N83" i="3"/>
  <c r="N82" i="3"/>
  <c r="N81" i="3"/>
  <c r="N80" i="3"/>
  <c r="N78" i="3"/>
  <c r="N77" i="3"/>
  <c r="N76" i="3" s="1"/>
  <c r="N75" i="3"/>
  <c r="N74" i="3"/>
  <c r="N73" i="3"/>
  <c r="N72" i="3"/>
  <c r="N70" i="3"/>
  <c r="N69" i="3"/>
  <c r="N68" i="3"/>
  <c r="N67" i="3"/>
  <c r="N66" i="3"/>
  <c r="N63" i="3"/>
  <c r="N62" i="3"/>
  <c r="N61" i="3"/>
  <c r="N60" i="3"/>
  <c r="N59" i="3"/>
  <c r="N58" i="3"/>
  <c r="N57" i="3"/>
  <c r="N56" i="3"/>
  <c r="N55" i="3"/>
  <c r="N54" i="3"/>
  <c r="N52" i="3"/>
  <c r="N51" i="3"/>
  <c r="N50" i="3"/>
  <c r="N49" i="3"/>
  <c r="N48" i="3"/>
  <c r="N45" i="3"/>
  <c r="N44" i="3"/>
  <c r="N43" i="3"/>
  <c r="N42" i="3"/>
  <c r="N41" i="3"/>
  <c r="N39" i="3"/>
  <c r="N38" i="3"/>
  <c r="N36" i="3"/>
  <c r="N35" i="3"/>
  <c r="N34" i="3"/>
  <c r="N33" i="3"/>
  <c r="N32" i="3"/>
  <c r="N31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J1376" i="3"/>
  <c r="J1375" i="3"/>
  <c r="J1374" i="3"/>
  <c r="J1373" i="3" s="1"/>
  <c r="J1372" i="3"/>
  <c r="J1371" i="3"/>
  <c r="J1370" i="3"/>
  <c r="J1369" i="3"/>
  <c r="J1368" i="3"/>
  <c r="J1367" i="3"/>
  <c r="J1366" i="3"/>
  <c r="J1365" i="3"/>
  <c r="J1364" i="3"/>
  <c r="J1362" i="3"/>
  <c r="J1361" i="3"/>
  <c r="J1360" i="3"/>
  <c r="J1357" i="3"/>
  <c r="J1356" i="3"/>
  <c r="J1355" i="3"/>
  <c r="J1354" i="3"/>
  <c r="J1353" i="3"/>
  <c r="J1352" i="3"/>
  <c r="J1351" i="3"/>
  <c r="J1350" i="3"/>
  <c r="J1348" i="3"/>
  <c r="J1347" i="3" s="1"/>
  <c r="J1346" i="3"/>
  <c r="J1345" i="3"/>
  <c r="J1344" i="3"/>
  <c r="J1343" i="3"/>
  <c r="J1341" i="3"/>
  <c r="J1340" i="3"/>
  <c r="J1339" i="3"/>
  <c r="J1338" i="3"/>
  <c r="J1337" i="3"/>
  <c r="J1336" i="3"/>
  <c r="J1335" i="3"/>
  <c r="J1334" i="3"/>
  <c r="J1333" i="3"/>
  <c r="J1332" i="3"/>
  <c r="J1331" i="3"/>
  <c r="J1330" i="3"/>
  <c r="J1329" i="3"/>
  <c r="J1328" i="3"/>
  <c r="J1327" i="3"/>
  <c r="J1325" i="3"/>
  <c r="J1324" i="3"/>
  <c r="J1323" i="3"/>
  <c r="J1322" i="3"/>
  <c r="J1321" i="3"/>
  <c r="J1320" i="3"/>
  <c r="J1319" i="3"/>
  <c r="J1318" i="3"/>
  <c r="J1317" i="3"/>
  <c r="J1316" i="3"/>
  <c r="J1315" i="3"/>
  <c r="J1314" i="3"/>
  <c r="J1313" i="3"/>
  <c r="J1312" i="3"/>
  <c r="J1311" i="3"/>
  <c r="J1310" i="3"/>
  <c r="J1309" i="3"/>
  <c r="J1308" i="3"/>
  <c r="J1307" i="3"/>
  <c r="J1306" i="3"/>
  <c r="J1304" i="3"/>
  <c r="J1303" i="3"/>
  <c r="J1302" i="3"/>
  <c r="J1301" i="3" s="1"/>
  <c r="J1300" i="3"/>
  <c r="J1299" i="3"/>
  <c r="J1298" i="3"/>
  <c r="J1296" i="3"/>
  <c r="J1295" i="3"/>
  <c r="J1294" i="3"/>
  <c r="J1293" i="3"/>
  <c r="J1292" i="3"/>
  <c r="J1291" i="3" s="1"/>
  <c r="J1289" i="3"/>
  <c r="J1288" i="3"/>
  <c r="J1286" i="3"/>
  <c r="J1285" i="3"/>
  <c r="J1284" i="3" s="1"/>
  <c r="J1282" i="3"/>
  <c r="J1281" i="3"/>
  <c r="J1280" i="3"/>
  <c r="J1279" i="3"/>
  <c r="J1278" i="3" s="1"/>
  <c r="J1277" i="3"/>
  <c r="J1276" i="3"/>
  <c r="J1275" i="3"/>
  <c r="J1274" i="3"/>
  <c r="J1273" i="3"/>
  <c r="J1272" i="3"/>
  <c r="J1271" i="3"/>
  <c r="J1270" i="3"/>
  <c r="J1269" i="3"/>
  <c r="J1268" i="3"/>
  <c r="J1267" i="3"/>
  <c r="J1266" i="3"/>
  <c r="J1265" i="3"/>
  <c r="J1264" i="3"/>
  <c r="J1263" i="3"/>
  <c r="J1262" i="3"/>
  <c r="J1259" i="3"/>
  <c r="J1258" i="3" s="1"/>
  <c r="J1257" i="3" s="1"/>
  <c r="J1256" i="3"/>
  <c r="J1255" i="3" s="1"/>
  <c r="J1254" i="3"/>
  <c r="J1253" i="3" s="1"/>
  <c r="J1252" i="3"/>
  <c r="J1251" i="3"/>
  <c r="J1249" i="3"/>
  <c r="J1248" i="3"/>
  <c r="J1247" i="3"/>
  <c r="J1246" i="3"/>
  <c r="J1244" i="3"/>
  <c r="J1243" i="3" s="1"/>
  <c r="J1242" i="3"/>
  <c r="J1241" i="3" s="1"/>
  <c r="J1240" i="3"/>
  <c r="J1239" i="3" s="1"/>
  <c r="J1238" i="3"/>
  <c r="J1237" i="3" s="1"/>
  <c r="J1236" i="3"/>
  <c r="J1235" i="3" s="1"/>
  <c r="J1233" i="3"/>
  <c r="J1232" i="3" s="1"/>
  <c r="J1231" i="3"/>
  <c r="J1230" i="3" s="1"/>
  <c r="J1229" i="3"/>
  <c r="J1228" i="3" s="1"/>
  <c r="J1227" i="3"/>
  <c r="J1226" i="3" s="1"/>
  <c r="J1225" i="3"/>
  <c r="J1224" i="3" s="1"/>
  <c r="J1223" i="3"/>
  <c r="J1222" i="3" s="1"/>
  <c r="J1221" i="3"/>
  <c r="J1220" i="3" s="1"/>
  <c r="J1219" i="3"/>
  <c r="J1218" i="3"/>
  <c r="J1217" i="3"/>
  <c r="J1215" i="3"/>
  <c r="J1214" i="3" s="1"/>
  <c r="J1213" i="3"/>
  <c r="J1212" i="3" s="1"/>
  <c r="J1211" i="3"/>
  <c r="J1210" i="3" s="1"/>
  <c r="J1209" i="3"/>
  <c r="J1208" i="3" s="1"/>
  <c r="J1207" i="3"/>
  <c r="J1206" i="3" s="1"/>
  <c r="J1205" i="3"/>
  <c r="J1204" i="3" s="1"/>
  <c r="J1203" i="3"/>
  <c r="J1202" i="3" s="1"/>
  <c r="J1201" i="3"/>
  <c r="J1200" i="3"/>
  <c r="J1198" i="3"/>
  <c r="J1197" i="3" s="1"/>
  <c r="J1196" i="3"/>
  <c r="J1195" i="3" s="1"/>
  <c r="J1194" i="3"/>
  <c r="J1193" i="3"/>
  <c r="J1192" i="3"/>
  <c r="J1190" i="3"/>
  <c r="J1189" i="3" s="1"/>
  <c r="J1188" i="3"/>
  <c r="J1187" i="3" s="1"/>
  <c r="J1186" i="3"/>
  <c r="J1185" i="3" s="1"/>
  <c r="J1184" i="3"/>
  <c r="J1183" i="3" s="1"/>
  <c r="J1182" i="3"/>
  <c r="J1181" i="3" s="1"/>
  <c r="J1180" i="3"/>
  <c r="J1179" i="3" s="1"/>
  <c r="J1178" i="3"/>
  <c r="J1177" i="3" s="1"/>
  <c r="J1176" i="3"/>
  <c r="J1175" i="3" s="1"/>
  <c r="J1174" i="3"/>
  <c r="J1173" i="3" s="1"/>
  <c r="J1172" i="3"/>
  <c r="J1171" i="3" s="1"/>
  <c r="J1170" i="3"/>
  <c r="J1169" i="3" s="1"/>
  <c r="J1168" i="3"/>
  <c r="J1167" i="3" s="1"/>
  <c r="J1166" i="3"/>
  <c r="J1165" i="3" s="1"/>
  <c r="J1164" i="3"/>
  <c r="J1163" i="3" s="1"/>
  <c r="J1162" i="3"/>
  <c r="J1161" i="3" s="1"/>
  <c r="J1160" i="3"/>
  <c r="J1159" i="3" s="1"/>
  <c r="J1158" i="3"/>
  <c r="J1157" i="3" s="1"/>
  <c r="J1156" i="3"/>
  <c r="J1155" i="3" s="1"/>
  <c r="J1154" i="3"/>
  <c r="J1153" i="3" s="1"/>
  <c r="J1152" i="3"/>
  <c r="J1151" i="3" s="1"/>
  <c r="J1150" i="3"/>
  <c r="J1149" i="3" s="1"/>
  <c r="J1148" i="3"/>
  <c r="J1147" i="3" s="1"/>
  <c r="J1146" i="3"/>
  <c r="J1145" i="3" s="1"/>
  <c r="J1144" i="3"/>
  <c r="J1143" i="3" s="1"/>
  <c r="J1142" i="3"/>
  <c r="J1141" i="3" s="1"/>
  <c r="J1140" i="3"/>
  <c r="J1139" i="3" s="1"/>
  <c r="J1138" i="3"/>
  <c r="J1137" i="3" s="1"/>
  <c r="J1136" i="3"/>
  <c r="J1135" i="3" s="1"/>
  <c r="J1134" i="3"/>
  <c r="J1133" i="3" s="1"/>
  <c r="J1132" i="3"/>
  <c r="J1131" i="3" s="1"/>
  <c r="J1130" i="3"/>
  <c r="J1129" i="3" s="1"/>
  <c r="J1128" i="3"/>
  <c r="J1127" i="3" s="1"/>
  <c r="J1126" i="3"/>
  <c r="J1125" i="3" s="1"/>
  <c r="J1124" i="3"/>
  <c r="J1123" i="3" s="1"/>
  <c r="J1122" i="3"/>
  <c r="J1121" i="3" s="1"/>
  <c r="J1120" i="3"/>
  <c r="J1119" i="3" s="1"/>
  <c r="J1118" i="3"/>
  <c r="J1117" i="3" s="1"/>
  <c r="J1116" i="3"/>
  <c r="J1115" i="3" s="1"/>
  <c r="J1114" i="3"/>
  <c r="J1113" i="3" s="1"/>
  <c r="J1112" i="3"/>
  <c r="J1111" i="3" s="1"/>
  <c r="J1110" i="3"/>
  <c r="J1109" i="3" s="1"/>
  <c r="J1108" i="3"/>
  <c r="J1107" i="3" s="1"/>
  <c r="J1106" i="3"/>
  <c r="J1105" i="3"/>
  <c r="J1103" i="3"/>
  <c r="J1102" i="3" s="1"/>
  <c r="J1101" i="3"/>
  <c r="J1100" i="3"/>
  <c r="J1099" i="3"/>
  <c r="J1098" i="3"/>
  <c r="J1096" i="3"/>
  <c r="J1095" i="3" s="1"/>
  <c r="J1094" i="3"/>
  <c r="J1093" i="3" s="1"/>
  <c r="J1092" i="3"/>
  <c r="J1091" i="3" s="1"/>
  <c r="J1090" i="3"/>
  <c r="J1089" i="3" s="1"/>
  <c r="J1088" i="3"/>
  <c r="J1087" i="3"/>
  <c r="J1086" i="3"/>
  <c r="J1085" i="3"/>
  <c r="J1084" i="3"/>
  <c r="J1083" i="3"/>
  <c r="J1081" i="3"/>
  <c r="J1080" i="3" s="1"/>
  <c r="J1079" i="3"/>
  <c r="J1078" i="3" s="1"/>
  <c r="J1076" i="3"/>
  <c r="J1075" i="3" s="1"/>
  <c r="J1074" i="3"/>
  <c r="J1073" i="3" s="1"/>
  <c r="J1072" i="3" s="1"/>
  <c r="J1071" i="3"/>
  <c r="J1070" i="3"/>
  <c r="J1069" i="3" s="1"/>
  <c r="J1068" i="3"/>
  <c r="J1067" i="3" s="1"/>
  <c r="J1066" i="3" s="1"/>
  <c r="J1065" i="3"/>
  <c r="J1064" i="3" s="1"/>
  <c r="J1063" i="3"/>
  <c r="J1062" i="3" s="1"/>
  <c r="J1061" i="3"/>
  <c r="J1060" i="3" s="1"/>
  <c r="J1059" i="3"/>
  <c r="J1058" i="3" s="1"/>
  <c r="J1057" i="3"/>
  <c r="J1056" i="3" s="1"/>
  <c r="J1055" i="3"/>
  <c r="J1054" i="3" s="1"/>
  <c r="J1052" i="3"/>
  <c r="J1051" i="3" s="1"/>
  <c r="J1050" i="3"/>
  <c r="J1049" i="3" s="1"/>
  <c r="J1048" i="3"/>
  <c r="J1047" i="3"/>
  <c r="J1046" i="3" s="1"/>
  <c r="J1045" i="3"/>
  <c r="J1044" i="3" s="1"/>
  <c r="J1042" i="3"/>
  <c r="J1041" i="3" s="1"/>
  <c r="J1040" i="3"/>
  <c r="J1039" i="3" s="1"/>
  <c r="J1038" i="3"/>
  <c r="J1037" i="3" s="1"/>
  <c r="J1036" i="3"/>
  <c r="J1035" i="3"/>
  <c r="J1034" i="3" s="1"/>
  <c r="J1033" i="3"/>
  <c r="J1032" i="3"/>
  <c r="J1030" i="3"/>
  <c r="J1029" i="3"/>
  <c r="J1028" i="3"/>
  <c r="J1026" i="3"/>
  <c r="J1025" i="3" s="1"/>
  <c r="J1024" i="3"/>
  <c r="J1023" i="3" s="1"/>
  <c r="J1022" i="3"/>
  <c r="J1021" i="3" s="1"/>
  <c r="J1020" i="3"/>
  <c r="J1019" i="3" s="1"/>
  <c r="J1018" i="3"/>
  <c r="J1017" i="3" s="1"/>
  <c r="J1016" i="3"/>
  <c r="J1015" i="3" s="1"/>
  <c r="J1014" i="3"/>
  <c r="J1013" i="3" s="1"/>
  <c r="J1012" i="3"/>
  <c r="J1011" i="3" s="1"/>
  <c r="J1010" i="3"/>
  <c r="J1009" i="3" s="1"/>
  <c r="J1008" i="3"/>
  <c r="J1007" i="3" s="1"/>
  <c r="J1006" i="3"/>
  <c r="J1005" i="3" s="1"/>
  <c r="J1004" i="3"/>
  <c r="J1003" i="3" s="1"/>
  <c r="J1002" i="3"/>
  <c r="J1001" i="3" s="1"/>
  <c r="J1000" i="3"/>
  <c r="J999" i="3" s="1"/>
  <c r="J998" i="3"/>
  <c r="J997" i="3" s="1"/>
  <c r="J996" i="3"/>
  <c r="J995" i="3" s="1"/>
  <c r="J994" i="3"/>
  <c r="J993" i="3" s="1"/>
  <c r="J992" i="3"/>
  <c r="J991" i="3" s="1"/>
  <c r="J990" i="3"/>
  <c r="J989" i="3" s="1"/>
  <c r="J988" i="3"/>
  <c r="J987" i="3" s="1"/>
  <c r="J986" i="3"/>
  <c r="J985" i="3" s="1"/>
  <c r="J984" i="3"/>
  <c r="J983" i="3" s="1"/>
  <c r="J982" i="3"/>
  <c r="J981" i="3" s="1"/>
  <c r="J980" i="3"/>
  <c r="J979" i="3" s="1"/>
  <c r="J978" i="3"/>
  <c r="J977" i="3" s="1"/>
  <c r="J976" i="3"/>
  <c r="J975" i="3"/>
  <c r="J973" i="3"/>
  <c r="J972" i="3" s="1"/>
  <c r="J970" i="3"/>
  <c r="J969" i="3"/>
  <c r="J967" i="3"/>
  <c r="J966" i="3" s="1"/>
  <c r="J965" i="3"/>
  <c r="J964" i="3" s="1"/>
  <c r="J962" i="3"/>
  <c r="J961" i="3"/>
  <c r="J960" i="3"/>
  <c r="J959" i="3" s="1"/>
  <c r="J958" i="3"/>
  <c r="J957" i="3" s="1"/>
  <c r="J956" i="3"/>
  <c r="J955" i="3" s="1"/>
  <c r="J954" i="3"/>
  <c r="J953" i="3"/>
  <c r="J951" i="3"/>
  <c r="J950" i="3" s="1"/>
  <c r="J949" i="3"/>
  <c r="J948" i="3" s="1"/>
  <c r="J947" i="3"/>
  <c r="J946" i="3" s="1"/>
  <c r="J945" i="3"/>
  <c r="J944" i="3" s="1"/>
  <c r="J943" i="3"/>
  <c r="J942" i="3" s="1"/>
  <c r="J941" i="3"/>
  <c r="J940" i="3" s="1"/>
  <c r="J939" i="3"/>
  <c r="J938" i="3" s="1"/>
  <c r="J937" i="3"/>
  <c r="J936" i="3" s="1"/>
  <c r="J935" i="3"/>
  <c r="J934" i="3" s="1"/>
  <c r="J933" i="3"/>
  <c r="J932" i="3" s="1"/>
  <c r="J931" i="3"/>
  <c r="J930" i="3" s="1"/>
  <c r="J927" i="3"/>
  <c r="J926" i="3"/>
  <c r="J923" i="3"/>
  <c r="J922" i="3" s="1"/>
  <c r="J921" i="3"/>
  <c r="J920" i="3" s="1"/>
  <c r="J919" i="3"/>
  <c r="J918" i="3" s="1"/>
  <c r="J917" i="3"/>
  <c r="J916" i="3" s="1"/>
  <c r="J914" i="3"/>
  <c r="J913" i="3"/>
  <c r="J912" i="3"/>
  <c r="J910" i="3"/>
  <c r="J909" i="3"/>
  <c r="J908" i="3"/>
  <c r="J907" i="3"/>
  <c r="J906" i="3"/>
  <c r="J905" i="3"/>
  <c r="J902" i="3"/>
  <c r="J901" i="3" s="1"/>
  <c r="J900" i="3"/>
  <c r="J899" i="3" s="1"/>
  <c r="J898" i="3"/>
  <c r="J897" i="3" s="1"/>
  <c r="J896" i="3"/>
  <c r="J895" i="3" s="1"/>
  <c r="J894" i="3"/>
  <c r="J893" i="3" s="1"/>
  <c r="J892" i="3"/>
  <c r="J891" i="3" s="1"/>
  <c r="J890" i="3"/>
  <c r="J889" i="3" s="1"/>
  <c r="J888" i="3"/>
  <c r="J887" i="3" s="1"/>
  <c r="J886" i="3"/>
  <c r="J885" i="3" s="1"/>
  <c r="J884" i="3"/>
  <c r="J883" i="3" s="1"/>
  <c r="J882" i="3"/>
  <c r="J880" i="3" s="1"/>
  <c r="J881" i="3"/>
  <c r="J879" i="3"/>
  <c r="J878" i="3"/>
  <c r="J876" i="3"/>
  <c r="J875" i="3" s="1"/>
  <c r="J874" i="3"/>
  <c r="J873" i="3" s="1"/>
  <c r="J872" i="3"/>
  <c r="J871" i="3" s="1"/>
  <c r="J870" i="3"/>
  <c r="J869" i="3" s="1"/>
  <c r="J868" i="3"/>
  <c r="J867" i="3" s="1"/>
  <c r="J865" i="3"/>
  <c r="J864" i="3" s="1"/>
  <c r="J863" i="3"/>
  <c r="J862" i="3" s="1"/>
  <c r="J861" i="3"/>
  <c r="J860" i="3" s="1"/>
  <c r="J859" i="3"/>
  <c r="J858" i="3" s="1"/>
  <c r="J857" i="3"/>
  <c r="J856" i="3" s="1"/>
  <c r="J855" i="3"/>
  <c r="J854" i="3" s="1"/>
  <c r="J853" i="3"/>
  <c r="J852" i="3"/>
  <c r="J850" i="3"/>
  <c r="J849" i="3" s="1"/>
  <c r="J848" i="3"/>
  <c r="J847" i="3"/>
  <c r="J846" i="3"/>
  <c r="J845" i="3"/>
  <c r="J844" i="3"/>
  <c r="J843" i="3"/>
  <c r="J842" i="3"/>
  <c r="J841" i="3"/>
  <c r="J840" i="3"/>
  <c r="J838" i="3"/>
  <c r="J837" i="3"/>
  <c r="J836" i="3" s="1"/>
  <c r="J835" i="3"/>
  <c r="J834" i="3" s="1"/>
  <c r="J833" i="3"/>
  <c r="J832" i="3" s="1"/>
  <c r="J831" i="3"/>
  <c r="J830" i="3" s="1"/>
  <c r="J829" i="3"/>
  <c r="J828" i="3" s="1"/>
  <c r="J827" i="3"/>
  <c r="J826" i="3" s="1"/>
  <c r="J825" i="3"/>
  <c r="J824" i="3" s="1"/>
  <c r="J823" i="3"/>
  <c r="J822" i="3"/>
  <c r="J821" i="3" s="1"/>
  <c r="J820" i="3"/>
  <c r="J819" i="3" s="1"/>
  <c r="J818" i="3"/>
  <c r="J817" i="3" s="1"/>
  <c r="J816" i="3"/>
  <c r="J815" i="3"/>
  <c r="J814" i="3"/>
  <c r="J813" i="3"/>
  <c r="J811" i="3"/>
  <c r="J810" i="3" s="1"/>
  <c r="J809" i="3"/>
  <c r="J808" i="3" s="1"/>
  <c r="J807" i="3"/>
  <c r="J806" i="3"/>
  <c r="J805" i="3"/>
  <c r="J804" i="3"/>
  <c r="J803" i="3"/>
  <c r="J802" i="3"/>
  <c r="J800" i="3"/>
  <c r="J799" i="3"/>
  <c r="J798" i="3" s="1"/>
  <c r="J796" i="3"/>
  <c r="J795" i="3"/>
  <c r="J794" i="3" s="1"/>
  <c r="J793" i="3"/>
  <c r="J792" i="3" s="1"/>
  <c r="J791" i="3"/>
  <c r="J790" i="3" s="1"/>
  <c r="J789" i="3"/>
  <c r="J788" i="3" s="1"/>
  <c r="J787" i="3"/>
  <c r="J786" i="3" s="1"/>
  <c r="J784" i="3"/>
  <c r="J783" i="3" s="1"/>
  <c r="J782" i="3"/>
  <c r="J781" i="3" s="1"/>
  <c r="J780" i="3"/>
  <c r="J779" i="3" s="1"/>
  <c r="J778" i="3"/>
  <c r="J777" i="3"/>
  <c r="J776" i="3"/>
  <c r="J775" i="3"/>
  <c r="J773" i="3"/>
  <c r="J772" i="3"/>
  <c r="J770" i="3"/>
  <c r="J769" i="3" s="1"/>
  <c r="J768" i="3"/>
  <c r="J767" i="3" s="1"/>
  <c r="J766" i="3"/>
  <c r="J765" i="3" s="1"/>
  <c r="J764" i="3"/>
  <c r="J763" i="3" s="1"/>
  <c r="J762" i="3"/>
  <c r="J761" i="3" s="1"/>
  <c r="J758" i="3"/>
  <c r="J757" i="3" s="1"/>
  <c r="J756" i="3"/>
  <c r="J755" i="3" s="1"/>
  <c r="J754" i="3"/>
  <c r="J753" i="3" s="1"/>
  <c r="J752" i="3"/>
  <c r="J751" i="3" s="1"/>
  <c r="J750" i="3"/>
  <c r="J749" i="3" s="1"/>
  <c r="J748" i="3"/>
  <c r="J747" i="3" s="1"/>
  <c r="J745" i="3"/>
  <c r="J744" i="3" s="1"/>
  <c r="J743" i="3"/>
  <c r="J742" i="3" s="1"/>
  <c r="J741" i="3"/>
  <c r="J740" i="3"/>
  <c r="J738" i="3"/>
  <c r="J737" i="3" s="1"/>
  <c r="J736" i="3"/>
  <c r="J735" i="3" s="1"/>
  <c r="J734" i="3"/>
  <c r="J733" i="3" s="1"/>
  <c r="J732" i="3"/>
  <c r="J731" i="3" s="1"/>
  <c r="J730" i="3"/>
  <c r="J729" i="3" s="1"/>
  <c r="J728" i="3"/>
  <c r="J727" i="3" s="1"/>
  <c r="J726" i="3"/>
  <c r="J725" i="3" s="1"/>
  <c r="J724" i="3"/>
  <c r="J723" i="3" s="1"/>
  <c r="J722" i="3"/>
  <c r="J721" i="3" s="1"/>
  <c r="J720" i="3"/>
  <c r="J719" i="3" s="1"/>
  <c r="J718" i="3"/>
  <c r="J717" i="3" s="1"/>
  <c r="J715" i="3"/>
  <c r="J714" i="3" s="1"/>
  <c r="J713" i="3"/>
  <c r="J712" i="3" s="1"/>
  <c r="J711" i="3"/>
  <c r="J710" i="3" s="1"/>
  <c r="J709" i="3"/>
  <c r="J708" i="3" s="1"/>
  <c r="J707" i="3"/>
  <c r="J706" i="3" s="1"/>
  <c r="J705" i="3"/>
  <c r="J704" i="3" s="1"/>
  <c r="J703" i="3"/>
  <c r="J702" i="3" s="1"/>
  <c r="J701" i="3"/>
  <c r="J700" i="3" s="1"/>
  <c r="J699" i="3"/>
  <c r="J698" i="3" s="1"/>
  <c r="J696" i="3"/>
  <c r="J695" i="3" s="1"/>
  <c r="J694" i="3"/>
  <c r="J693" i="3" s="1"/>
  <c r="J691" i="3"/>
  <c r="J690" i="3" s="1"/>
  <c r="J689" i="3"/>
  <c r="J688" i="3" s="1"/>
  <c r="J687" i="3"/>
  <c r="J686" i="3" s="1"/>
  <c r="J685" i="3"/>
  <c r="J684" i="3" s="1"/>
  <c r="J683" i="3"/>
  <c r="J682" i="3" s="1"/>
  <c r="J680" i="3"/>
  <c r="J679" i="3" s="1"/>
  <c r="J678" i="3"/>
  <c r="J677" i="3" s="1"/>
  <c r="J676" i="3"/>
  <c r="J675" i="3" s="1"/>
  <c r="J674" i="3"/>
  <c r="J673" i="3" s="1"/>
  <c r="J672" i="3"/>
  <c r="J671" i="3" s="1"/>
  <c r="J670" i="3"/>
  <c r="J669" i="3" s="1"/>
  <c r="J668" i="3"/>
  <c r="J667" i="3" s="1"/>
  <c r="J665" i="3"/>
  <c r="J664" i="3" s="1"/>
  <c r="J663" i="3"/>
  <c r="J662" i="3" s="1"/>
  <c r="J661" i="3"/>
  <c r="J660" i="3" s="1"/>
  <c r="J659" i="3"/>
  <c r="J658" i="3" s="1"/>
  <c r="J656" i="3"/>
  <c r="J655" i="3" s="1"/>
  <c r="J654" i="3"/>
  <c r="J653" i="3" s="1"/>
  <c r="J652" i="3"/>
  <c r="J651" i="3" s="1"/>
  <c r="J649" i="3"/>
  <c r="J648" i="3" s="1"/>
  <c r="J647" i="3"/>
  <c r="J646" i="3" s="1"/>
  <c r="J645" i="3"/>
  <c r="J644" i="3" s="1"/>
  <c r="J643" i="3"/>
  <c r="J642" i="3" s="1"/>
  <c r="J640" i="3"/>
  <c r="J639" i="3" s="1"/>
  <c r="J638" i="3"/>
  <c r="J637" i="3" s="1"/>
  <c r="J636" i="3"/>
  <c r="J635" i="3" s="1"/>
  <c r="J634" i="3"/>
  <c r="J633" i="3" s="1"/>
  <c r="J632" i="3"/>
  <c r="J631" i="3" s="1"/>
  <c r="J630" i="3"/>
  <c r="J629" i="3" s="1"/>
  <c r="J628" i="3"/>
  <c r="J627" i="3" s="1"/>
  <c r="J626" i="3"/>
  <c r="J625" i="3"/>
  <c r="J624" i="3"/>
  <c r="J623" i="3"/>
  <c r="J621" i="3"/>
  <c r="J620" i="3" s="1"/>
  <c r="J619" i="3"/>
  <c r="J618" i="3" s="1"/>
  <c r="J617" i="3"/>
  <c r="J616" i="3" s="1"/>
  <c r="J615" i="3"/>
  <c r="J614" i="3" s="1"/>
  <c r="J613" i="3"/>
  <c r="J612" i="3" s="1"/>
  <c r="J611" i="3"/>
  <c r="J610" i="3" s="1"/>
  <c r="J609" i="3"/>
  <c r="J608" i="3" s="1"/>
  <c r="J607" i="3"/>
  <c r="J606" i="3" s="1"/>
  <c r="J605" i="3"/>
  <c r="J604" i="3" s="1"/>
  <c r="J603" i="3"/>
  <c r="J602" i="3"/>
  <c r="J601" i="3"/>
  <c r="J599" i="3"/>
  <c r="J598" i="3"/>
  <c r="J597" i="3"/>
  <c r="J596" i="3"/>
  <c r="J594" i="3"/>
  <c r="J593" i="3" s="1"/>
  <c r="J592" i="3"/>
  <c r="J591" i="3" s="1"/>
  <c r="J590" i="3"/>
  <c r="J589" i="3" s="1"/>
  <c r="J588" i="3"/>
  <c r="J587" i="3" s="1"/>
  <c r="J586" i="3"/>
  <c r="J585" i="3" s="1"/>
  <c r="J584" i="3"/>
  <c r="J583" i="3" s="1"/>
  <c r="J581" i="3"/>
  <c r="J580" i="3" s="1"/>
  <c r="J579" i="3"/>
  <c r="J578" i="3" s="1"/>
  <c r="J577" i="3"/>
  <c r="J576" i="3" s="1"/>
  <c r="J575" i="3"/>
  <c r="J574" i="3" s="1"/>
  <c r="J573" i="3"/>
  <c r="J572" i="3" s="1"/>
  <c r="J571" i="3"/>
  <c r="J570" i="3" s="1"/>
  <c r="J569" i="3"/>
  <c r="J568" i="3"/>
  <c r="J567" i="3" s="1"/>
  <c r="J566" i="3"/>
  <c r="J565" i="3" s="1"/>
  <c r="J563" i="3"/>
  <c r="J562" i="3"/>
  <c r="J559" i="3"/>
  <c r="J558" i="3" s="1"/>
  <c r="J557" i="3"/>
  <c r="J556" i="3" s="1"/>
  <c r="J555" i="3"/>
  <c r="J554" i="3" s="1"/>
  <c r="J553" i="3"/>
  <c r="J552" i="3" s="1"/>
  <c r="J551" i="3"/>
  <c r="J550" i="3" s="1"/>
  <c r="J549" i="3"/>
  <c r="J548" i="3" s="1"/>
  <c r="J547" i="3"/>
  <c r="J546" i="3" s="1"/>
  <c r="J545" i="3"/>
  <c r="J544" i="3" s="1"/>
  <c r="J543" i="3"/>
  <c r="J542" i="3" s="1"/>
  <c r="J541" i="3"/>
  <c r="J540" i="3" s="1"/>
  <c r="J539" i="3"/>
  <c r="J538" i="3" s="1"/>
  <c r="J537" i="3"/>
  <c r="J536" i="3" s="1"/>
  <c r="J535" i="3"/>
  <c r="J534" i="3"/>
  <c r="J532" i="3"/>
  <c r="J531" i="3" s="1"/>
  <c r="J530" i="3"/>
  <c r="J529" i="3" s="1"/>
  <c r="J528" i="3"/>
  <c r="J527" i="3" s="1"/>
  <c r="J526" i="3"/>
  <c r="J525" i="3" s="1"/>
  <c r="J524" i="3"/>
  <c r="J523" i="3" s="1"/>
  <c r="J522" i="3"/>
  <c r="J521" i="3" s="1"/>
  <c r="J520" i="3"/>
  <c r="J519" i="3" s="1"/>
  <c r="J518" i="3"/>
  <c r="J517" i="3" s="1"/>
  <c r="J516" i="3"/>
  <c r="J515" i="3" s="1"/>
  <c r="J514" i="3"/>
  <c r="J513" i="3" s="1"/>
  <c r="J512" i="3"/>
  <c r="J511" i="3" s="1"/>
  <c r="J509" i="3"/>
  <c r="J508" i="3" s="1"/>
  <c r="J507" i="3"/>
  <c r="J506" i="3" s="1"/>
  <c r="J505" i="3"/>
  <c r="J504" i="3"/>
  <c r="J502" i="3"/>
  <c r="J501" i="3" s="1"/>
  <c r="J500" i="3"/>
  <c r="J499" i="3"/>
  <c r="J498" i="3" s="1"/>
  <c r="J497" i="3"/>
  <c r="J496" i="3" s="1"/>
  <c r="J494" i="3"/>
  <c r="J493" i="3" s="1"/>
  <c r="J492" i="3"/>
  <c r="J491" i="3" s="1"/>
  <c r="J490" i="3"/>
  <c r="J489" i="3" s="1"/>
  <c r="J488" i="3"/>
  <c r="J487" i="3" s="1"/>
  <c r="J486" i="3"/>
  <c r="J485" i="3" s="1"/>
  <c r="J484" i="3"/>
  <c r="J483" i="3" s="1"/>
  <c r="J482" i="3"/>
  <c r="J481" i="3" s="1"/>
  <c r="J480" i="3"/>
  <c r="J479" i="3" s="1"/>
  <c r="J478" i="3"/>
  <c r="J477" i="3" s="1"/>
  <c r="J476" i="3"/>
  <c r="J475" i="3" s="1"/>
  <c r="J474" i="3"/>
  <c r="J473" i="3" s="1"/>
  <c r="J472" i="3"/>
  <c r="J471" i="3" s="1"/>
  <c r="J470" i="3"/>
  <c r="J469" i="3" s="1"/>
  <c r="J468" i="3"/>
  <c r="J467" i="3" s="1"/>
  <c r="J466" i="3"/>
  <c r="J465" i="3" s="1"/>
  <c r="J464" i="3"/>
  <c r="J463" i="3" s="1"/>
  <c r="J462" i="3"/>
  <c r="J461" i="3" s="1"/>
  <c r="J460" i="3"/>
  <c r="J459" i="3" s="1"/>
  <c r="J458" i="3"/>
  <c r="J457" i="3" s="1"/>
  <c r="J456" i="3"/>
  <c r="J455" i="3" s="1"/>
  <c r="J454" i="3"/>
  <c r="J453" i="3"/>
  <c r="J451" i="3"/>
  <c r="J450" i="3" s="1"/>
  <c r="J449" i="3"/>
  <c r="J448" i="3" s="1"/>
  <c r="J447" i="3"/>
  <c r="J446" i="3" s="1"/>
  <c r="J445" i="3"/>
  <c r="J444" i="3" s="1"/>
  <c r="J443" i="3"/>
  <c r="J442" i="3" s="1"/>
  <c r="J440" i="3"/>
  <c r="J439" i="3" s="1"/>
  <c r="J438" i="3"/>
  <c r="J437" i="3" s="1"/>
  <c r="J436" i="3"/>
  <c r="J435" i="3" s="1"/>
  <c r="J434" i="3"/>
  <c r="J433" i="3" s="1"/>
  <c r="J432" i="3"/>
  <c r="J431" i="3" s="1"/>
  <c r="J430" i="3"/>
  <c r="J429" i="3" s="1"/>
  <c r="J428" i="3"/>
  <c r="J427" i="3" s="1"/>
  <c r="J426" i="3"/>
  <c r="J425" i="3" s="1"/>
  <c r="J424" i="3"/>
  <c r="J423" i="3" s="1"/>
  <c r="J422" i="3"/>
  <c r="J421" i="3" s="1"/>
  <c r="J420" i="3"/>
  <c r="J419" i="3" s="1"/>
  <c r="J418" i="3"/>
  <c r="J417" i="3" s="1"/>
  <c r="J416" i="3"/>
  <c r="J415" i="3" s="1"/>
  <c r="J413" i="3"/>
  <c r="J412" i="3" s="1"/>
  <c r="J411" i="3"/>
  <c r="J410" i="3" s="1"/>
  <c r="J409" i="3"/>
  <c r="J408" i="3"/>
  <c r="J407" i="3"/>
  <c r="J405" i="3"/>
  <c r="J404" i="3" s="1"/>
  <c r="J403" i="3"/>
  <c r="J402" i="3"/>
  <c r="J401" i="3"/>
  <c r="J394" i="3"/>
  <c r="J393" i="3"/>
  <c r="J392" i="3"/>
  <c r="J391" i="3"/>
  <c r="J390" i="3" s="1"/>
  <c r="J389" i="3"/>
  <c r="J388" i="3" s="1"/>
  <c r="J387" i="3" s="1"/>
  <c r="J385" i="3"/>
  <c r="J384" i="3" s="1"/>
  <c r="J383" i="3"/>
  <c r="J382" i="3"/>
  <c r="J381" i="3"/>
  <c r="J379" i="3"/>
  <c r="J378" i="3"/>
  <c r="J377" i="3"/>
  <c r="J374" i="3"/>
  <c r="J373" i="3"/>
  <c r="J372" i="3"/>
  <c r="J370" i="3"/>
  <c r="J369" i="3"/>
  <c r="J368" i="3"/>
  <c r="J367" i="3"/>
  <c r="J366" i="3"/>
  <c r="J365" i="3"/>
  <c r="J364" i="3"/>
  <c r="J363" i="3"/>
  <c r="J361" i="3"/>
  <c r="J360" i="3"/>
  <c r="J359" i="3"/>
  <c r="J358" i="3"/>
  <c r="J357" i="3"/>
  <c r="J356" i="3"/>
  <c r="J354" i="3"/>
  <c r="J353" i="3"/>
  <c r="J352" i="3"/>
  <c r="J351" i="3"/>
  <c r="J349" i="3"/>
  <c r="J348" i="3"/>
  <c r="J347" i="3"/>
  <c r="J346" i="3"/>
  <c r="J345" i="3"/>
  <c r="J343" i="3"/>
  <c r="J342" i="3"/>
  <c r="J341" i="3"/>
  <c r="J340" i="3"/>
  <c r="J339" i="3"/>
  <c r="J337" i="3"/>
  <c r="J336" i="3"/>
  <c r="J335" i="3"/>
  <c r="J334" i="3"/>
  <c r="J333" i="3"/>
  <c r="J331" i="3"/>
  <c r="J330" i="3"/>
  <c r="J329" i="3"/>
  <c r="J328" i="3"/>
  <c r="J327" i="3"/>
  <c r="J325" i="3"/>
  <c r="J324" i="3"/>
  <c r="J323" i="3"/>
  <c r="J322" i="3"/>
  <c r="J321" i="3"/>
  <c r="J319" i="3"/>
  <c r="J318" i="3"/>
  <c r="J317" i="3"/>
  <c r="J316" i="3"/>
  <c r="J315" i="3"/>
  <c r="J313" i="3"/>
  <c r="J312" i="3"/>
  <c r="J311" i="3" s="1"/>
  <c r="J310" i="3"/>
  <c r="J309" i="3"/>
  <c r="J308" i="3" s="1"/>
  <c r="J307" i="3"/>
  <c r="J306" i="3"/>
  <c r="J305" i="3"/>
  <c r="J304" i="3"/>
  <c r="J303" i="3"/>
  <c r="J302" i="3"/>
  <c r="J300" i="3"/>
  <c r="J299" i="3"/>
  <c r="J298" i="3"/>
  <c r="J297" i="3"/>
  <c r="J296" i="3"/>
  <c r="J295" i="3"/>
  <c r="J293" i="3"/>
  <c r="J292" i="3"/>
  <c r="J291" i="3"/>
  <c r="J290" i="3"/>
  <c r="J289" i="3"/>
  <c r="J288" i="3"/>
  <c r="J285" i="3"/>
  <c r="J284" i="3"/>
  <c r="J283" i="3"/>
  <c r="J282" i="3"/>
  <c r="J281" i="3"/>
  <c r="J278" i="3"/>
  <c r="J277" i="3"/>
  <c r="J276" i="3"/>
  <c r="J275" i="3"/>
  <c r="J274" i="3"/>
  <c r="J272" i="3"/>
  <c r="J271" i="3"/>
  <c r="J270" i="3"/>
  <c r="J268" i="3"/>
  <c r="J267" i="3" s="1"/>
  <c r="J266" i="3"/>
  <c r="J265" i="3"/>
  <c r="J264" i="3"/>
  <c r="J262" i="3"/>
  <c r="J261" i="3"/>
  <c r="J260" i="3"/>
  <c r="J259" i="3"/>
  <c r="J258" i="3"/>
  <c r="J257" i="3"/>
  <c r="J256" i="3"/>
  <c r="J254" i="3"/>
  <c r="J253" i="3"/>
  <c r="J252" i="3"/>
  <c r="J251" i="3"/>
  <c r="J250" i="3"/>
  <c r="J248" i="3"/>
  <c r="J247" i="3" s="1"/>
  <c r="J246" i="3"/>
  <c r="J245" i="3"/>
  <c r="J244" i="3"/>
  <c r="J243" i="3"/>
  <c r="J242" i="3"/>
  <c r="J241" i="3"/>
  <c r="J239" i="3"/>
  <c r="J238" i="3"/>
  <c r="J237" i="3"/>
  <c r="J236" i="3"/>
  <c r="J235" i="3"/>
  <c r="J233" i="3"/>
  <c r="J232" i="3"/>
  <c r="J231" i="3"/>
  <c r="J230" i="3"/>
  <c r="J229" i="3"/>
  <c r="J228" i="3"/>
  <c r="J227" i="3"/>
  <c r="J226" i="3"/>
  <c r="J224" i="3"/>
  <c r="J223" i="3"/>
  <c r="J222" i="3"/>
  <c r="J221" i="3"/>
  <c r="J220" i="3"/>
  <c r="J217" i="3"/>
  <c r="J216" i="3" s="1"/>
  <c r="J215" i="3"/>
  <c r="J214" i="3"/>
  <c r="J213" i="3"/>
  <c r="J212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89" i="3"/>
  <c r="J188" i="3"/>
  <c r="J187" i="3" s="1"/>
  <c r="J186" i="3"/>
  <c r="J185" i="3"/>
  <c r="J184" i="3"/>
  <c r="J183" i="3"/>
  <c r="J182" i="3"/>
  <c r="J181" i="3"/>
  <c r="J179" i="3"/>
  <c r="J178" i="3"/>
  <c r="J177" i="3"/>
  <c r="J175" i="3"/>
  <c r="J174" i="3"/>
  <c r="J173" i="3" s="1"/>
  <c r="J172" i="3"/>
  <c r="J171" i="3" s="1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6" i="3"/>
  <c r="J145" i="3"/>
  <c r="J144" i="3"/>
  <c r="J143" i="3"/>
  <c r="J142" i="3"/>
  <c r="J141" i="3"/>
  <c r="J140" i="3"/>
  <c r="J139" i="3"/>
  <c r="J138" i="3"/>
  <c r="J136" i="3"/>
  <c r="J135" i="3"/>
  <c r="J134" i="3"/>
  <c r="J133" i="3"/>
  <c r="J132" i="3"/>
  <c r="J131" i="3"/>
  <c r="J130" i="3"/>
  <c r="J128" i="3"/>
  <c r="J127" i="3"/>
  <c r="J126" i="3"/>
  <c r="J125" i="3" s="1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08" i="3"/>
  <c r="J107" i="3"/>
  <c r="J106" i="3"/>
  <c r="J105" i="3"/>
  <c r="J104" i="3"/>
  <c r="J103" i="3" s="1"/>
  <c r="J101" i="3"/>
  <c r="J100" i="3"/>
  <c r="J99" i="3"/>
  <c r="J98" i="3"/>
  <c r="J97" i="3"/>
  <c r="J96" i="3" s="1"/>
  <c r="J95" i="3"/>
  <c r="J94" i="3"/>
  <c r="J93" i="3"/>
  <c r="J92" i="3"/>
  <c r="J91" i="3"/>
  <c r="J89" i="3"/>
  <c r="J88" i="3"/>
  <c r="J87" i="3"/>
  <c r="J86" i="3"/>
  <c r="J85" i="3"/>
  <c r="J83" i="3"/>
  <c r="J82" i="3"/>
  <c r="J81" i="3"/>
  <c r="J80" i="3"/>
  <c r="J78" i="3"/>
  <c r="J77" i="3"/>
  <c r="J76" i="3" s="1"/>
  <c r="J75" i="3"/>
  <c r="J74" i="3"/>
  <c r="J73" i="3"/>
  <c r="J72" i="3"/>
  <c r="J70" i="3"/>
  <c r="J69" i="3"/>
  <c r="J68" i="3"/>
  <c r="J67" i="3"/>
  <c r="J66" i="3"/>
  <c r="J63" i="3"/>
  <c r="J62" i="3"/>
  <c r="J61" i="3"/>
  <c r="J60" i="3"/>
  <c r="J59" i="3"/>
  <c r="J58" i="3"/>
  <c r="J57" i="3"/>
  <c r="J56" i="3"/>
  <c r="J55" i="3"/>
  <c r="J54" i="3"/>
  <c r="J52" i="3"/>
  <c r="J51" i="3"/>
  <c r="J50" i="3"/>
  <c r="J49" i="3"/>
  <c r="J48" i="3"/>
  <c r="J45" i="3"/>
  <c r="J44" i="3"/>
  <c r="J43" i="3"/>
  <c r="J42" i="3"/>
  <c r="J41" i="3"/>
  <c r="J39" i="3"/>
  <c r="J38" i="3"/>
  <c r="J36" i="3"/>
  <c r="J35" i="3"/>
  <c r="J34" i="3"/>
  <c r="J33" i="3"/>
  <c r="J32" i="3"/>
  <c r="J31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E1376" i="3"/>
  <c r="E1375" i="3"/>
  <c r="E1374" i="3"/>
  <c r="E1372" i="3"/>
  <c r="E1371" i="3"/>
  <c r="E1370" i="3"/>
  <c r="S1370" i="3" s="1"/>
  <c r="E1369" i="3"/>
  <c r="E1368" i="3"/>
  <c r="E1367" i="3"/>
  <c r="E1366" i="3"/>
  <c r="S1366" i="3" s="1"/>
  <c r="E1365" i="3"/>
  <c r="E1364" i="3"/>
  <c r="E1362" i="3"/>
  <c r="S1362" i="3" s="1"/>
  <c r="E1361" i="3"/>
  <c r="E1360" i="3"/>
  <c r="E1357" i="3"/>
  <c r="E1356" i="3"/>
  <c r="E1355" i="3"/>
  <c r="E1354" i="3"/>
  <c r="E1353" i="3"/>
  <c r="E1352" i="3"/>
  <c r="E1351" i="3"/>
  <c r="E1350" i="3"/>
  <c r="E1348" i="3"/>
  <c r="E1347" i="3" s="1"/>
  <c r="E1346" i="3"/>
  <c r="E1345" i="3"/>
  <c r="E1344" i="3"/>
  <c r="E1343" i="3"/>
  <c r="E1341" i="3"/>
  <c r="E1340" i="3"/>
  <c r="E1339" i="3"/>
  <c r="E1338" i="3"/>
  <c r="E1337" i="3"/>
  <c r="E1336" i="3"/>
  <c r="E1335" i="3"/>
  <c r="E1334" i="3"/>
  <c r="S1334" i="3" s="1"/>
  <c r="E1333" i="3"/>
  <c r="E1332" i="3"/>
  <c r="E1331" i="3"/>
  <c r="E1330" i="3"/>
  <c r="E1329" i="3"/>
  <c r="E1328" i="3"/>
  <c r="E1327" i="3"/>
  <c r="E1325" i="3"/>
  <c r="E1324" i="3"/>
  <c r="E1323" i="3"/>
  <c r="E1322" i="3"/>
  <c r="E1321" i="3"/>
  <c r="E1320" i="3"/>
  <c r="E1319" i="3"/>
  <c r="E1318" i="3"/>
  <c r="S1318" i="3" s="1"/>
  <c r="E1317" i="3"/>
  <c r="E1316" i="3"/>
  <c r="E1315" i="3"/>
  <c r="E1314" i="3"/>
  <c r="E1313" i="3"/>
  <c r="E1312" i="3"/>
  <c r="E1311" i="3"/>
  <c r="E1310" i="3"/>
  <c r="S1310" i="3" s="1"/>
  <c r="E1309" i="3"/>
  <c r="E1308" i="3"/>
  <c r="E1307" i="3"/>
  <c r="E1306" i="3"/>
  <c r="E1304" i="3"/>
  <c r="E1303" i="3"/>
  <c r="E1302" i="3"/>
  <c r="E1300" i="3"/>
  <c r="E1299" i="3"/>
  <c r="E1298" i="3"/>
  <c r="E1296" i="3"/>
  <c r="E1295" i="3"/>
  <c r="E1294" i="3"/>
  <c r="S1294" i="3" s="1"/>
  <c r="E1293" i="3"/>
  <c r="E1292" i="3"/>
  <c r="E1289" i="3"/>
  <c r="E1288" i="3"/>
  <c r="E1286" i="3"/>
  <c r="E1285" i="3"/>
  <c r="E1284" i="3" s="1"/>
  <c r="E1282" i="3"/>
  <c r="E1281" i="3"/>
  <c r="E1280" i="3"/>
  <c r="E1279" i="3"/>
  <c r="E1278" i="3" s="1"/>
  <c r="E1277" i="3"/>
  <c r="E1276" i="3"/>
  <c r="E1275" i="3"/>
  <c r="E1274" i="3"/>
  <c r="E1273" i="3"/>
  <c r="E1272" i="3"/>
  <c r="E1271" i="3"/>
  <c r="E1270" i="3"/>
  <c r="S1270" i="3" s="1"/>
  <c r="E1269" i="3"/>
  <c r="E1268" i="3"/>
  <c r="E1267" i="3"/>
  <c r="E1266" i="3"/>
  <c r="S1266" i="3" s="1"/>
  <c r="E1265" i="3"/>
  <c r="E1264" i="3"/>
  <c r="E1263" i="3"/>
  <c r="E1262" i="3"/>
  <c r="S1262" i="3" s="1"/>
  <c r="E1259" i="3"/>
  <c r="E1258" i="3" s="1"/>
  <c r="E1257" i="3" s="1"/>
  <c r="E1256" i="3"/>
  <c r="E1255" i="3" s="1"/>
  <c r="E1254" i="3"/>
  <c r="E1253" i="3" s="1"/>
  <c r="E1252" i="3"/>
  <c r="E1251" i="3"/>
  <c r="E1249" i="3"/>
  <c r="E1248" i="3"/>
  <c r="E1247" i="3"/>
  <c r="E1246" i="3"/>
  <c r="E1244" i="3"/>
  <c r="E1243" i="3" s="1"/>
  <c r="E1242" i="3"/>
  <c r="E1241" i="3" s="1"/>
  <c r="E1240" i="3"/>
  <c r="E1239" i="3" s="1"/>
  <c r="E1238" i="3"/>
  <c r="E1236" i="3"/>
  <c r="E1235" i="3" s="1"/>
  <c r="E1233" i="3"/>
  <c r="E1232" i="3" s="1"/>
  <c r="E1231" i="3"/>
  <c r="E1230" i="3" s="1"/>
  <c r="S1230" i="3" s="1"/>
  <c r="E1229" i="3"/>
  <c r="E1228" i="3" s="1"/>
  <c r="E1227" i="3"/>
  <c r="E1226" i="3" s="1"/>
  <c r="E1225" i="3"/>
  <c r="E1224" i="3" s="1"/>
  <c r="E1223" i="3"/>
  <c r="E1222" i="3" s="1"/>
  <c r="E1221" i="3"/>
  <c r="E1220" i="3" s="1"/>
  <c r="E1219" i="3"/>
  <c r="E1218" i="3"/>
  <c r="E1217" i="3"/>
  <c r="E1215" i="3"/>
  <c r="E1214" i="3" s="1"/>
  <c r="E1213" i="3"/>
  <c r="E1212" i="3" s="1"/>
  <c r="E1211" i="3"/>
  <c r="E1210" i="3" s="1"/>
  <c r="E1209" i="3"/>
  <c r="E1208" i="3" s="1"/>
  <c r="E1207" i="3"/>
  <c r="E1206" i="3" s="1"/>
  <c r="S1206" i="3" s="1"/>
  <c r="E1205" i="3"/>
  <c r="E1204" i="3" s="1"/>
  <c r="E1203" i="3"/>
  <c r="E1202" i="3" s="1"/>
  <c r="E1201" i="3"/>
  <c r="E1200" i="3"/>
  <c r="E1198" i="3"/>
  <c r="S1198" i="3" s="1"/>
  <c r="E1196" i="3"/>
  <c r="E1195" i="3" s="1"/>
  <c r="E1194" i="3"/>
  <c r="E1193" i="3"/>
  <c r="E1192" i="3"/>
  <c r="E1190" i="3"/>
  <c r="E1189" i="3" s="1"/>
  <c r="E1188" i="3"/>
  <c r="E1187" i="3" s="1"/>
  <c r="E1186" i="3"/>
  <c r="E1185" i="3" s="1"/>
  <c r="E1184" i="3"/>
  <c r="E1183" i="3" s="1"/>
  <c r="E1182" i="3"/>
  <c r="E1181" i="3" s="1"/>
  <c r="E1180" i="3"/>
  <c r="E1179" i="3" s="1"/>
  <c r="E1178" i="3"/>
  <c r="E1177" i="3" s="1"/>
  <c r="E1176" i="3"/>
  <c r="E1175" i="3" s="1"/>
  <c r="E1174" i="3"/>
  <c r="E1172" i="3"/>
  <c r="E1171" i="3" s="1"/>
  <c r="E1170" i="3"/>
  <c r="E1169" i="3" s="1"/>
  <c r="E1168" i="3"/>
  <c r="E1167" i="3" s="1"/>
  <c r="E1166" i="3"/>
  <c r="E1164" i="3"/>
  <c r="E1163" i="3" s="1"/>
  <c r="E1162" i="3"/>
  <c r="E1161" i="3" s="1"/>
  <c r="E1160" i="3"/>
  <c r="E1159" i="3" s="1"/>
  <c r="E1158" i="3"/>
  <c r="E1157" i="3" s="1"/>
  <c r="E1156" i="3"/>
  <c r="E1155" i="3" s="1"/>
  <c r="E1154" i="3"/>
  <c r="E1153" i="3" s="1"/>
  <c r="E1152" i="3"/>
  <c r="E1151" i="3" s="1"/>
  <c r="E1150" i="3"/>
  <c r="E1149" i="3" s="1"/>
  <c r="E1148" i="3"/>
  <c r="E1147" i="3" s="1"/>
  <c r="E1146" i="3"/>
  <c r="E1145" i="3" s="1"/>
  <c r="E1144" i="3"/>
  <c r="E1143" i="3" s="1"/>
  <c r="E1142" i="3"/>
  <c r="E1141" i="3" s="1"/>
  <c r="E1140" i="3"/>
  <c r="E1139" i="3" s="1"/>
  <c r="E1138" i="3"/>
  <c r="E1137" i="3" s="1"/>
  <c r="E1136" i="3"/>
  <c r="E1135" i="3" s="1"/>
  <c r="E1134" i="3"/>
  <c r="E1132" i="3"/>
  <c r="E1131" i="3" s="1"/>
  <c r="E1130" i="3"/>
  <c r="E1129" i="3" s="1"/>
  <c r="E1128" i="3"/>
  <c r="E1127" i="3" s="1"/>
  <c r="E1126" i="3"/>
  <c r="E1125" i="3" s="1"/>
  <c r="E1124" i="3"/>
  <c r="E1123" i="3" s="1"/>
  <c r="E1122" i="3"/>
  <c r="E1121" i="3" s="1"/>
  <c r="E1120" i="3"/>
  <c r="E1119" i="3" s="1"/>
  <c r="E1118" i="3"/>
  <c r="E1117" i="3" s="1"/>
  <c r="E1116" i="3"/>
  <c r="E1115" i="3" s="1"/>
  <c r="E1114" i="3"/>
  <c r="E1113" i="3" s="1"/>
  <c r="E1112" i="3"/>
  <c r="E1111" i="3" s="1"/>
  <c r="E1110" i="3"/>
  <c r="E1108" i="3"/>
  <c r="E1107" i="3" s="1"/>
  <c r="E1106" i="3"/>
  <c r="E1105" i="3"/>
  <c r="E1103" i="3"/>
  <c r="E1102" i="3" s="1"/>
  <c r="S1102" i="3" s="1"/>
  <c r="E1101" i="3"/>
  <c r="E1100" i="3"/>
  <c r="E1099" i="3"/>
  <c r="E1098" i="3"/>
  <c r="E1096" i="3"/>
  <c r="E1095" i="3" s="1"/>
  <c r="E1094" i="3"/>
  <c r="E1093" i="3" s="1"/>
  <c r="E1092" i="3"/>
  <c r="E1091" i="3" s="1"/>
  <c r="E1090" i="3"/>
  <c r="E1089" i="3" s="1"/>
  <c r="E1088" i="3"/>
  <c r="E1087" i="3"/>
  <c r="E1086" i="3"/>
  <c r="E1085" i="3"/>
  <c r="E1084" i="3"/>
  <c r="E1083" i="3"/>
  <c r="E1081" i="3"/>
  <c r="E1080" i="3" s="1"/>
  <c r="E1079" i="3"/>
  <c r="E1078" i="3" s="1"/>
  <c r="E1076" i="3"/>
  <c r="E1075" i="3" s="1"/>
  <c r="E1074" i="3"/>
  <c r="E1071" i="3"/>
  <c r="E1070" i="3"/>
  <c r="E1068" i="3"/>
  <c r="E1067" i="3" s="1"/>
  <c r="E1065" i="3"/>
  <c r="E1064" i="3" s="1"/>
  <c r="E1063" i="3"/>
  <c r="E1062" i="3" s="1"/>
  <c r="E1061" i="3"/>
  <c r="E1060" i="3" s="1"/>
  <c r="E1059" i="3"/>
  <c r="E1058" i="3" s="1"/>
  <c r="E1057" i="3"/>
  <c r="E1056" i="3" s="1"/>
  <c r="E1055" i="3"/>
  <c r="E1054" i="3" s="1"/>
  <c r="E1052" i="3"/>
  <c r="E1051" i="3" s="1"/>
  <c r="E1050" i="3"/>
  <c r="E1049" i="3" s="1"/>
  <c r="E1048" i="3"/>
  <c r="E1047" i="3"/>
  <c r="E1045" i="3"/>
  <c r="E1044" i="3" s="1"/>
  <c r="E1042" i="3"/>
  <c r="E1041" i="3" s="1"/>
  <c r="E1040" i="3"/>
  <c r="E1039" i="3" s="1"/>
  <c r="E1038" i="3"/>
  <c r="E1037" i="3" s="1"/>
  <c r="E1036" i="3"/>
  <c r="E1035" i="3"/>
  <c r="E1033" i="3"/>
  <c r="E1032" i="3"/>
  <c r="E1030" i="3"/>
  <c r="E1029" i="3"/>
  <c r="E1028" i="3"/>
  <c r="E1026" i="3"/>
  <c r="E1025" i="3" s="1"/>
  <c r="E1024" i="3"/>
  <c r="E1023" i="3" s="1"/>
  <c r="E1022" i="3"/>
  <c r="E1021" i="3" s="1"/>
  <c r="E1020" i="3"/>
  <c r="E1019" i="3" s="1"/>
  <c r="E1018" i="3"/>
  <c r="E1017" i="3" s="1"/>
  <c r="E1016" i="3"/>
  <c r="E1015" i="3" s="1"/>
  <c r="E1014" i="3"/>
  <c r="E1013" i="3" s="1"/>
  <c r="E1012" i="3"/>
  <c r="E1011" i="3" s="1"/>
  <c r="E1010" i="3"/>
  <c r="E1009" i="3" s="1"/>
  <c r="E1008" i="3"/>
  <c r="E1007" i="3" s="1"/>
  <c r="E1006" i="3"/>
  <c r="E1005" i="3" s="1"/>
  <c r="E1004" i="3"/>
  <c r="E1003" i="3" s="1"/>
  <c r="E1002" i="3"/>
  <c r="E1001" i="3" s="1"/>
  <c r="E1000" i="3"/>
  <c r="E999" i="3" s="1"/>
  <c r="E998" i="3"/>
  <c r="E997" i="3" s="1"/>
  <c r="E996" i="3"/>
  <c r="E995" i="3" s="1"/>
  <c r="E994" i="3"/>
  <c r="E993" i="3" s="1"/>
  <c r="E992" i="3"/>
  <c r="E991" i="3" s="1"/>
  <c r="E990" i="3"/>
  <c r="E989" i="3" s="1"/>
  <c r="E988" i="3"/>
  <c r="E987" i="3" s="1"/>
  <c r="E986" i="3"/>
  <c r="E985" i="3" s="1"/>
  <c r="E984" i="3"/>
  <c r="E983" i="3" s="1"/>
  <c r="E982" i="3"/>
  <c r="E981" i="3" s="1"/>
  <c r="E980" i="3"/>
  <c r="E979" i="3" s="1"/>
  <c r="E978" i="3"/>
  <c r="E977" i="3" s="1"/>
  <c r="E976" i="3"/>
  <c r="E975" i="3"/>
  <c r="E973" i="3"/>
  <c r="E972" i="3"/>
  <c r="E970" i="3"/>
  <c r="E969" i="3"/>
  <c r="E967" i="3"/>
  <c r="E966" i="3" s="1"/>
  <c r="E965" i="3"/>
  <c r="E964" i="3" s="1"/>
  <c r="E962" i="3"/>
  <c r="E961" i="3"/>
  <c r="E960" i="3"/>
  <c r="E958" i="3"/>
  <c r="E957" i="3" s="1"/>
  <c r="E956" i="3"/>
  <c r="E955" i="3" s="1"/>
  <c r="E954" i="3"/>
  <c r="E953" i="3"/>
  <c r="E951" i="3"/>
  <c r="E950" i="3" s="1"/>
  <c r="E949" i="3"/>
  <c r="E948" i="3" s="1"/>
  <c r="E947" i="3"/>
  <c r="E946" i="3" s="1"/>
  <c r="E945" i="3"/>
  <c r="E944" i="3" s="1"/>
  <c r="E943" i="3"/>
  <c r="E942" i="3" s="1"/>
  <c r="E941" i="3"/>
  <c r="E940" i="3" s="1"/>
  <c r="E939" i="3"/>
  <c r="E938" i="3" s="1"/>
  <c r="E937" i="3"/>
  <c r="E936" i="3" s="1"/>
  <c r="E935" i="3"/>
  <c r="E934" i="3" s="1"/>
  <c r="E933" i="3"/>
  <c r="E932" i="3" s="1"/>
  <c r="E931" i="3"/>
  <c r="E930" i="3" s="1"/>
  <c r="E927" i="3"/>
  <c r="E926" i="3"/>
  <c r="E923" i="3"/>
  <c r="E922" i="3" s="1"/>
  <c r="E921" i="3"/>
  <c r="E920" i="3" s="1"/>
  <c r="E919" i="3"/>
  <c r="E918" i="3" s="1"/>
  <c r="E917" i="3"/>
  <c r="E916" i="3" s="1"/>
  <c r="E914" i="3"/>
  <c r="E913" i="3"/>
  <c r="E912" i="3"/>
  <c r="E910" i="3"/>
  <c r="E909" i="3"/>
  <c r="E908" i="3"/>
  <c r="E907" i="3"/>
  <c r="E906" i="3"/>
  <c r="E905" i="3"/>
  <c r="E902" i="3"/>
  <c r="E901" i="3" s="1"/>
  <c r="E900" i="3"/>
  <c r="E899" i="3" s="1"/>
  <c r="E898" i="3"/>
  <c r="E897" i="3" s="1"/>
  <c r="E896" i="3"/>
  <c r="E895" i="3" s="1"/>
  <c r="E894" i="3"/>
  <c r="E893" i="3" s="1"/>
  <c r="E892" i="3"/>
  <c r="E891" i="3" s="1"/>
  <c r="E890" i="3"/>
  <c r="E889" i="3" s="1"/>
  <c r="E888" i="3"/>
  <c r="E887" i="3" s="1"/>
  <c r="E886" i="3"/>
  <c r="E885" i="3" s="1"/>
  <c r="E884" i="3"/>
  <c r="E883" i="3" s="1"/>
  <c r="E882" i="3"/>
  <c r="E881" i="3"/>
  <c r="E879" i="3"/>
  <c r="E878" i="3"/>
  <c r="E876" i="3"/>
  <c r="E875" i="3" s="1"/>
  <c r="E874" i="3"/>
  <c r="E873" i="3" s="1"/>
  <c r="E872" i="3"/>
  <c r="E871" i="3" s="1"/>
  <c r="E870" i="3"/>
  <c r="E869" i="3" s="1"/>
  <c r="E868" i="3"/>
  <c r="E867" i="3" s="1"/>
  <c r="E865" i="3"/>
  <c r="E864" i="3" s="1"/>
  <c r="E863" i="3"/>
  <c r="E862" i="3" s="1"/>
  <c r="E861" i="3"/>
  <c r="E860" i="3" s="1"/>
  <c r="E859" i="3"/>
  <c r="E858" i="3" s="1"/>
  <c r="E857" i="3"/>
  <c r="E856" i="3" s="1"/>
  <c r="E855" i="3"/>
  <c r="E854" i="3" s="1"/>
  <c r="E853" i="3"/>
  <c r="E852" i="3"/>
  <c r="E851" i="3" s="1"/>
  <c r="E850" i="3"/>
  <c r="E849" i="3" s="1"/>
  <c r="E848" i="3"/>
  <c r="E847" i="3"/>
  <c r="E846" i="3"/>
  <c r="E845" i="3"/>
  <c r="E844" i="3"/>
  <c r="E843" i="3"/>
  <c r="E842" i="3"/>
  <c r="E841" i="3"/>
  <c r="E840" i="3"/>
  <c r="E838" i="3"/>
  <c r="E837" i="3"/>
  <c r="E836" i="3" s="1"/>
  <c r="E835" i="3"/>
  <c r="E834" i="3" s="1"/>
  <c r="E833" i="3"/>
  <c r="E832" i="3" s="1"/>
  <c r="E831" i="3"/>
  <c r="E830" i="3" s="1"/>
  <c r="E829" i="3"/>
  <c r="E828" i="3" s="1"/>
  <c r="E827" i="3"/>
  <c r="E826" i="3" s="1"/>
  <c r="E825" i="3"/>
  <c r="E824" i="3" s="1"/>
  <c r="E823" i="3"/>
  <c r="E822" i="3"/>
  <c r="E820" i="3"/>
  <c r="E819" i="3" s="1"/>
  <c r="E818" i="3"/>
  <c r="E817" i="3" s="1"/>
  <c r="E816" i="3"/>
  <c r="E815" i="3"/>
  <c r="E814" i="3"/>
  <c r="E813" i="3"/>
  <c r="E811" i="3"/>
  <c r="E810" i="3" s="1"/>
  <c r="E809" i="3"/>
  <c r="E808" i="3" s="1"/>
  <c r="E807" i="3"/>
  <c r="E806" i="3"/>
  <c r="E805" i="3"/>
  <c r="E804" i="3"/>
  <c r="E803" i="3"/>
  <c r="E802" i="3"/>
  <c r="E800" i="3"/>
  <c r="E799" i="3"/>
  <c r="E798" i="3" s="1"/>
  <c r="E796" i="3"/>
  <c r="E794" i="3" s="1"/>
  <c r="E795" i="3"/>
  <c r="E793" i="3"/>
  <c r="E792" i="3" s="1"/>
  <c r="E791" i="3"/>
  <c r="E790" i="3" s="1"/>
  <c r="E789" i="3"/>
  <c r="E788" i="3" s="1"/>
  <c r="E787" i="3"/>
  <c r="E786" i="3" s="1"/>
  <c r="E784" i="3"/>
  <c r="E783" i="3" s="1"/>
  <c r="E782" i="3"/>
  <c r="E781" i="3" s="1"/>
  <c r="E780" i="3"/>
  <c r="E779" i="3" s="1"/>
  <c r="E778" i="3"/>
  <c r="E777" i="3"/>
  <c r="E776" i="3"/>
  <c r="E775" i="3"/>
  <c r="E773" i="3"/>
  <c r="E772" i="3"/>
  <c r="E770" i="3"/>
  <c r="E769" i="3" s="1"/>
  <c r="E768" i="3"/>
  <c r="E767" i="3" s="1"/>
  <c r="E766" i="3"/>
  <c r="E765" i="3" s="1"/>
  <c r="E764" i="3"/>
  <c r="E763" i="3" s="1"/>
  <c r="E762" i="3"/>
  <c r="E761" i="3" s="1"/>
  <c r="E758" i="3"/>
  <c r="E757" i="3" s="1"/>
  <c r="E756" i="3"/>
  <c r="E755" i="3" s="1"/>
  <c r="E754" i="3"/>
  <c r="E753" i="3" s="1"/>
  <c r="E752" i="3"/>
  <c r="E751" i="3" s="1"/>
  <c r="E750" i="3"/>
  <c r="E749" i="3" s="1"/>
  <c r="E748" i="3"/>
  <c r="E747" i="3" s="1"/>
  <c r="E745" i="3"/>
  <c r="E744" i="3" s="1"/>
  <c r="E743" i="3"/>
  <c r="E742" i="3" s="1"/>
  <c r="E741" i="3"/>
  <c r="E740" i="3"/>
  <c r="E739" i="3" s="1"/>
  <c r="E738" i="3"/>
  <c r="E737" i="3" s="1"/>
  <c r="E736" i="3"/>
  <c r="E735" i="3" s="1"/>
  <c r="E734" i="3"/>
  <c r="E733" i="3" s="1"/>
  <c r="E732" i="3"/>
  <c r="E731" i="3" s="1"/>
  <c r="E730" i="3"/>
  <c r="E729" i="3" s="1"/>
  <c r="E728" i="3"/>
  <c r="E727" i="3" s="1"/>
  <c r="E726" i="3"/>
  <c r="E724" i="3"/>
  <c r="E723" i="3" s="1"/>
  <c r="E722" i="3"/>
  <c r="E721" i="3" s="1"/>
  <c r="E720" i="3"/>
  <c r="E719" i="3" s="1"/>
  <c r="E718" i="3"/>
  <c r="E717" i="3" s="1"/>
  <c r="E715" i="3"/>
  <c r="E714" i="3" s="1"/>
  <c r="E713" i="3"/>
  <c r="E712" i="3" s="1"/>
  <c r="E711" i="3"/>
  <c r="E710" i="3" s="1"/>
  <c r="E709" i="3"/>
  <c r="E708" i="3" s="1"/>
  <c r="E707" i="3"/>
  <c r="E706" i="3" s="1"/>
  <c r="E705" i="3"/>
  <c r="E704" i="3" s="1"/>
  <c r="E703" i="3"/>
  <c r="E702" i="3" s="1"/>
  <c r="E701" i="3"/>
  <c r="E700" i="3" s="1"/>
  <c r="E699" i="3"/>
  <c r="E698" i="3" s="1"/>
  <c r="E696" i="3"/>
  <c r="E695" i="3" s="1"/>
  <c r="E694" i="3"/>
  <c r="E693" i="3" s="1"/>
  <c r="E691" i="3"/>
  <c r="E690" i="3" s="1"/>
  <c r="E689" i="3"/>
  <c r="E688" i="3" s="1"/>
  <c r="E687" i="3"/>
  <c r="E686" i="3" s="1"/>
  <c r="E685" i="3"/>
  <c r="E684" i="3" s="1"/>
  <c r="E683" i="3"/>
  <c r="E682" i="3" s="1"/>
  <c r="E680" i="3"/>
  <c r="E679" i="3" s="1"/>
  <c r="E678" i="3"/>
  <c r="E677" i="3" s="1"/>
  <c r="E676" i="3"/>
  <c r="E675" i="3" s="1"/>
  <c r="E674" i="3"/>
  <c r="E673" i="3" s="1"/>
  <c r="E672" i="3"/>
  <c r="E671" i="3" s="1"/>
  <c r="E670" i="3"/>
  <c r="E669" i="3" s="1"/>
  <c r="E668" i="3"/>
  <c r="E667" i="3" s="1"/>
  <c r="E665" i="3"/>
  <c r="E664" i="3" s="1"/>
  <c r="E663" i="3"/>
  <c r="E662" i="3" s="1"/>
  <c r="E661" i="3"/>
  <c r="E660" i="3" s="1"/>
  <c r="E659" i="3"/>
  <c r="E658" i="3" s="1"/>
  <c r="E656" i="3"/>
  <c r="E655" i="3" s="1"/>
  <c r="E654" i="3"/>
  <c r="E653" i="3" s="1"/>
  <c r="E652" i="3"/>
  <c r="E651" i="3" s="1"/>
  <c r="E649" i="3"/>
  <c r="E648" i="3" s="1"/>
  <c r="E647" i="3"/>
  <c r="E646" i="3" s="1"/>
  <c r="E645" i="3"/>
  <c r="E644" i="3" s="1"/>
  <c r="E643" i="3"/>
  <c r="E642" i="3" s="1"/>
  <c r="E640" i="3"/>
  <c r="E639" i="3" s="1"/>
  <c r="E638" i="3"/>
  <c r="E637" i="3" s="1"/>
  <c r="E636" i="3"/>
  <c r="E635" i="3" s="1"/>
  <c r="E634" i="3"/>
  <c r="E633" i="3" s="1"/>
  <c r="E632" i="3"/>
  <c r="E631" i="3" s="1"/>
  <c r="E630" i="3"/>
  <c r="E629" i="3" s="1"/>
  <c r="E628" i="3"/>
  <c r="E627" i="3" s="1"/>
  <c r="E626" i="3"/>
  <c r="E625" i="3"/>
  <c r="E624" i="3"/>
  <c r="E623" i="3"/>
  <c r="E621" i="3"/>
  <c r="E620" i="3" s="1"/>
  <c r="E619" i="3"/>
  <c r="E618" i="3" s="1"/>
  <c r="E617" i="3"/>
  <c r="E616" i="3" s="1"/>
  <c r="E615" i="3"/>
  <c r="E614" i="3" s="1"/>
  <c r="E613" i="3"/>
  <c r="E612" i="3" s="1"/>
  <c r="E611" i="3"/>
  <c r="E610" i="3" s="1"/>
  <c r="E609" i="3"/>
  <c r="E608" i="3" s="1"/>
  <c r="E607" i="3"/>
  <c r="E606" i="3" s="1"/>
  <c r="E605" i="3"/>
  <c r="E604" i="3" s="1"/>
  <c r="E603" i="3"/>
  <c r="E602" i="3"/>
  <c r="E601" i="3"/>
  <c r="E599" i="3"/>
  <c r="E598" i="3"/>
  <c r="E597" i="3"/>
  <c r="E596" i="3"/>
  <c r="E594" i="3"/>
  <c r="E593" i="3" s="1"/>
  <c r="E592" i="3"/>
  <c r="E591" i="3" s="1"/>
  <c r="E590" i="3"/>
  <c r="E589" i="3" s="1"/>
  <c r="E588" i="3"/>
  <c r="E587" i="3" s="1"/>
  <c r="E586" i="3"/>
  <c r="E585" i="3" s="1"/>
  <c r="E584" i="3"/>
  <c r="E583" i="3" s="1"/>
  <c r="E581" i="3"/>
  <c r="E580" i="3" s="1"/>
  <c r="E579" i="3"/>
  <c r="E578" i="3" s="1"/>
  <c r="E577" i="3"/>
  <c r="E576" i="3" s="1"/>
  <c r="E575" i="3"/>
  <c r="E574" i="3" s="1"/>
  <c r="E573" i="3"/>
  <c r="E572" i="3" s="1"/>
  <c r="E571" i="3"/>
  <c r="E570" i="3" s="1"/>
  <c r="E569" i="3"/>
  <c r="E568" i="3"/>
  <c r="E566" i="3"/>
  <c r="E565" i="3" s="1"/>
  <c r="E563" i="3"/>
  <c r="E562" i="3"/>
  <c r="E559" i="3"/>
  <c r="E558" i="3" s="1"/>
  <c r="E557" i="3"/>
  <c r="E556" i="3" s="1"/>
  <c r="E555" i="3"/>
  <c r="E554" i="3" s="1"/>
  <c r="E553" i="3"/>
  <c r="E552" i="3" s="1"/>
  <c r="E551" i="3"/>
  <c r="E550" i="3" s="1"/>
  <c r="E549" i="3"/>
  <c r="E548" i="3" s="1"/>
  <c r="E547" i="3"/>
  <c r="E546" i="3" s="1"/>
  <c r="E545" i="3"/>
  <c r="E544" i="3" s="1"/>
  <c r="E543" i="3"/>
  <c r="E542" i="3" s="1"/>
  <c r="E541" i="3"/>
  <c r="E540" i="3" s="1"/>
  <c r="E539" i="3"/>
  <c r="E538" i="3" s="1"/>
  <c r="E537" i="3"/>
  <c r="E536" i="3" s="1"/>
  <c r="E535" i="3"/>
  <c r="E534" i="3"/>
  <c r="E532" i="3"/>
  <c r="E531" i="3" s="1"/>
  <c r="E530" i="3"/>
  <c r="E529" i="3" s="1"/>
  <c r="E528" i="3"/>
  <c r="E527" i="3" s="1"/>
  <c r="E526" i="3"/>
  <c r="E525" i="3" s="1"/>
  <c r="E524" i="3"/>
  <c r="E523" i="3" s="1"/>
  <c r="E522" i="3"/>
  <c r="E521" i="3" s="1"/>
  <c r="E520" i="3"/>
  <c r="E519" i="3" s="1"/>
  <c r="E518" i="3"/>
  <c r="E517" i="3" s="1"/>
  <c r="E516" i="3"/>
  <c r="E515" i="3" s="1"/>
  <c r="E514" i="3"/>
  <c r="E513" i="3" s="1"/>
  <c r="E512" i="3"/>
  <c r="E511" i="3" s="1"/>
  <c r="E509" i="3"/>
  <c r="E508" i="3" s="1"/>
  <c r="E507" i="3"/>
  <c r="E506" i="3" s="1"/>
  <c r="E505" i="3"/>
  <c r="E504" i="3"/>
  <c r="E502" i="3"/>
  <c r="E501" i="3" s="1"/>
  <c r="E500" i="3"/>
  <c r="E499" i="3"/>
  <c r="E498" i="3" s="1"/>
  <c r="E497" i="3"/>
  <c r="E496" i="3" s="1"/>
  <c r="E494" i="3"/>
  <c r="E493" i="3" s="1"/>
  <c r="E492" i="3"/>
  <c r="E491" i="3" s="1"/>
  <c r="E490" i="3"/>
  <c r="E489" i="3" s="1"/>
  <c r="E488" i="3"/>
  <c r="E487" i="3" s="1"/>
  <c r="E486" i="3"/>
  <c r="E485" i="3" s="1"/>
  <c r="E484" i="3"/>
  <c r="E483" i="3" s="1"/>
  <c r="E482" i="3"/>
  <c r="E481" i="3" s="1"/>
  <c r="E480" i="3"/>
  <c r="E479" i="3" s="1"/>
  <c r="E478" i="3"/>
  <c r="E477" i="3" s="1"/>
  <c r="E476" i="3"/>
  <c r="E475" i="3" s="1"/>
  <c r="E474" i="3"/>
  <c r="E473" i="3" s="1"/>
  <c r="E472" i="3"/>
  <c r="E471" i="3" s="1"/>
  <c r="E470" i="3"/>
  <c r="E469" i="3" s="1"/>
  <c r="E468" i="3"/>
  <c r="E467" i="3" s="1"/>
  <c r="E466" i="3"/>
  <c r="E465" i="3" s="1"/>
  <c r="E464" i="3"/>
  <c r="E463" i="3" s="1"/>
  <c r="E462" i="3"/>
  <c r="E461" i="3" s="1"/>
  <c r="E460" i="3"/>
  <c r="E459" i="3" s="1"/>
  <c r="E458" i="3"/>
  <c r="E457" i="3" s="1"/>
  <c r="E456" i="3"/>
  <c r="E455" i="3" s="1"/>
  <c r="E454" i="3"/>
  <c r="E453" i="3"/>
  <c r="E451" i="3"/>
  <c r="E450" i="3" s="1"/>
  <c r="E449" i="3"/>
  <c r="E448" i="3" s="1"/>
  <c r="E447" i="3"/>
  <c r="E446" i="3" s="1"/>
  <c r="E445" i="3"/>
  <c r="E444" i="3" s="1"/>
  <c r="E443" i="3"/>
  <c r="E442" i="3" s="1"/>
  <c r="E440" i="3"/>
  <c r="E439" i="3" s="1"/>
  <c r="E438" i="3"/>
  <c r="E437" i="3" s="1"/>
  <c r="E436" i="3"/>
  <c r="E435" i="3" s="1"/>
  <c r="E434" i="3"/>
  <c r="E433" i="3" s="1"/>
  <c r="E432" i="3"/>
  <c r="E431" i="3" s="1"/>
  <c r="E430" i="3"/>
  <c r="E429" i="3" s="1"/>
  <c r="E428" i="3"/>
  <c r="E427" i="3" s="1"/>
  <c r="E426" i="3"/>
  <c r="E425" i="3" s="1"/>
  <c r="E424" i="3"/>
  <c r="E423" i="3" s="1"/>
  <c r="E422" i="3"/>
  <c r="E421" i="3" s="1"/>
  <c r="E420" i="3"/>
  <c r="E419" i="3" s="1"/>
  <c r="E418" i="3"/>
  <c r="E417" i="3" s="1"/>
  <c r="E416" i="3"/>
  <c r="E415" i="3" s="1"/>
  <c r="E413" i="3"/>
  <c r="E412" i="3" s="1"/>
  <c r="E411" i="3"/>
  <c r="E410" i="3" s="1"/>
  <c r="E409" i="3"/>
  <c r="E408" i="3"/>
  <c r="E407" i="3"/>
  <c r="E405" i="3"/>
  <c r="E404" i="3" s="1"/>
  <c r="E403" i="3"/>
  <c r="E402" i="3"/>
  <c r="E401" i="3"/>
  <c r="E394" i="3"/>
  <c r="E393" i="3"/>
  <c r="E392" i="3"/>
  <c r="E391" i="3"/>
  <c r="E390" i="3" s="1"/>
  <c r="E389" i="3"/>
  <c r="E388" i="3" s="1"/>
  <c r="E387" i="3" s="1"/>
  <c r="E385" i="3"/>
  <c r="E384" i="3" s="1"/>
  <c r="E383" i="3"/>
  <c r="E382" i="3"/>
  <c r="E381" i="3"/>
  <c r="E379" i="3"/>
  <c r="E378" i="3"/>
  <c r="E377" i="3"/>
  <c r="E374" i="3"/>
  <c r="E373" i="3"/>
  <c r="E372" i="3"/>
  <c r="E370" i="3"/>
  <c r="E369" i="3"/>
  <c r="E368" i="3"/>
  <c r="E367" i="3"/>
  <c r="E366" i="3"/>
  <c r="E365" i="3"/>
  <c r="E364" i="3"/>
  <c r="E363" i="3"/>
  <c r="E361" i="3"/>
  <c r="E360" i="3"/>
  <c r="E359" i="3"/>
  <c r="E358" i="3"/>
  <c r="E357" i="3"/>
  <c r="E356" i="3"/>
  <c r="E354" i="3"/>
  <c r="E353" i="3"/>
  <c r="E352" i="3"/>
  <c r="E351" i="3"/>
  <c r="E349" i="3"/>
  <c r="E348" i="3"/>
  <c r="E347" i="3"/>
  <c r="E346" i="3"/>
  <c r="E345" i="3"/>
  <c r="E343" i="3"/>
  <c r="E342" i="3"/>
  <c r="E341" i="3"/>
  <c r="E340" i="3"/>
  <c r="E339" i="3"/>
  <c r="E337" i="3"/>
  <c r="E336" i="3"/>
  <c r="E335" i="3"/>
  <c r="E334" i="3"/>
  <c r="E333" i="3"/>
  <c r="E331" i="3"/>
  <c r="E330" i="3"/>
  <c r="E329" i="3"/>
  <c r="E328" i="3"/>
  <c r="E327" i="3"/>
  <c r="E325" i="3"/>
  <c r="E324" i="3"/>
  <c r="E323" i="3"/>
  <c r="E322" i="3"/>
  <c r="E321" i="3"/>
  <c r="E319" i="3"/>
  <c r="E318" i="3"/>
  <c r="E317" i="3"/>
  <c r="E316" i="3"/>
  <c r="E315" i="3"/>
  <c r="E313" i="3"/>
  <c r="E312" i="3"/>
  <c r="E311" i="3" s="1"/>
  <c r="E310" i="3"/>
  <c r="E309" i="3"/>
  <c r="E307" i="3"/>
  <c r="E306" i="3"/>
  <c r="E305" i="3"/>
  <c r="E304" i="3"/>
  <c r="E303" i="3"/>
  <c r="E302" i="3"/>
  <c r="E300" i="3"/>
  <c r="E299" i="3"/>
  <c r="E298" i="3"/>
  <c r="E297" i="3"/>
  <c r="E296" i="3"/>
  <c r="E295" i="3"/>
  <c r="E293" i="3"/>
  <c r="E292" i="3"/>
  <c r="E291" i="3"/>
  <c r="E290" i="3"/>
  <c r="E289" i="3"/>
  <c r="E288" i="3"/>
  <c r="E285" i="3"/>
  <c r="E284" i="3"/>
  <c r="E283" i="3"/>
  <c r="E282" i="3"/>
  <c r="E281" i="3"/>
  <c r="E278" i="3"/>
  <c r="E277" i="3"/>
  <c r="E276" i="3"/>
  <c r="E275" i="3"/>
  <c r="E274" i="3"/>
  <c r="E272" i="3"/>
  <c r="E271" i="3"/>
  <c r="E270" i="3"/>
  <c r="E268" i="3"/>
  <c r="E267" i="3" s="1"/>
  <c r="E266" i="3"/>
  <c r="E265" i="3"/>
  <c r="E264" i="3"/>
  <c r="E262" i="3"/>
  <c r="E261" i="3"/>
  <c r="E260" i="3"/>
  <c r="E259" i="3"/>
  <c r="E258" i="3"/>
  <c r="E257" i="3"/>
  <c r="E256" i="3"/>
  <c r="E254" i="3"/>
  <c r="E253" i="3"/>
  <c r="E252" i="3"/>
  <c r="E251" i="3"/>
  <c r="E250" i="3"/>
  <c r="E248" i="3"/>
  <c r="E247" i="3" s="1"/>
  <c r="E246" i="3"/>
  <c r="E245" i="3"/>
  <c r="E244" i="3"/>
  <c r="E243" i="3"/>
  <c r="E242" i="3"/>
  <c r="E241" i="3"/>
  <c r="E239" i="3"/>
  <c r="E238" i="3"/>
  <c r="E237" i="3"/>
  <c r="E236" i="3"/>
  <c r="E235" i="3"/>
  <c r="E233" i="3"/>
  <c r="E232" i="3"/>
  <c r="E231" i="3"/>
  <c r="E230" i="3"/>
  <c r="E229" i="3"/>
  <c r="E228" i="3"/>
  <c r="E227" i="3"/>
  <c r="E226" i="3"/>
  <c r="E224" i="3"/>
  <c r="E223" i="3"/>
  <c r="E222" i="3"/>
  <c r="E221" i="3"/>
  <c r="E220" i="3"/>
  <c r="E217" i="3"/>
  <c r="E216" i="3" s="1"/>
  <c r="E215" i="3"/>
  <c r="E214" i="3"/>
  <c r="E213" i="3"/>
  <c r="E212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89" i="3"/>
  <c r="E188" i="3"/>
  <c r="E186" i="3"/>
  <c r="E185" i="3"/>
  <c r="E184" i="3"/>
  <c r="E183" i="3"/>
  <c r="E182" i="3"/>
  <c r="E181" i="3"/>
  <c r="E179" i="3"/>
  <c r="E178" i="3"/>
  <c r="E177" i="3"/>
  <c r="E175" i="3"/>
  <c r="E174" i="3"/>
  <c r="E173" i="3" s="1"/>
  <c r="E172" i="3"/>
  <c r="E171" i="3" s="1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6" i="3"/>
  <c r="E145" i="3"/>
  <c r="E144" i="3"/>
  <c r="E143" i="3"/>
  <c r="E142" i="3"/>
  <c r="E141" i="3"/>
  <c r="E140" i="3"/>
  <c r="E139" i="3"/>
  <c r="E138" i="3"/>
  <c r="E136" i="3"/>
  <c r="E135" i="3"/>
  <c r="E134" i="3"/>
  <c r="E133" i="3"/>
  <c r="E132" i="3"/>
  <c r="E131" i="3"/>
  <c r="E130" i="3"/>
  <c r="E128" i="3"/>
  <c r="E127" i="3"/>
  <c r="E126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08" i="3"/>
  <c r="E107" i="3"/>
  <c r="E106" i="3"/>
  <c r="E105" i="3"/>
  <c r="E104" i="3"/>
  <c r="E103" i="3" s="1"/>
  <c r="E101" i="3"/>
  <c r="E100" i="3"/>
  <c r="E99" i="3"/>
  <c r="E98" i="3"/>
  <c r="E97" i="3"/>
  <c r="E95" i="3"/>
  <c r="E94" i="3"/>
  <c r="E93" i="3"/>
  <c r="E92" i="3"/>
  <c r="E91" i="3"/>
  <c r="E89" i="3"/>
  <c r="E88" i="3"/>
  <c r="E87" i="3"/>
  <c r="E86" i="3"/>
  <c r="E85" i="3"/>
  <c r="E83" i="3"/>
  <c r="E82" i="3"/>
  <c r="E81" i="3"/>
  <c r="E80" i="3"/>
  <c r="E78" i="3"/>
  <c r="E77" i="3"/>
  <c r="E76" i="3" s="1"/>
  <c r="E75" i="3"/>
  <c r="E74" i="3"/>
  <c r="E73" i="3"/>
  <c r="E72" i="3"/>
  <c r="E70" i="3"/>
  <c r="E69" i="3"/>
  <c r="E68" i="3"/>
  <c r="E67" i="3"/>
  <c r="E66" i="3"/>
  <c r="E63" i="3"/>
  <c r="E62" i="3"/>
  <c r="E61" i="3"/>
  <c r="E60" i="3"/>
  <c r="E59" i="3"/>
  <c r="E58" i="3"/>
  <c r="E57" i="3"/>
  <c r="E56" i="3"/>
  <c r="E55" i="3"/>
  <c r="E54" i="3"/>
  <c r="E52" i="3"/>
  <c r="E51" i="3"/>
  <c r="E50" i="3"/>
  <c r="E49" i="3"/>
  <c r="E48" i="3"/>
  <c r="E45" i="3"/>
  <c r="E44" i="3"/>
  <c r="E43" i="3"/>
  <c r="E42" i="3"/>
  <c r="E41" i="3"/>
  <c r="E39" i="3"/>
  <c r="E38" i="3"/>
  <c r="E36" i="3"/>
  <c r="E35" i="3"/>
  <c r="E34" i="3"/>
  <c r="E33" i="3"/>
  <c r="E32" i="3"/>
  <c r="E31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H187" i="3"/>
  <c r="D1376" i="3"/>
  <c r="D1375" i="3"/>
  <c r="D1374" i="3"/>
  <c r="D1372" i="3"/>
  <c r="D1371" i="3"/>
  <c r="D1370" i="3"/>
  <c r="D1369" i="3"/>
  <c r="D1368" i="3"/>
  <c r="D1367" i="3"/>
  <c r="D1366" i="3"/>
  <c r="D1365" i="3"/>
  <c r="D1364" i="3"/>
  <c r="D1362" i="3"/>
  <c r="D1361" i="3"/>
  <c r="D1360" i="3"/>
  <c r="D1357" i="3"/>
  <c r="D1356" i="3"/>
  <c r="D1355" i="3"/>
  <c r="D1354" i="3"/>
  <c r="D1353" i="3"/>
  <c r="D1352" i="3"/>
  <c r="D1351" i="3"/>
  <c r="D1350" i="3"/>
  <c r="D1348" i="3"/>
  <c r="D1346" i="3"/>
  <c r="D1345" i="3"/>
  <c r="D1344" i="3"/>
  <c r="D1343" i="3"/>
  <c r="D1341" i="3"/>
  <c r="D1340" i="3"/>
  <c r="D1339" i="3"/>
  <c r="D1338" i="3"/>
  <c r="D1337" i="3"/>
  <c r="D1336" i="3"/>
  <c r="D1335" i="3"/>
  <c r="D1334" i="3"/>
  <c r="D1333" i="3"/>
  <c r="D1332" i="3"/>
  <c r="D1331" i="3"/>
  <c r="D1330" i="3"/>
  <c r="D1329" i="3"/>
  <c r="D1328" i="3"/>
  <c r="D1327" i="3"/>
  <c r="D1325" i="3"/>
  <c r="D1324" i="3"/>
  <c r="D1323" i="3"/>
  <c r="D1322" i="3"/>
  <c r="D1321" i="3"/>
  <c r="D1320" i="3"/>
  <c r="D1319" i="3"/>
  <c r="D1318" i="3"/>
  <c r="D1317" i="3"/>
  <c r="D1316" i="3"/>
  <c r="D1315" i="3"/>
  <c r="D1314" i="3"/>
  <c r="D1313" i="3"/>
  <c r="D1312" i="3"/>
  <c r="D1311" i="3"/>
  <c r="D1310" i="3"/>
  <c r="D1309" i="3"/>
  <c r="D1308" i="3"/>
  <c r="D1307" i="3"/>
  <c r="D1306" i="3"/>
  <c r="D1304" i="3"/>
  <c r="D1303" i="3"/>
  <c r="D1302" i="3"/>
  <c r="D1300" i="3"/>
  <c r="D1299" i="3"/>
  <c r="D1298" i="3"/>
  <c r="D1296" i="3"/>
  <c r="D1295" i="3"/>
  <c r="D1294" i="3"/>
  <c r="D1293" i="3"/>
  <c r="D1292" i="3"/>
  <c r="D1289" i="3"/>
  <c r="D1288" i="3"/>
  <c r="D1286" i="3"/>
  <c r="D1285" i="3"/>
  <c r="D1282" i="3"/>
  <c r="D1281" i="3"/>
  <c r="D1280" i="3"/>
  <c r="D1279" i="3"/>
  <c r="D1277" i="3"/>
  <c r="D1276" i="3"/>
  <c r="D1275" i="3"/>
  <c r="D1274" i="3"/>
  <c r="D1273" i="3"/>
  <c r="D1272" i="3"/>
  <c r="D1271" i="3"/>
  <c r="D1270" i="3"/>
  <c r="D1269" i="3"/>
  <c r="D1268" i="3"/>
  <c r="D1267" i="3"/>
  <c r="D1266" i="3"/>
  <c r="D1265" i="3"/>
  <c r="D1264" i="3"/>
  <c r="D1263" i="3"/>
  <c r="D1262" i="3"/>
  <c r="D1238" i="3"/>
  <c r="D1240" i="3"/>
  <c r="D1242" i="3"/>
  <c r="D1244" i="3"/>
  <c r="D1249" i="3"/>
  <c r="D1248" i="3"/>
  <c r="D1247" i="3"/>
  <c r="D1246" i="3"/>
  <c r="D1252" i="3"/>
  <c r="D1251" i="3"/>
  <c r="D1254" i="3"/>
  <c r="D1256" i="3"/>
  <c r="D1259" i="3"/>
  <c r="D1236" i="3"/>
  <c r="D1233" i="3"/>
  <c r="D1231" i="3"/>
  <c r="D1229" i="3"/>
  <c r="D1227" i="3"/>
  <c r="D1225" i="3"/>
  <c r="D1223" i="3"/>
  <c r="D1221" i="3"/>
  <c r="D1219" i="3"/>
  <c r="D1218" i="3"/>
  <c r="D1217" i="3"/>
  <c r="D1215" i="3"/>
  <c r="D1213" i="3"/>
  <c r="D1194" i="3"/>
  <c r="D1193" i="3"/>
  <c r="D1192" i="3"/>
  <c r="D1196" i="3"/>
  <c r="D1198" i="3"/>
  <c r="D1201" i="3"/>
  <c r="D1200" i="3"/>
  <c r="D1203" i="3"/>
  <c r="D1205" i="3"/>
  <c r="D1207" i="3"/>
  <c r="D1209" i="3"/>
  <c r="D1211" i="3"/>
  <c r="D1190" i="3"/>
  <c r="D1188" i="3"/>
  <c r="D1186" i="3"/>
  <c r="D1184" i="3"/>
  <c r="D1182" i="3"/>
  <c r="D1180" i="3"/>
  <c r="D1178" i="3"/>
  <c r="D1176" i="3"/>
  <c r="D1174" i="3"/>
  <c r="D1172" i="3"/>
  <c r="D1170" i="3"/>
  <c r="D1168" i="3"/>
  <c r="D1144" i="3"/>
  <c r="D1146" i="3"/>
  <c r="D1148" i="3"/>
  <c r="D1150" i="3"/>
  <c r="D1152" i="3"/>
  <c r="D1154" i="3"/>
  <c r="D1156" i="3"/>
  <c r="D1158" i="3"/>
  <c r="D1160" i="3"/>
  <c r="D1162" i="3"/>
  <c r="D1164" i="3"/>
  <c r="D1166" i="3"/>
  <c r="D1142" i="3"/>
  <c r="D1140" i="3"/>
  <c r="D1138" i="3"/>
  <c r="D1136" i="3"/>
  <c r="D1134" i="3"/>
  <c r="D1132" i="3"/>
  <c r="D1130" i="3"/>
  <c r="D1128" i="3"/>
  <c r="D1126" i="3"/>
  <c r="D1124" i="3"/>
  <c r="D1122" i="3"/>
  <c r="D1120" i="3"/>
  <c r="D1118" i="3"/>
  <c r="D1116" i="3"/>
  <c r="D1092" i="3"/>
  <c r="D1094" i="3"/>
  <c r="D1096" i="3"/>
  <c r="D1101" i="3"/>
  <c r="D1100" i="3"/>
  <c r="D1099" i="3"/>
  <c r="D1098" i="3"/>
  <c r="D1103" i="3"/>
  <c r="D1106" i="3"/>
  <c r="D1105" i="3"/>
  <c r="D1108" i="3"/>
  <c r="D1110" i="3"/>
  <c r="D1112" i="3"/>
  <c r="D1114" i="3"/>
  <c r="D1090" i="3"/>
  <c r="D1088" i="3"/>
  <c r="D1087" i="3"/>
  <c r="D1086" i="3"/>
  <c r="D1085" i="3"/>
  <c r="D1084" i="3"/>
  <c r="D1083" i="3"/>
  <c r="D1081" i="3"/>
  <c r="D1079" i="3"/>
  <c r="D1076" i="3"/>
  <c r="D1074" i="3"/>
  <c r="D1071" i="3"/>
  <c r="D1070" i="3"/>
  <c r="D1068" i="3"/>
  <c r="D1065" i="3"/>
  <c r="D1045" i="3"/>
  <c r="D1048" i="3"/>
  <c r="D1047" i="3"/>
  <c r="D1050" i="3"/>
  <c r="D1052" i="3"/>
  <c r="D1055" i="3"/>
  <c r="D1057" i="3"/>
  <c r="D1059" i="3"/>
  <c r="D1061" i="3"/>
  <c r="D1063" i="3"/>
  <c r="D1042" i="3"/>
  <c r="D1040" i="3"/>
  <c r="D1038" i="3"/>
  <c r="D1036" i="3"/>
  <c r="D1035" i="3"/>
  <c r="D1033" i="3"/>
  <c r="D1032" i="3"/>
  <c r="D1030" i="3"/>
  <c r="D1029" i="3"/>
  <c r="D1028" i="3"/>
  <c r="D1026" i="3"/>
  <c r="D1024" i="3"/>
  <c r="D1022" i="3"/>
  <c r="D1020" i="3"/>
  <c r="D1018" i="3"/>
  <c r="D1016" i="3"/>
  <c r="D990" i="3"/>
  <c r="D992" i="3"/>
  <c r="D994" i="3"/>
  <c r="D996" i="3"/>
  <c r="D998" i="3"/>
  <c r="D1000" i="3"/>
  <c r="D1002" i="3"/>
  <c r="D1004" i="3"/>
  <c r="D1006" i="3"/>
  <c r="D1008" i="3"/>
  <c r="D1010" i="3"/>
  <c r="D1012" i="3"/>
  <c r="D1014" i="3"/>
  <c r="D988" i="3"/>
  <c r="D986" i="3"/>
  <c r="D984" i="3"/>
  <c r="D982" i="3"/>
  <c r="D980" i="3"/>
  <c r="D965" i="3"/>
  <c r="D967" i="3"/>
  <c r="D970" i="3"/>
  <c r="D969" i="3"/>
  <c r="D973" i="3"/>
  <c r="D976" i="3"/>
  <c r="D975" i="3"/>
  <c r="D978" i="3"/>
  <c r="D962" i="3"/>
  <c r="D961" i="3"/>
  <c r="D960" i="3"/>
  <c r="D943" i="3"/>
  <c r="D945" i="3"/>
  <c r="D947" i="3"/>
  <c r="D949" i="3"/>
  <c r="D951" i="3"/>
  <c r="D954" i="3"/>
  <c r="D953" i="3"/>
  <c r="D956" i="3"/>
  <c r="D958" i="3"/>
  <c r="D941" i="3"/>
  <c r="D939" i="3"/>
  <c r="D937" i="3"/>
  <c r="D917" i="3"/>
  <c r="D919" i="3"/>
  <c r="D921" i="3"/>
  <c r="D923" i="3"/>
  <c r="D927" i="3"/>
  <c r="D926" i="3"/>
  <c r="D931" i="3"/>
  <c r="D933" i="3"/>
  <c r="D935" i="3"/>
  <c r="D914" i="3"/>
  <c r="D913" i="3"/>
  <c r="D912" i="3"/>
  <c r="D894" i="3"/>
  <c r="D896" i="3"/>
  <c r="D898" i="3"/>
  <c r="D900" i="3"/>
  <c r="D902" i="3"/>
  <c r="D910" i="3"/>
  <c r="D909" i="3"/>
  <c r="D908" i="3"/>
  <c r="D907" i="3"/>
  <c r="D906" i="3"/>
  <c r="D905" i="3"/>
  <c r="D892" i="3"/>
  <c r="D890" i="3"/>
  <c r="D888" i="3"/>
  <c r="D886" i="3"/>
  <c r="D884" i="3"/>
  <c r="D882" i="3"/>
  <c r="D881" i="3"/>
  <c r="D879" i="3"/>
  <c r="D878" i="3"/>
  <c r="D855" i="3"/>
  <c r="D857" i="3"/>
  <c r="D859" i="3"/>
  <c r="D861" i="3"/>
  <c r="D863" i="3"/>
  <c r="D865" i="3"/>
  <c r="D868" i="3"/>
  <c r="D870" i="3"/>
  <c r="D872" i="3"/>
  <c r="D874" i="3"/>
  <c r="D876" i="3"/>
  <c r="D853" i="3"/>
  <c r="D852" i="3"/>
  <c r="D850" i="3"/>
  <c r="D848" i="3"/>
  <c r="D847" i="3"/>
  <c r="D846" i="3"/>
  <c r="D845" i="3"/>
  <c r="D844" i="3"/>
  <c r="D843" i="3"/>
  <c r="D842" i="3"/>
  <c r="D841" i="3"/>
  <c r="D840" i="3"/>
  <c r="D838" i="3"/>
  <c r="D837" i="3"/>
  <c r="D835" i="3"/>
  <c r="D833" i="3"/>
  <c r="D811" i="3"/>
  <c r="D816" i="3"/>
  <c r="D815" i="3"/>
  <c r="D814" i="3"/>
  <c r="D813" i="3"/>
  <c r="D818" i="3"/>
  <c r="D820" i="3"/>
  <c r="D823" i="3"/>
  <c r="D822" i="3"/>
  <c r="D825" i="3"/>
  <c r="D827" i="3"/>
  <c r="D829" i="3"/>
  <c r="D831" i="3"/>
  <c r="D809" i="3"/>
  <c r="D807" i="3"/>
  <c r="D806" i="3"/>
  <c r="D805" i="3"/>
  <c r="D804" i="3"/>
  <c r="D803" i="3"/>
  <c r="D802" i="3"/>
  <c r="D800" i="3"/>
  <c r="D799" i="3"/>
  <c r="D796" i="3"/>
  <c r="D795" i="3"/>
  <c r="D793" i="3"/>
  <c r="D791" i="3"/>
  <c r="D778" i="3"/>
  <c r="D777" i="3"/>
  <c r="D776" i="3"/>
  <c r="D775" i="3"/>
  <c r="D780" i="3"/>
  <c r="D782" i="3"/>
  <c r="D784" i="3"/>
  <c r="D787" i="3"/>
  <c r="D789" i="3"/>
  <c r="D773" i="3"/>
  <c r="D772" i="3"/>
  <c r="D770" i="3"/>
  <c r="D768" i="3"/>
  <c r="D766" i="3"/>
  <c r="D764" i="3"/>
  <c r="D762" i="3"/>
  <c r="D758" i="3"/>
  <c r="D736" i="3"/>
  <c r="D738" i="3"/>
  <c r="D741" i="3"/>
  <c r="D740" i="3"/>
  <c r="D743" i="3"/>
  <c r="D745" i="3"/>
  <c r="D748" i="3"/>
  <c r="D750" i="3"/>
  <c r="D752" i="3"/>
  <c r="D754" i="3"/>
  <c r="D756" i="3"/>
  <c r="D734" i="3"/>
  <c r="D732" i="3"/>
  <c r="D730" i="3"/>
  <c r="D728" i="3"/>
  <c r="D726" i="3"/>
  <c r="D724" i="3"/>
  <c r="D722" i="3"/>
  <c r="D720" i="3"/>
  <c r="D718" i="3"/>
  <c r="D715" i="3"/>
  <c r="D713" i="3"/>
  <c r="D711" i="3"/>
  <c r="D709" i="3"/>
  <c r="D687" i="3"/>
  <c r="D689" i="3"/>
  <c r="D691" i="3"/>
  <c r="D694" i="3"/>
  <c r="D696" i="3"/>
  <c r="D699" i="3"/>
  <c r="D701" i="3"/>
  <c r="D703" i="3"/>
  <c r="D705" i="3"/>
  <c r="D707" i="3"/>
  <c r="D685" i="3"/>
  <c r="D661" i="3"/>
  <c r="D663" i="3"/>
  <c r="D665" i="3"/>
  <c r="D668" i="3"/>
  <c r="D670" i="3"/>
  <c r="D672" i="3"/>
  <c r="D674" i="3"/>
  <c r="D676" i="3"/>
  <c r="D678" i="3"/>
  <c r="D680" i="3"/>
  <c r="D683" i="3"/>
  <c r="D659" i="3"/>
  <c r="D656" i="3"/>
  <c r="D654" i="3"/>
  <c r="D652" i="3"/>
  <c r="D649" i="3"/>
  <c r="D647" i="3"/>
  <c r="D645" i="3"/>
  <c r="D643" i="3"/>
  <c r="D640" i="3"/>
  <c r="D638" i="3"/>
  <c r="D636" i="3"/>
  <c r="D613" i="3"/>
  <c r="D615" i="3"/>
  <c r="D617" i="3"/>
  <c r="D619" i="3"/>
  <c r="D621" i="3"/>
  <c r="D626" i="3"/>
  <c r="D625" i="3"/>
  <c r="D624" i="3"/>
  <c r="D623" i="3"/>
  <c r="D628" i="3"/>
  <c r="D630" i="3"/>
  <c r="D632" i="3"/>
  <c r="D634" i="3"/>
  <c r="D611" i="3"/>
  <c r="D609" i="3"/>
  <c r="D608" i="3" s="1"/>
  <c r="D607" i="3"/>
  <c r="D605" i="3"/>
  <c r="D603" i="3"/>
  <c r="D602" i="3"/>
  <c r="D601" i="3"/>
  <c r="D599" i="3"/>
  <c r="D598" i="3"/>
  <c r="D597" i="3"/>
  <c r="D596" i="3"/>
  <c r="D594" i="3"/>
  <c r="D592" i="3"/>
  <c r="D590" i="3"/>
  <c r="D588" i="3"/>
  <c r="D586" i="3"/>
  <c r="D584" i="3"/>
  <c r="D581" i="3"/>
  <c r="D579" i="3"/>
  <c r="D577" i="3"/>
  <c r="D575" i="3"/>
  <c r="D573" i="3"/>
  <c r="D571" i="3"/>
  <c r="D569" i="3"/>
  <c r="D568" i="3"/>
  <c r="D551" i="3"/>
  <c r="D553" i="3"/>
  <c r="D555" i="3"/>
  <c r="D557" i="3"/>
  <c r="D559" i="3"/>
  <c r="D563" i="3"/>
  <c r="D562" i="3"/>
  <c r="D566" i="3"/>
  <c r="D549" i="3"/>
  <c r="D547" i="3"/>
  <c r="D545" i="3"/>
  <c r="D543" i="3"/>
  <c r="D541" i="3"/>
  <c r="D539" i="3"/>
  <c r="D537" i="3"/>
  <c r="D535" i="3"/>
  <c r="D534" i="3"/>
  <c r="D516" i="3"/>
  <c r="D518" i="3"/>
  <c r="D520" i="3"/>
  <c r="D522" i="3"/>
  <c r="D524" i="3"/>
  <c r="D526" i="3"/>
  <c r="D528" i="3"/>
  <c r="D530" i="3"/>
  <c r="D532" i="3"/>
  <c r="D514" i="3"/>
  <c r="D494" i="3"/>
  <c r="D497" i="3"/>
  <c r="D500" i="3"/>
  <c r="D499" i="3"/>
  <c r="D502" i="3"/>
  <c r="D505" i="3"/>
  <c r="D504" i="3"/>
  <c r="D507" i="3"/>
  <c r="D509" i="3"/>
  <c r="D512" i="3"/>
  <c r="D492" i="3"/>
  <c r="D490" i="3"/>
  <c r="D488" i="3"/>
  <c r="D486" i="3"/>
  <c r="D484" i="3"/>
  <c r="D482" i="3"/>
  <c r="D480" i="3"/>
  <c r="D478" i="3"/>
  <c r="D476" i="3"/>
  <c r="D474" i="3"/>
  <c r="D472" i="3"/>
  <c r="D470" i="3"/>
  <c r="D468" i="3"/>
  <c r="D466" i="3"/>
  <c r="D464" i="3"/>
  <c r="D462" i="3"/>
  <c r="D460" i="3"/>
  <c r="D458" i="3"/>
  <c r="D456" i="3"/>
  <c r="D454" i="3"/>
  <c r="D453" i="3"/>
  <c r="D451" i="3"/>
  <c r="D449" i="3"/>
  <c r="D447" i="3"/>
  <c r="D445" i="3"/>
  <c r="D443" i="3"/>
  <c r="D440" i="3"/>
  <c r="D438" i="3"/>
  <c r="D436" i="3"/>
  <c r="D434" i="3"/>
  <c r="D432" i="3"/>
  <c r="D430" i="3"/>
  <c r="D428" i="3"/>
  <c r="D426" i="3"/>
  <c r="D424" i="3"/>
  <c r="D422" i="3"/>
  <c r="D420" i="3"/>
  <c r="D418" i="3"/>
  <c r="D416" i="3"/>
  <c r="D413" i="3"/>
  <c r="D411" i="3"/>
  <c r="D409" i="3"/>
  <c r="D408" i="3"/>
  <c r="D407" i="3"/>
  <c r="D405" i="3"/>
  <c r="D403" i="3"/>
  <c r="D402" i="3"/>
  <c r="D401" i="3"/>
  <c r="D394" i="3"/>
  <c r="D393" i="3"/>
  <c r="D392" i="3"/>
  <c r="D391" i="3"/>
  <c r="D389" i="3"/>
  <c r="D385" i="3"/>
  <c r="D383" i="3"/>
  <c r="D382" i="3"/>
  <c r="D381" i="3"/>
  <c r="D379" i="3"/>
  <c r="D378" i="3"/>
  <c r="D377" i="3"/>
  <c r="D374" i="3"/>
  <c r="D373" i="3"/>
  <c r="D372" i="3"/>
  <c r="D370" i="3"/>
  <c r="D369" i="3"/>
  <c r="D368" i="3"/>
  <c r="D367" i="3"/>
  <c r="D366" i="3"/>
  <c r="D365" i="3"/>
  <c r="D364" i="3"/>
  <c r="D363" i="3"/>
  <c r="D361" i="3"/>
  <c r="D360" i="3"/>
  <c r="D359" i="3"/>
  <c r="D358" i="3"/>
  <c r="D357" i="3"/>
  <c r="D356" i="3"/>
  <c r="D354" i="3"/>
  <c r="D353" i="3"/>
  <c r="D352" i="3"/>
  <c r="D351" i="3"/>
  <c r="D349" i="3"/>
  <c r="D348" i="3"/>
  <c r="D347" i="3"/>
  <c r="D346" i="3"/>
  <c r="D345" i="3"/>
  <c r="D343" i="3"/>
  <c r="D342" i="3"/>
  <c r="D341" i="3"/>
  <c r="D340" i="3"/>
  <c r="D339" i="3"/>
  <c r="D337" i="3"/>
  <c r="D336" i="3"/>
  <c r="D335" i="3"/>
  <c r="D334" i="3"/>
  <c r="D333" i="3"/>
  <c r="D331" i="3"/>
  <c r="D330" i="3"/>
  <c r="D329" i="3"/>
  <c r="D328" i="3"/>
  <c r="D327" i="3"/>
  <c r="D325" i="3"/>
  <c r="D324" i="3"/>
  <c r="D323" i="3"/>
  <c r="D322" i="3"/>
  <c r="D321" i="3"/>
  <c r="D319" i="3"/>
  <c r="D318" i="3"/>
  <c r="D317" i="3"/>
  <c r="D316" i="3"/>
  <c r="D315" i="3"/>
  <c r="D313" i="3"/>
  <c r="D312" i="3"/>
  <c r="D310" i="3"/>
  <c r="D309" i="3"/>
  <c r="D307" i="3"/>
  <c r="F307" i="3" s="1"/>
  <c r="D306" i="3"/>
  <c r="D305" i="3"/>
  <c r="D304" i="3"/>
  <c r="D303" i="3"/>
  <c r="D302" i="3"/>
  <c r="D300" i="3"/>
  <c r="F300" i="3" s="1"/>
  <c r="D299" i="3"/>
  <c r="D298" i="3"/>
  <c r="D297" i="3"/>
  <c r="D296" i="3"/>
  <c r="D295" i="3"/>
  <c r="D293" i="3"/>
  <c r="F293" i="3" s="1"/>
  <c r="D292" i="3"/>
  <c r="D291" i="3"/>
  <c r="D290" i="3"/>
  <c r="D289" i="3"/>
  <c r="D288" i="3"/>
  <c r="D285" i="3"/>
  <c r="D284" i="3"/>
  <c r="D283" i="3"/>
  <c r="D282" i="3"/>
  <c r="D281" i="3"/>
  <c r="D278" i="3"/>
  <c r="D277" i="3"/>
  <c r="D276" i="3"/>
  <c r="D275" i="3"/>
  <c r="D274" i="3"/>
  <c r="D272" i="3"/>
  <c r="D271" i="3"/>
  <c r="D270" i="3"/>
  <c r="D268" i="3"/>
  <c r="D266" i="3"/>
  <c r="D265" i="3"/>
  <c r="D264" i="3"/>
  <c r="D262" i="3"/>
  <c r="D261" i="3"/>
  <c r="D260" i="3"/>
  <c r="D259" i="3"/>
  <c r="D258" i="3"/>
  <c r="D257" i="3"/>
  <c r="D256" i="3"/>
  <c r="D254" i="3"/>
  <c r="D253" i="3"/>
  <c r="D252" i="3"/>
  <c r="D251" i="3"/>
  <c r="D250" i="3"/>
  <c r="D248" i="3"/>
  <c r="D246" i="3"/>
  <c r="D245" i="3"/>
  <c r="D244" i="3"/>
  <c r="D243" i="3"/>
  <c r="D242" i="3"/>
  <c r="D241" i="3"/>
  <c r="D239" i="3"/>
  <c r="F239" i="3" s="1"/>
  <c r="D238" i="3"/>
  <c r="D237" i="3"/>
  <c r="D236" i="3"/>
  <c r="D235" i="3"/>
  <c r="D233" i="3"/>
  <c r="D232" i="3"/>
  <c r="D231" i="3"/>
  <c r="D230" i="3"/>
  <c r="D229" i="3"/>
  <c r="D228" i="3"/>
  <c r="D227" i="3"/>
  <c r="D226" i="3"/>
  <c r="D224" i="3"/>
  <c r="D223" i="3"/>
  <c r="D222" i="3"/>
  <c r="D221" i="3"/>
  <c r="D220" i="3"/>
  <c r="D217" i="3"/>
  <c r="D215" i="3"/>
  <c r="D214" i="3"/>
  <c r="D213" i="3"/>
  <c r="D212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89" i="3"/>
  <c r="D188" i="3"/>
  <c r="D187" i="3" s="1"/>
  <c r="D186" i="3"/>
  <c r="D185" i="3"/>
  <c r="D184" i="3"/>
  <c r="D183" i="3"/>
  <c r="D182" i="3"/>
  <c r="D181" i="3"/>
  <c r="D179" i="3"/>
  <c r="D178" i="3"/>
  <c r="D177" i="3"/>
  <c r="D175" i="3"/>
  <c r="D174" i="3"/>
  <c r="D172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6" i="3"/>
  <c r="D145" i="3"/>
  <c r="D144" i="3"/>
  <c r="D143" i="3"/>
  <c r="D142" i="3"/>
  <c r="D141" i="3"/>
  <c r="D140" i="3"/>
  <c r="D139" i="3"/>
  <c r="D138" i="3"/>
  <c r="D136" i="3"/>
  <c r="D135" i="3"/>
  <c r="D134" i="3"/>
  <c r="D133" i="3"/>
  <c r="D132" i="3"/>
  <c r="D131" i="3"/>
  <c r="D130" i="3"/>
  <c r="D128" i="3"/>
  <c r="D127" i="3"/>
  <c r="D126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08" i="3"/>
  <c r="D107" i="3"/>
  <c r="D106" i="3"/>
  <c r="D105" i="3"/>
  <c r="D104" i="3"/>
  <c r="D101" i="3"/>
  <c r="D100" i="3"/>
  <c r="D99" i="3"/>
  <c r="D98" i="3"/>
  <c r="D97" i="3"/>
  <c r="D95" i="3"/>
  <c r="D94" i="3"/>
  <c r="D93" i="3"/>
  <c r="D92" i="3"/>
  <c r="D91" i="3"/>
  <c r="D89" i="3"/>
  <c r="D88" i="3"/>
  <c r="D87" i="3"/>
  <c r="D86" i="3"/>
  <c r="D85" i="3"/>
  <c r="D83" i="3"/>
  <c r="D82" i="3"/>
  <c r="D81" i="3"/>
  <c r="D80" i="3"/>
  <c r="D78" i="3"/>
  <c r="D77" i="3"/>
  <c r="D75" i="3"/>
  <c r="D74" i="3"/>
  <c r="D73" i="3"/>
  <c r="D72" i="3"/>
  <c r="D70" i="3"/>
  <c r="D69" i="3"/>
  <c r="D68" i="3"/>
  <c r="D67" i="3"/>
  <c r="D66" i="3"/>
  <c r="D63" i="3"/>
  <c r="D62" i="3"/>
  <c r="D61" i="3"/>
  <c r="D60" i="3"/>
  <c r="D59" i="3"/>
  <c r="D58" i="3"/>
  <c r="D57" i="3"/>
  <c r="D56" i="3"/>
  <c r="D55" i="3"/>
  <c r="D54" i="3"/>
  <c r="D52" i="3"/>
  <c r="D51" i="3"/>
  <c r="D50" i="3"/>
  <c r="D49" i="3"/>
  <c r="D48" i="3"/>
  <c r="D45" i="3"/>
  <c r="D44" i="3"/>
  <c r="D43" i="3"/>
  <c r="D42" i="3"/>
  <c r="D41" i="3"/>
  <c r="D39" i="3"/>
  <c r="D38" i="3"/>
  <c r="D36" i="3"/>
  <c r="D35" i="3"/>
  <c r="D34" i="3"/>
  <c r="D33" i="3"/>
  <c r="D32" i="3"/>
  <c r="D31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E362" i="3" l="1"/>
  <c r="I35" i="4"/>
  <c r="AO23" i="4"/>
  <c r="AR10" i="4"/>
  <c r="AO77" i="4"/>
  <c r="C32" i="4"/>
  <c r="AM23" i="4"/>
  <c r="N1199" i="3"/>
  <c r="BF10" i="4"/>
  <c r="U77" i="4"/>
  <c r="AM47" i="4"/>
  <c r="S43" i="3"/>
  <c r="E952" i="3"/>
  <c r="U73" i="4"/>
  <c r="AO36" i="4"/>
  <c r="S64" i="4"/>
  <c r="S73" i="4"/>
  <c r="J739" i="3"/>
  <c r="K74" i="4"/>
  <c r="BF77" i="4"/>
  <c r="BF87" i="4"/>
  <c r="AM44" i="4"/>
  <c r="R65" i="4"/>
  <c r="AK47" i="4"/>
  <c r="AR77" i="4"/>
  <c r="AR63" i="4"/>
  <c r="B32" i="4"/>
  <c r="S731" i="3"/>
  <c r="J533" i="3"/>
  <c r="I81" i="4"/>
  <c r="S82" i="4"/>
  <c r="E211" i="3"/>
  <c r="S211" i="3" s="1"/>
  <c r="N739" i="3"/>
  <c r="BF71" i="4"/>
  <c r="BF37" i="4"/>
  <c r="I31" i="4"/>
  <c r="E1031" i="3"/>
  <c r="J452" i="3"/>
  <c r="N308" i="3"/>
  <c r="N338" i="3"/>
  <c r="AR55" i="4"/>
  <c r="G51" i="4"/>
  <c r="BL34" i="4"/>
  <c r="K15" i="4"/>
  <c r="BF11" i="4"/>
  <c r="AP65" i="4"/>
  <c r="X65" i="4"/>
  <c r="BJ69" i="4"/>
  <c r="AC60" i="4"/>
  <c r="AO39" i="4"/>
  <c r="G41" i="4"/>
  <c r="AR11" i="4"/>
  <c r="AY11" i="4" s="1"/>
  <c r="BF73" i="4"/>
  <c r="E1199" i="3"/>
  <c r="S1354" i="3"/>
  <c r="N1046" i="3"/>
  <c r="N1043" i="3" s="1"/>
  <c r="I44" i="4"/>
  <c r="BF36" i="4"/>
  <c r="G44" i="4"/>
  <c r="G30" i="4"/>
  <c r="X12" i="4"/>
  <c r="AA12" i="4" s="1"/>
  <c r="BF74" i="4"/>
  <c r="AK22" i="4"/>
  <c r="AR22" i="4"/>
  <c r="AY22" i="4" s="1"/>
  <c r="E287" i="3"/>
  <c r="AV36" i="4"/>
  <c r="K25" i="4"/>
  <c r="I30" i="4"/>
  <c r="AA15" i="4"/>
  <c r="AA60" i="4"/>
  <c r="AA64" i="4"/>
  <c r="AV84" i="4"/>
  <c r="AW84" i="4" s="1"/>
  <c r="AV71" i="4"/>
  <c r="I51" i="4"/>
  <c r="Q71" i="4"/>
  <c r="S1202" i="3"/>
  <c r="S1346" i="3"/>
  <c r="J47" i="3"/>
  <c r="J180" i="3"/>
  <c r="I41" i="4"/>
  <c r="N65" i="4"/>
  <c r="AC15" i="4"/>
  <c r="K70" i="4"/>
  <c r="U71" i="4"/>
  <c r="E308" i="3"/>
  <c r="E771" i="3"/>
  <c r="S1330" i="3"/>
  <c r="S1338" i="3"/>
  <c r="N234" i="3"/>
  <c r="AM39" i="4"/>
  <c r="AR54" i="4"/>
  <c r="AU54" i="4" s="1"/>
  <c r="I15" i="4"/>
  <c r="AW70" i="4"/>
  <c r="S62" i="4"/>
  <c r="E380" i="3"/>
  <c r="E567" i="3"/>
  <c r="E564" i="3" s="1"/>
  <c r="S564" i="3" s="1"/>
  <c r="E1250" i="3"/>
  <c r="S1314" i="3"/>
  <c r="S1322" i="3"/>
  <c r="J314" i="3"/>
  <c r="BF54" i="4"/>
  <c r="AR36" i="4"/>
  <c r="AV15" i="4"/>
  <c r="H18" i="4"/>
  <c r="AV69" i="4"/>
  <c r="BF41" i="4"/>
  <c r="BF82" i="4"/>
  <c r="BM82" i="4" s="1"/>
  <c r="E219" i="3"/>
  <c r="J332" i="3"/>
  <c r="J600" i="3"/>
  <c r="J812" i="3"/>
  <c r="J1199" i="3"/>
  <c r="N176" i="3"/>
  <c r="E249" i="3"/>
  <c r="E269" i="3"/>
  <c r="S269" i="3" s="1"/>
  <c r="E503" i="3"/>
  <c r="E495" i="3" s="1"/>
  <c r="S495" i="3" s="1"/>
  <c r="E911" i="3"/>
  <c r="J40" i="3"/>
  <c r="J90" i="3"/>
  <c r="J234" i="3"/>
  <c r="J263" i="3"/>
  <c r="J362" i="3"/>
  <c r="J400" i="3"/>
  <c r="J399" i="3" s="1"/>
  <c r="J1245" i="3"/>
  <c r="J1326" i="3"/>
  <c r="N84" i="3"/>
  <c r="N187" i="3"/>
  <c r="N1027" i="3"/>
  <c r="N971" i="3" s="1"/>
  <c r="N1072" i="3"/>
  <c r="N1305" i="3"/>
  <c r="N1349" i="3"/>
  <c r="N1359" i="3"/>
  <c r="E47" i="3"/>
  <c r="N65" i="3"/>
  <c r="AM14" i="4"/>
  <c r="E1034" i="3"/>
  <c r="S1034" i="3" s="1"/>
  <c r="E1082" i="3"/>
  <c r="E1342" i="3"/>
  <c r="S1342" i="3" s="1"/>
  <c r="E1363" i="3"/>
  <c r="S1363" i="3" s="1"/>
  <c r="J53" i="3"/>
  <c r="J46" i="3" s="1"/>
  <c r="N622" i="3"/>
  <c r="N952" i="3"/>
  <c r="AM36" i="4"/>
  <c r="D234" i="3"/>
  <c r="E79" i="3"/>
  <c r="E314" i="3"/>
  <c r="E338" i="3"/>
  <c r="E915" i="3"/>
  <c r="S915" i="3" s="1"/>
  <c r="J650" i="3"/>
  <c r="N350" i="3"/>
  <c r="N1287" i="3"/>
  <c r="N1342" i="3"/>
  <c r="I23" i="4"/>
  <c r="AV10" i="4"/>
  <c r="AR41" i="4"/>
  <c r="AY41" i="4" s="1"/>
  <c r="AV16" i="4"/>
  <c r="E30" i="3"/>
  <c r="E90" i="3"/>
  <c r="E234" i="3"/>
  <c r="E622" i="3"/>
  <c r="S622" i="3" s="1"/>
  <c r="E812" i="3"/>
  <c r="E1097" i="3"/>
  <c r="E1291" i="3"/>
  <c r="S1291" i="3" s="1"/>
  <c r="J269" i="3"/>
  <c r="J338" i="3"/>
  <c r="J406" i="3"/>
  <c r="J1250" i="3"/>
  <c r="N314" i="3"/>
  <c r="N362" i="3"/>
  <c r="N1082" i="3"/>
  <c r="N1245" i="3"/>
  <c r="N1326" i="3"/>
  <c r="AG57" i="4"/>
  <c r="J350" i="3"/>
  <c r="J1082" i="3"/>
  <c r="J1104" i="3"/>
  <c r="N681" i="3"/>
  <c r="N1301" i="3"/>
  <c r="J657" i="3"/>
  <c r="K293" i="3"/>
  <c r="J441" i="3"/>
  <c r="J503" i="3"/>
  <c r="I307" i="3"/>
  <c r="P307" i="3"/>
  <c r="E561" i="3"/>
  <c r="E560" i="3" s="1"/>
  <c r="J79" i="3"/>
  <c r="J595" i="3"/>
  <c r="O307" i="3"/>
  <c r="L307" i="3"/>
  <c r="M307" i="3" s="1"/>
  <c r="J925" i="3"/>
  <c r="J924" i="3" s="1"/>
  <c r="N774" i="3"/>
  <c r="AX88" i="4"/>
  <c r="I239" i="3"/>
  <c r="P239" i="3"/>
  <c r="I300" i="3"/>
  <c r="P300" i="3"/>
  <c r="E355" i="3"/>
  <c r="O239" i="3"/>
  <c r="L239" i="3"/>
  <c r="M239" i="3" s="1"/>
  <c r="O300" i="3"/>
  <c r="L300" i="3"/>
  <c r="M300" i="3" s="1"/>
  <c r="N376" i="3"/>
  <c r="N1250" i="3"/>
  <c r="E452" i="3"/>
  <c r="S452" i="3" s="1"/>
  <c r="E1191" i="3"/>
  <c r="E1287" i="3"/>
  <c r="K307" i="3"/>
  <c r="J326" i="3"/>
  <c r="J851" i="3"/>
  <c r="J877" i="3"/>
  <c r="I293" i="3"/>
  <c r="P293" i="3"/>
  <c r="J219" i="3"/>
  <c r="J968" i="3"/>
  <c r="N269" i="3"/>
  <c r="L293" i="3"/>
  <c r="M293" i="3" s="1"/>
  <c r="O293" i="3"/>
  <c r="N771" i="3"/>
  <c r="AU67" i="4"/>
  <c r="J65" i="3"/>
  <c r="K239" i="3"/>
  <c r="K300" i="3"/>
  <c r="J1297" i="3"/>
  <c r="J1290" i="3" s="1"/>
  <c r="N332" i="3"/>
  <c r="AR76" i="4"/>
  <c r="AG62" i="2"/>
  <c r="AH62" i="2" s="1"/>
  <c r="Q65" i="4"/>
  <c r="BD22" i="4"/>
  <c r="BF22" i="4" s="1"/>
  <c r="BI22" i="4" s="1"/>
  <c r="G64" i="4"/>
  <c r="K80" i="4"/>
  <c r="AG51" i="2"/>
  <c r="AH51" i="2" s="1"/>
  <c r="AM73" i="4"/>
  <c r="AG42" i="2"/>
  <c r="AH42" i="2" s="1"/>
  <c r="K72" i="4"/>
  <c r="K34" i="4"/>
  <c r="BF62" i="4"/>
  <c r="AM77" i="4"/>
  <c r="BI54" i="4"/>
  <c r="AO33" i="4"/>
  <c r="AV51" i="4"/>
  <c r="BI52" i="4"/>
  <c r="I48" i="4"/>
  <c r="AM48" i="4"/>
  <c r="AU41" i="4"/>
  <c r="K29" i="4"/>
  <c r="D53" i="4"/>
  <c r="G85" i="4"/>
  <c r="AR75" i="4"/>
  <c r="AY75" i="4" s="1"/>
  <c r="G69" i="4"/>
  <c r="AG52" i="2"/>
  <c r="AH52" i="2" s="1"/>
  <c r="AO38" i="4"/>
  <c r="AM35" i="4"/>
  <c r="AO35" i="4"/>
  <c r="AO48" i="4"/>
  <c r="BK36" i="4"/>
  <c r="AU22" i="4"/>
  <c r="AR9" i="4"/>
  <c r="I84" i="4"/>
  <c r="K73" i="4"/>
  <c r="G68" i="4"/>
  <c r="AG48" i="2"/>
  <c r="AH48" i="2" s="1"/>
  <c r="R88" i="4"/>
  <c r="AO58" i="4"/>
  <c r="AM28" i="4"/>
  <c r="AK35" i="4"/>
  <c r="BF9" i="4"/>
  <c r="BI9" i="4" s="1"/>
  <c r="BD63" i="4"/>
  <c r="BF63" i="4" s="1"/>
  <c r="AG44" i="2"/>
  <c r="AH44" i="2" s="1"/>
  <c r="AK48" i="4"/>
  <c r="I52" i="4"/>
  <c r="AM55" i="4"/>
  <c r="AO16" i="4"/>
  <c r="AG49" i="2"/>
  <c r="AH49" i="2" s="1"/>
  <c r="AM19" i="4"/>
  <c r="AC61" i="4"/>
  <c r="AM42" i="4"/>
  <c r="AE61" i="4"/>
  <c r="AG39" i="2"/>
  <c r="BF83" i="4"/>
  <c r="AR87" i="4"/>
  <c r="AW87" i="4" s="1"/>
  <c r="AG46" i="2"/>
  <c r="AH46" i="2" s="1"/>
  <c r="AR86" i="4"/>
  <c r="AU86" i="4" s="1"/>
  <c r="G71" i="4"/>
  <c r="U85" i="4"/>
  <c r="I49" i="4"/>
  <c r="Q77" i="4"/>
  <c r="S69" i="4"/>
  <c r="Q74" i="4"/>
  <c r="I75" i="4"/>
  <c r="G40" i="4"/>
  <c r="AO42" i="4"/>
  <c r="AH53" i="4"/>
  <c r="G17" i="4"/>
  <c r="AR59" i="4"/>
  <c r="AR83" i="4"/>
  <c r="AG59" i="2"/>
  <c r="AH59" i="2" s="1"/>
  <c r="BF85" i="4"/>
  <c r="G72" i="4"/>
  <c r="G63" i="4"/>
  <c r="K23" i="4"/>
  <c r="AM81" i="4"/>
  <c r="AO74" i="4"/>
  <c r="AK33" i="4"/>
  <c r="AR27" i="4"/>
  <c r="AY27" i="4" s="1"/>
  <c r="I47" i="4"/>
  <c r="I20" i="4"/>
  <c r="AG54" i="2"/>
  <c r="AH54" i="2" s="1"/>
  <c r="AR82" i="4"/>
  <c r="I83" i="4"/>
  <c r="AG45" i="2"/>
  <c r="AH45" i="2" s="1"/>
  <c r="K84" i="4"/>
  <c r="I45" i="4"/>
  <c r="AK79" i="4"/>
  <c r="G39" i="4"/>
  <c r="V89" i="4"/>
  <c r="Q69" i="4"/>
  <c r="AO87" i="4"/>
  <c r="AK87" i="4"/>
  <c r="BI8" i="4"/>
  <c r="D88" i="4"/>
  <c r="G88" i="4" s="1"/>
  <c r="S65" i="4"/>
  <c r="AH65" i="4"/>
  <c r="AK65" i="4" s="1"/>
  <c r="AA37" i="4"/>
  <c r="BE18" i="4"/>
  <c r="AK8" i="4"/>
  <c r="G61" i="4"/>
  <c r="AW74" i="4"/>
  <c r="BD68" i="4"/>
  <c r="BF68" i="4" s="1"/>
  <c r="G79" i="4"/>
  <c r="G55" i="4"/>
  <c r="S85" i="4"/>
  <c r="AO43" i="4"/>
  <c r="G53" i="4"/>
  <c r="G14" i="4"/>
  <c r="AR31" i="4"/>
  <c r="G9" i="4"/>
  <c r="AB32" i="4"/>
  <c r="AE62" i="4"/>
  <c r="BF59" i="4"/>
  <c r="AV82" i="4"/>
  <c r="AM74" i="4"/>
  <c r="BH87" i="4"/>
  <c r="AM67" i="4"/>
  <c r="AR85" i="4"/>
  <c r="AY85" i="4" s="1"/>
  <c r="G52" i="4"/>
  <c r="K55" i="4"/>
  <c r="I79" i="4"/>
  <c r="AO81" i="4"/>
  <c r="AO28" i="4"/>
  <c r="G28" i="4"/>
  <c r="AY17" i="4"/>
  <c r="AK58" i="4"/>
  <c r="G62" i="4"/>
  <c r="K79" i="4"/>
  <c r="K82" i="4"/>
  <c r="BI83" i="4"/>
  <c r="AG58" i="2"/>
  <c r="AH58" i="2" s="1"/>
  <c r="AM80" i="4"/>
  <c r="AK78" i="4"/>
  <c r="K71" i="4"/>
  <c r="AY67" i="4"/>
  <c r="K61" i="4"/>
  <c r="K42" i="4"/>
  <c r="AO8" i="4"/>
  <c r="Q85" i="4"/>
  <c r="BD39" i="4"/>
  <c r="BF39" i="4" s="1"/>
  <c r="AR39" i="4"/>
  <c r="AO78" i="4"/>
  <c r="N88" i="4"/>
  <c r="S88" i="4" s="1"/>
  <c r="I50" i="4"/>
  <c r="AK55" i="4"/>
  <c r="I26" i="4"/>
  <c r="I28" i="4"/>
  <c r="G26" i="4"/>
  <c r="K14" i="4"/>
  <c r="BF61" i="4"/>
  <c r="AM58" i="4"/>
  <c r="AU63" i="4"/>
  <c r="BE65" i="4"/>
  <c r="AM78" i="4"/>
  <c r="AY74" i="4"/>
  <c r="AW71" i="4"/>
  <c r="AV67" i="4"/>
  <c r="AW67" i="4" s="1"/>
  <c r="AK74" i="4"/>
  <c r="BD49" i="4"/>
  <c r="BF49" i="4" s="1"/>
  <c r="BI49" i="4" s="1"/>
  <c r="AR49" i="4"/>
  <c r="AW49" i="4" s="1"/>
  <c r="AH88" i="4"/>
  <c r="AB65" i="4"/>
  <c r="AC65" i="4" s="1"/>
  <c r="AC37" i="4"/>
  <c r="AM43" i="4"/>
  <c r="K16" i="4"/>
  <c r="I14" i="4"/>
  <c r="I9" i="4"/>
  <c r="S63" i="4"/>
  <c r="M89" i="4"/>
  <c r="I61" i="4"/>
  <c r="AR61" i="4"/>
  <c r="AY59" i="4"/>
  <c r="AQ65" i="4"/>
  <c r="AK80" i="4"/>
  <c r="BH67" i="4"/>
  <c r="BI67" i="4" s="1"/>
  <c r="AO67" i="4"/>
  <c r="S67" i="4"/>
  <c r="I62" i="4"/>
  <c r="X53" i="4"/>
  <c r="G82" i="4"/>
  <c r="AC62" i="4"/>
  <c r="K67" i="4"/>
  <c r="I67" i="4"/>
  <c r="AM9" i="4"/>
  <c r="I70" i="4"/>
  <c r="I42" i="4"/>
  <c r="K50" i="4"/>
  <c r="AA62" i="4"/>
  <c r="AQ88" i="4"/>
  <c r="BB65" i="4"/>
  <c r="BC65" i="4" s="1"/>
  <c r="I37" i="4"/>
  <c r="G56" i="4"/>
  <c r="AW39" i="4"/>
  <c r="K28" i="4"/>
  <c r="I16" i="4"/>
  <c r="AH12" i="4"/>
  <c r="AK28" i="4"/>
  <c r="AM8" i="4"/>
  <c r="AW59" i="4"/>
  <c r="U63" i="4"/>
  <c r="Q62" i="4"/>
  <c r="AU79" i="4"/>
  <c r="I73" i="4"/>
  <c r="AR69" i="4"/>
  <c r="AU69" i="4" s="1"/>
  <c r="AV75" i="4"/>
  <c r="AW75" i="4" s="1"/>
  <c r="AK67" i="4"/>
  <c r="AT88" i="4"/>
  <c r="I55" i="4"/>
  <c r="AO80" i="4"/>
  <c r="K62" i="4"/>
  <c r="G23" i="4"/>
  <c r="I74" i="4"/>
  <c r="I82" i="4"/>
  <c r="K86" i="4"/>
  <c r="AE37" i="4"/>
  <c r="G37" i="4"/>
  <c r="G35" i="4"/>
  <c r="AF57" i="4"/>
  <c r="AK16" i="4"/>
  <c r="AM59" i="4"/>
  <c r="K85" i="4"/>
  <c r="BD86" i="4"/>
  <c r="BF86" i="4" s="1"/>
  <c r="K9" i="4"/>
  <c r="AO79" i="4"/>
  <c r="I71" i="4"/>
  <c r="J495" i="3"/>
  <c r="BN87" i="4"/>
  <c r="AE88" i="4"/>
  <c r="K77" i="4"/>
  <c r="BL81" i="4"/>
  <c r="AV81" i="4"/>
  <c r="AW83" i="4"/>
  <c r="G73" i="4"/>
  <c r="AY79" i="4"/>
  <c r="BN70" i="4"/>
  <c r="BN69" i="4"/>
  <c r="AY71" i="4"/>
  <c r="BB88" i="4"/>
  <c r="BC88" i="4" s="1"/>
  <c r="BD81" i="4"/>
  <c r="BF81" i="4" s="1"/>
  <c r="AR81" i="4"/>
  <c r="BI79" i="4"/>
  <c r="BM74" i="4"/>
  <c r="AO73" i="4"/>
  <c r="AK73" i="4"/>
  <c r="BM87" i="4"/>
  <c r="BJ87" i="4"/>
  <c r="BK87" i="4" s="1"/>
  <c r="AY68" i="4"/>
  <c r="BL68" i="4"/>
  <c r="AV68" i="4"/>
  <c r="AW68" i="4" s="1"/>
  <c r="BJ83" i="4"/>
  <c r="BK83" i="4" s="1"/>
  <c r="BM83" i="4"/>
  <c r="AW79" i="4"/>
  <c r="AU76" i="4"/>
  <c r="BH76" i="4"/>
  <c r="BI76" i="4" s="1"/>
  <c r="BI85" i="4"/>
  <c r="K66" i="4"/>
  <c r="BM70" i="4"/>
  <c r="BM69" i="4"/>
  <c r="BI69" i="4"/>
  <c r="AR66" i="4"/>
  <c r="AY66" i="4" s="1"/>
  <c r="BD66" i="4"/>
  <c r="BF66" i="4" s="1"/>
  <c r="BI66" i="4" s="1"/>
  <c r="BH77" i="4"/>
  <c r="BI77" i="4" s="1"/>
  <c r="AU77" i="4"/>
  <c r="BN76" i="4"/>
  <c r="AU73" i="4"/>
  <c r="BH73" i="4"/>
  <c r="BI73" i="4" s="1"/>
  <c r="BM84" i="4"/>
  <c r="AY83" i="4"/>
  <c r="BM79" i="4"/>
  <c r="BJ79" i="4"/>
  <c r="BK79" i="4" s="1"/>
  <c r="BL72" i="4"/>
  <c r="AV72" i="4"/>
  <c r="G66" i="4"/>
  <c r="AY70" i="4"/>
  <c r="BK69" i="4"/>
  <c r="BN67" i="4"/>
  <c r="AL88" i="4"/>
  <c r="AM88" i="4" s="1"/>
  <c r="I85" i="4"/>
  <c r="AR78" i="4"/>
  <c r="BD78" i="4"/>
  <c r="BF78" i="4" s="1"/>
  <c r="BI78" i="4" s="1"/>
  <c r="BI87" i="4"/>
  <c r="H88" i="4"/>
  <c r="I66" i="4"/>
  <c r="BJ75" i="4"/>
  <c r="AU70" i="4"/>
  <c r="BH70" i="4"/>
  <c r="BI70" i="4" s="1"/>
  <c r="K68" i="4"/>
  <c r="BL80" i="4"/>
  <c r="AV80" i="4"/>
  <c r="K83" i="4"/>
  <c r="BD72" i="4"/>
  <c r="BF72" i="4" s="1"/>
  <c r="BI72" i="4" s="1"/>
  <c r="AR72" i="4"/>
  <c r="I68" i="4"/>
  <c r="BM67" i="4"/>
  <c r="BL85" i="4"/>
  <c r="AV85" i="4"/>
  <c r="AU82" i="4"/>
  <c r="BH82" i="4"/>
  <c r="BI82" i="4" s="1"/>
  <c r="AU74" i="4"/>
  <c r="BH74" i="4"/>
  <c r="BI74" i="4" s="1"/>
  <c r="G80" i="4"/>
  <c r="BL73" i="4"/>
  <c r="AV73" i="4"/>
  <c r="AW73" i="4" s="1"/>
  <c r="AY73" i="4"/>
  <c r="G77" i="4"/>
  <c r="I80" i="4"/>
  <c r="I77" i="4"/>
  <c r="AU71" i="4"/>
  <c r="AY77" i="4"/>
  <c r="BL77" i="4"/>
  <c r="BN77" i="4" s="1"/>
  <c r="AV77" i="4"/>
  <c r="AW77" i="4" s="1"/>
  <c r="AR80" i="4"/>
  <c r="BD80" i="4"/>
  <c r="BF80" i="4" s="1"/>
  <c r="BN74" i="4"/>
  <c r="BN84" i="4"/>
  <c r="AY76" i="4"/>
  <c r="BI71" i="4"/>
  <c r="G75" i="4"/>
  <c r="K75" i="4"/>
  <c r="BN79" i="4"/>
  <c r="AU83" i="4"/>
  <c r="BM76" i="4"/>
  <c r="BH68" i="4"/>
  <c r="AU68" i="4"/>
  <c r="AP88" i="4"/>
  <c r="AY86" i="4"/>
  <c r="BL86" i="4"/>
  <c r="AV86" i="4"/>
  <c r="AY78" i="4"/>
  <c r="AV78" i="4"/>
  <c r="AW78" i="4" s="1"/>
  <c r="BL78" i="4"/>
  <c r="BN83" i="4"/>
  <c r="BF75" i="4"/>
  <c r="AU84" i="4"/>
  <c r="BH84" i="4"/>
  <c r="BI84" i="4" s="1"/>
  <c r="AV76" i="4"/>
  <c r="AW76" i="4" s="1"/>
  <c r="AY69" i="4"/>
  <c r="BL66" i="4"/>
  <c r="AV66" i="4"/>
  <c r="BN73" i="4"/>
  <c r="BN71" i="4"/>
  <c r="BJ71" i="4"/>
  <c r="BK71" i="4" s="1"/>
  <c r="BM71" i="4"/>
  <c r="AT65" i="4"/>
  <c r="BL58" i="4"/>
  <c r="AV58" i="4"/>
  <c r="K64" i="4"/>
  <c r="D65" i="4"/>
  <c r="I65" i="4" s="1"/>
  <c r="AU64" i="4"/>
  <c r="BH64" i="4"/>
  <c r="BI64" i="4" s="1"/>
  <c r="AL65" i="4"/>
  <c r="AY62" i="4"/>
  <c r="BL62" i="4"/>
  <c r="AV62" i="4"/>
  <c r="AW62" i="4" s="1"/>
  <c r="BL61" i="4"/>
  <c r="AV61" i="4"/>
  <c r="BL60" i="4"/>
  <c r="AV60" i="4"/>
  <c r="I58" i="4"/>
  <c r="BD58" i="4"/>
  <c r="BF58" i="4" s="1"/>
  <c r="AR58" i="4"/>
  <c r="I64" i="4"/>
  <c r="AR60" i="4"/>
  <c r="BD60" i="4"/>
  <c r="BF60" i="4" s="1"/>
  <c r="BH62" i="4"/>
  <c r="AU62" i="4"/>
  <c r="AK59" i="4"/>
  <c r="AY64" i="4"/>
  <c r="BN59" i="4"/>
  <c r="BH58" i="4"/>
  <c r="BN64" i="4"/>
  <c r="G58" i="4"/>
  <c r="AV64" i="4"/>
  <c r="AW64" i="4" s="1"/>
  <c r="AY63" i="4"/>
  <c r="BL63" i="4"/>
  <c r="AV63" i="4"/>
  <c r="AW63" i="4" s="1"/>
  <c r="K58" i="4"/>
  <c r="AO59" i="4"/>
  <c r="BM64" i="4"/>
  <c r="AU59" i="4"/>
  <c r="BH59" i="4"/>
  <c r="BJ59" i="4" s="1"/>
  <c r="BK59" i="4" s="1"/>
  <c r="AX65" i="4"/>
  <c r="AA61" i="4"/>
  <c r="Q63" i="4"/>
  <c r="U88" i="4"/>
  <c r="Q88" i="4"/>
  <c r="BC10" i="4"/>
  <c r="AW10" i="4"/>
  <c r="AF89" i="4"/>
  <c r="AV41" i="4"/>
  <c r="AW41" i="4" s="1"/>
  <c r="BL41" i="4"/>
  <c r="BN40" i="4"/>
  <c r="BJ51" i="4"/>
  <c r="BL42" i="4"/>
  <c r="AV42" i="4"/>
  <c r="AV45" i="4"/>
  <c r="AW45" i="4" s="1"/>
  <c r="BL45" i="4"/>
  <c r="AY45" i="4"/>
  <c r="BH30" i="4"/>
  <c r="AY36" i="4"/>
  <c r="AT53" i="4"/>
  <c r="BH33" i="4"/>
  <c r="BH16" i="4"/>
  <c r="BJ16" i="4" s="1"/>
  <c r="BD30" i="4"/>
  <c r="BF30" i="4" s="1"/>
  <c r="AR30" i="4"/>
  <c r="BH25" i="4"/>
  <c r="AY37" i="4"/>
  <c r="I17" i="4"/>
  <c r="K47" i="4"/>
  <c r="BI27" i="4"/>
  <c r="AR24" i="4"/>
  <c r="BD24" i="4"/>
  <c r="BF24" i="4" s="1"/>
  <c r="BM24" i="4" s="1"/>
  <c r="AO20" i="4"/>
  <c r="BH11" i="4"/>
  <c r="BI11" i="4" s="1"/>
  <c r="AU11" i="4"/>
  <c r="BH13" i="4"/>
  <c r="AT12" i="4"/>
  <c r="S32" i="4"/>
  <c r="G25" i="4"/>
  <c r="BM17" i="4"/>
  <c r="BM10" i="4"/>
  <c r="AU55" i="4"/>
  <c r="BH55" i="4"/>
  <c r="BI55" i="4" s="1"/>
  <c r="BL28" i="4"/>
  <c r="AV28" i="4"/>
  <c r="AV38" i="4"/>
  <c r="AW38" i="4" s="1"/>
  <c r="BL38" i="4"/>
  <c r="AY38" i="4"/>
  <c r="BN37" i="4"/>
  <c r="BM49" i="4"/>
  <c r="BJ49" i="4"/>
  <c r="AX53" i="4"/>
  <c r="AV33" i="4"/>
  <c r="BL33" i="4"/>
  <c r="BI37" i="4"/>
  <c r="AR28" i="4"/>
  <c r="BD28" i="4"/>
  <c r="BF28" i="4" s="1"/>
  <c r="AV22" i="4"/>
  <c r="BL22" i="4"/>
  <c r="BH50" i="4"/>
  <c r="BL23" i="4"/>
  <c r="AV23" i="4"/>
  <c r="AW37" i="4"/>
  <c r="BL9" i="4"/>
  <c r="BN9" i="4" s="1"/>
  <c r="AY9" i="4"/>
  <c r="AV9" i="4"/>
  <c r="BC15" i="4"/>
  <c r="BN10" i="4"/>
  <c r="G11" i="4"/>
  <c r="AG89" i="4"/>
  <c r="AV50" i="4"/>
  <c r="BL50" i="4"/>
  <c r="BE88" i="4"/>
  <c r="BH14" i="4"/>
  <c r="BH7" i="4"/>
  <c r="K24" i="4"/>
  <c r="BD25" i="4"/>
  <c r="BF25" i="4" s="1"/>
  <c r="AR25" i="4"/>
  <c r="AY25" i="4" s="1"/>
  <c r="BJ7" i="4"/>
  <c r="BC16" i="4"/>
  <c r="AR50" i="4"/>
  <c r="AY50" i="4" s="1"/>
  <c r="BD50" i="4"/>
  <c r="BF50" i="4" s="1"/>
  <c r="AA65" i="4"/>
  <c r="AE65" i="4"/>
  <c r="BL48" i="4"/>
  <c r="AY48" i="4"/>
  <c r="AV48" i="4"/>
  <c r="AW48" i="4" s="1"/>
  <c r="K56" i="4"/>
  <c r="BH35" i="4"/>
  <c r="G47" i="4"/>
  <c r="BD43" i="4"/>
  <c r="BF43" i="4" s="1"/>
  <c r="AR43" i="4"/>
  <c r="AP53" i="4"/>
  <c r="BD33" i="4"/>
  <c r="AR33" i="4"/>
  <c r="BH26" i="4"/>
  <c r="BM39" i="4"/>
  <c r="BH31" i="4"/>
  <c r="BI31" i="4" s="1"/>
  <c r="AU31" i="4"/>
  <c r="BI41" i="4"/>
  <c r="BH28" i="4"/>
  <c r="AU28" i="4"/>
  <c r="BH20" i="4"/>
  <c r="BM31" i="4"/>
  <c r="BH24" i="4"/>
  <c r="AU24" i="4"/>
  <c r="BD23" i="4"/>
  <c r="BF23" i="4" s="1"/>
  <c r="AR23" i="4"/>
  <c r="AK53" i="4"/>
  <c r="BH17" i="4"/>
  <c r="BI17" i="4" s="1"/>
  <c r="AU17" i="4"/>
  <c r="BL25" i="4"/>
  <c r="AV25" i="4"/>
  <c r="AV24" i="4"/>
  <c r="BL13" i="4"/>
  <c r="AV13" i="4"/>
  <c r="AX12" i="4"/>
  <c r="Z89" i="4"/>
  <c r="U53" i="4"/>
  <c r="Q53" i="4"/>
  <c r="BD13" i="4"/>
  <c r="AR13" i="4"/>
  <c r="BH40" i="4"/>
  <c r="AU40" i="4"/>
  <c r="AL18" i="4"/>
  <c r="AO14" i="4"/>
  <c r="X32" i="4"/>
  <c r="AE12" i="4"/>
  <c r="AV7" i="4"/>
  <c r="AU9" i="4"/>
  <c r="BL43" i="4"/>
  <c r="AY43" i="4"/>
  <c r="AV43" i="4"/>
  <c r="AW43" i="4" s="1"/>
  <c r="AW17" i="4"/>
  <c r="BC17" i="4"/>
  <c r="AA88" i="4"/>
  <c r="AV56" i="4"/>
  <c r="BL56" i="4"/>
  <c r="AV46" i="4"/>
  <c r="BL46" i="4"/>
  <c r="BN36" i="4"/>
  <c r="AU37" i="4"/>
  <c r="BD44" i="4"/>
  <c r="BF44" i="4" s="1"/>
  <c r="BM44" i="4" s="1"/>
  <c r="AR44" i="4"/>
  <c r="BJ27" i="4"/>
  <c r="BK27" i="4" s="1"/>
  <c r="BM27" i="4"/>
  <c r="AV26" i="4"/>
  <c r="BL26" i="4"/>
  <c r="AV31" i="4"/>
  <c r="BH21" i="4"/>
  <c r="BJ21" i="4" s="1"/>
  <c r="BJ24" i="4"/>
  <c r="BB57" i="4"/>
  <c r="BC32" i="4"/>
  <c r="BN17" i="4"/>
  <c r="AN32" i="4"/>
  <c r="AO12" i="4"/>
  <c r="AL12" i="4"/>
  <c r="AM12" i="4" s="1"/>
  <c r="AM20" i="4"/>
  <c r="AV30" i="4"/>
  <c r="BL30" i="4"/>
  <c r="AY30" i="4"/>
  <c r="AR16" i="4"/>
  <c r="N57" i="4"/>
  <c r="K88" i="4"/>
  <c r="BD47" i="4"/>
  <c r="BF47" i="4" s="1"/>
  <c r="AR47" i="4"/>
  <c r="BH46" i="4"/>
  <c r="BI46" i="4" s="1"/>
  <c r="I56" i="4"/>
  <c r="BJ44" i="4"/>
  <c r="K53" i="4"/>
  <c r="H53" i="4"/>
  <c r="I53" i="4" s="1"/>
  <c r="BH39" i="4"/>
  <c r="BI39" i="4" s="1"/>
  <c r="AU39" i="4"/>
  <c r="BC27" i="4"/>
  <c r="BM36" i="4"/>
  <c r="K20" i="4"/>
  <c r="BL29" i="4"/>
  <c r="AV29" i="4"/>
  <c r="C57" i="4"/>
  <c r="J32" i="4"/>
  <c r="H12" i="4"/>
  <c r="BL20" i="4"/>
  <c r="AV20" i="4"/>
  <c r="I40" i="4"/>
  <c r="W89" i="4"/>
  <c r="K35" i="4"/>
  <c r="AK20" i="4"/>
  <c r="AU8" i="4"/>
  <c r="I11" i="4"/>
  <c r="BJ14" i="4"/>
  <c r="AD89" i="4"/>
  <c r="AB57" i="4"/>
  <c r="BF16" i="4"/>
  <c r="AR42" i="4"/>
  <c r="BD42" i="4"/>
  <c r="BF42" i="4" s="1"/>
  <c r="BM37" i="4"/>
  <c r="BJ37" i="4"/>
  <c r="BK37" i="4" s="1"/>
  <c r="T89" i="4"/>
  <c r="U57" i="4"/>
  <c r="R57" i="4"/>
  <c r="AR56" i="4"/>
  <c r="BD56" i="4"/>
  <c r="BF56" i="4" s="1"/>
  <c r="BL54" i="4"/>
  <c r="BN54" i="4" s="1"/>
  <c r="AV54" i="4"/>
  <c r="AU45" i="4"/>
  <c r="BH45" i="4"/>
  <c r="BI45" i="4" s="1"/>
  <c r="U65" i="4"/>
  <c r="BD34" i="4"/>
  <c r="BF34" i="4" s="1"/>
  <c r="AR34" i="4"/>
  <c r="AU36" i="4"/>
  <c r="AU38" i="4"/>
  <c r="BH38" i="4"/>
  <c r="BI38" i="4" s="1"/>
  <c r="BD29" i="4"/>
  <c r="BF29" i="4" s="1"/>
  <c r="AR29" i="4"/>
  <c r="BL19" i="4"/>
  <c r="AX18" i="4"/>
  <c r="AV19" i="4"/>
  <c r="D18" i="4"/>
  <c r="AY8" i="4"/>
  <c r="AV8" i="4"/>
  <c r="BL8" i="4"/>
  <c r="BD21" i="4"/>
  <c r="BF21" i="4" s="1"/>
  <c r="AR21" i="4"/>
  <c r="B57" i="4"/>
  <c r="AV11" i="4"/>
  <c r="BL11" i="4"/>
  <c r="BN11" i="4" s="1"/>
  <c r="AY31" i="4"/>
  <c r="Q32" i="4"/>
  <c r="AR15" i="4"/>
  <c r="G20" i="4"/>
  <c r="BI43" i="4"/>
  <c r="AV21" i="4"/>
  <c r="D12" i="4"/>
  <c r="AV14" i="4"/>
  <c r="F57" i="4"/>
  <c r="AC12" i="4"/>
  <c r="AR14" i="4"/>
  <c r="K17" i="4"/>
  <c r="AJ57" i="4"/>
  <c r="BD7" i="4"/>
  <c r="BF7" i="4" s="1"/>
  <c r="AR7" i="4"/>
  <c r="BL55" i="4"/>
  <c r="BN55" i="4" s="1"/>
  <c r="AY55" i="4"/>
  <c r="AV55" i="4"/>
  <c r="AW55" i="4" s="1"/>
  <c r="AR51" i="4"/>
  <c r="BD51" i="4"/>
  <c r="BF51" i="4" s="1"/>
  <c r="BH48" i="4"/>
  <c r="BI48" i="4" s="1"/>
  <c r="AU48" i="4"/>
  <c r="BL52" i="4"/>
  <c r="AY52" i="4"/>
  <c r="AV52" i="4"/>
  <c r="AW52" i="4" s="1"/>
  <c r="AU52" i="4"/>
  <c r="BN52" i="4"/>
  <c r="K40" i="4"/>
  <c r="AR46" i="4"/>
  <c r="AQ53" i="4"/>
  <c r="BE33" i="4"/>
  <c r="BE53" i="4" s="1"/>
  <c r="K48" i="4"/>
  <c r="AL53" i="4"/>
  <c r="AM53" i="4" s="1"/>
  <c r="AO53" i="4"/>
  <c r="BI36" i="4"/>
  <c r="BD35" i="4"/>
  <c r="BF35" i="4" s="1"/>
  <c r="AR35" i="4"/>
  <c r="G29" i="4"/>
  <c r="BD19" i="4"/>
  <c r="AR19" i="4"/>
  <c r="BM40" i="4"/>
  <c r="BN27" i="4"/>
  <c r="AU10" i="4"/>
  <c r="BH10" i="4"/>
  <c r="BI10" i="4" s="1"/>
  <c r="AV47" i="4"/>
  <c r="AW47" i="4" s="1"/>
  <c r="BL47" i="4"/>
  <c r="AY47" i="4"/>
  <c r="AH18" i="4"/>
  <c r="BE12" i="4"/>
  <c r="I29" i="4"/>
  <c r="BN31" i="4"/>
  <c r="P89" i="4"/>
  <c r="Q57" i="4"/>
  <c r="BF15" i="4"/>
  <c r="BH15" i="4"/>
  <c r="BJ15" i="4" s="1"/>
  <c r="U32" i="4"/>
  <c r="BD26" i="4"/>
  <c r="BF26" i="4" s="1"/>
  <c r="AR26" i="4"/>
  <c r="BH19" i="4"/>
  <c r="AU19" i="4"/>
  <c r="AT18" i="4"/>
  <c r="BD20" i="4"/>
  <c r="BF20" i="4" s="1"/>
  <c r="AR20" i="4"/>
  <c r="AY10" i="4"/>
  <c r="BF14" i="4"/>
  <c r="N386" i="3"/>
  <c r="J1053" i="3"/>
  <c r="E785" i="3"/>
  <c r="E1261" i="3"/>
  <c r="S1261" i="3" s="1"/>
  <c r="E84" i="3"/>
  <c r="E176" i="3"/>
  <c r="S176" i="3" s="1"/>
  <c r="E263" i="3"/>
  <c r="E255" i="3" s="1"/>
  <c r="S255" i="3" s="1"/>
  <c r="E273" i="3"/>
  <c r="E294" i="3"/>
  <c r="E332" i="3"/>
  <c r="E350" i="3"/>
  <c r="E600" i="3"/>
  <c r="E877" i="3"/>
  <c r="J30" i="3"/>
  <c r="J11" i="3" s="1"/>
  <c r="J37" i="3"/>
  <c r="J240" i="3"/>
  <c r="J320" i="3"/>
  <c r="J386" i="3"/>
  <c r="J1027" i="3"/>
  <c r="J1216" i="3"/>
  <c r="J1305" i="3"/>
  <c r="J1349" i="3"/>
  <c r="J1359" i="3"/>
  <c r="N79" i="3"/>
  <c r="N180" i="3"/>
  <c r="N249" i="3"/>
  <c r="N595" i="3"/>
  <c r="N1216" i="3"/>
  <c r="N1363" i="3"/>
  <c r="S18" i="3"/>
  <c r="S26" i="3"/>
  <c r="S34" i="3"/>
  <c r="S42" i="3"/>
  <c r="E65" i="3"/>
  <c r="E187" i="3"/>
  <c r="S187" i="3" s="1"/>
  <c r="E716" i="3"/>
  <c r="S716" i="3" s="1"/>
  <c r="E1027" i="3"/>
  <c r="S1027" i="3" s="1"/>
  <c r="E1073" i="3"/>
  <c r="E1072" i="3" s="1"/>
  <c r="S1072" i="3" s="1"/>
  <c r="S1074" i="3"/>
  <c r="E1104" i="3"/>
  <c r="S1106" i="3"/>
  <c r="E1197" i="3"/>
  <c r="E1245" i="3"/>
  <c r="E1297" i="3"/>
  <c r="E1290" i="3" s="1"/>
  <c r="S1290" i="3" s="1"/>
  <c r="S1298" i="3"/>
  <c r="J129" i="3"/>
  <c r="J110" i="3" s="1"/>
  <c r="J147" i="3"/>
  <c r="J137" i="3" s="1"/>
  <c r="J225" i="3"/>
  <c r="J273" i="3"/>
  <c r="J294" i="3"/>
  <c r="J376" i="3"/>
  <c r="J561" i="3"/>
  <c r="J560" i="3" s="1"/>
  <c r="J771" i="3"/>
  <c r="J1097" i="3"/>
  <c r="N30" i="3"/>
  <c r="N11" i="3" s="1"/>
  <c r="N40" i="3"/>
  <c r="N37" i="3" s="1"/>
  <c r="N96" i="3"/>
  <c r="N211" i="3"/>
  <c r="N193" i="3" s="1"/>
  <c r="N240" i="3"/>
  <c r="N301" i="3"/>
  <c r="N311" i="3"/>
  <c r="N320" i="3"/>
  <c r="N400" i="3"/>
  <c r="N399" i="3" s="1"/>
  <c r="N561" i="3"/>
  <c r="N560" i="3" s="1"/>
  <c r="E96" i="3"/>
  <c r="E125" i="3"/>
  <c r="E180" i="3"/>
  <c r="E326" i="3"/>
  <c r="E344" i="3"/>
  <c r="E371" i="3"/>
  <c r="S371" i="3" s="1"/>
  <c r="E406" i="3"/>
  <c r="S406" i="3" s="1"/>
  <c r="E801" i="3"/>
  <c r="E821" i="3"/>
  <c r="E839" i="3"/>
  <c r="E880" i="3"/>
  <c r="E959" i="3"/>
  <c r="E929" i="3" s="1"/>
  <c r="S929" i="3" s="1"/>
  <c r="E968" i="3"/>
  <c r="E963" i="3" s="1"/>
  <c r="S963" i="3" s="1"/>
  <c r="E1109" i="3"/>
  <c r="S1110" i="3"/>
  <c r="E1173" i="3"/>
  <c r="S1173" i="3" s="1"/>
  <c r="S1174" i="3"/>
  <c r="E1326" i="3"/>
  <c r="S1326" i="3" s="1"/>
  <c r="E1373" i="3"/>
  <c r="S1373" i="3" s="1"/>
  <c r="S1374" i="3"/>
  <c r="J84" i="3"/>
  <c r="J176" i="3"/>
  <c r="J287" i="3"/>
  <c r="J301" i="3"/>
  <c r="J380" i="3"/>
  <c r="J774" i="3"/>
  <c r="J839" i="3"/>
  <c r="J911" i="3"/>
  <c r="J1031" i="3"/>
  <c r="J1287" i="3"/>
  <c r="J1342" i="3"/>
  <c r="J1283" i="3" s="1"/>
  <c r="J1260" i="3" s="1"/>
  <c r="J1363" i="3"/>
  <c r="N53" i="3"/>
  <c r="N129" i="3"/>
  <c r="N147" i="3"/>
  <c r="N137" i="3" s="1"/>
  <c r="N225" i="3"/>
  <c r="N273" i="3"/>
  <c r="N294" i="3"/>
  <c r="N794" i="3"/>
  <c r="N785" i="3" s="1"/>
  <c r="S61" i="3"/>
  <c r="S69" i="3"/>
  <c r="S77" i="3"/>
  <c r="S85" i="3"/>
  <c r="S93" i="3"/>
  <c r="S101" i="3"/>
  <c r="N641" i="3"/>
  <c r="E11" i="3"/>
  <c r="E533" i="3"/>
  <c r="E595" i="3"/>
  <c r="E657" i="3"/>
  <c r="E725" i="3"/>
  <c r="S726" i="3"/>
  <c r="E1237" i="3"/>
  <c r="S1237" i="3" s="1"/>
  <c r="S1238" i="3"/>
  <c r="J622" i="3"/>
  <c r="J801" i="3"/>
  <c r="J797" i="3" s="1"/>
  <c r="J1261" i="3"/>
  <c r="N287" i="3"/>
  <c r="N380" i="3"/>
  <c r="N375" i="3" s="1"/>
  <c r="N600" i="3"/>
  <c r="N582" i="3" s="1"/>
  <c r="S15" i="3"/>
  <c r="S23" i="3"/>
  <c r="S31" i="3"/>
  <c r="S39" i="3"/>
  <c r="S47" i="3"/>
  <c r="S55" i="3"/>
  <c r="S63" i="3"/>
  <c r="S79" i="3"/>
  <c r="S87" i="3"/>
  <c r="S95" i="3"/>
  <c r="S103" i="3"/>
  <c r="S111" i="3"/>
  <c r="S1231" i="3"/>
  <c r="E1053" i="3"/>
  <c r="E1301" i="3"/>
  <c r="S1302" i="3"/>
  <c r="E40" i="3"/>
  <c r="E37" i="3" s="1"/>
  <c r="E129" i="3"/>
  <c r="E110" i="3" s="1"/>
  <c r="E147" i="3"/>
  <c r="E137" i="3" s="1"/>
  <c r="S137" i="3" s="1"/>
  <c r="E240" i="3"/>
  <c r="E301" i="3"/>
  <c r="E320" i="3"/>
  <c r="E386" i="3"/>
  <c r="E400" i="3"/>
  <c r="S400" i="3" s="1"/>
  <c r="E441" i="3"/>
  <c r="S441" i="3" s="1"/>
  <c r="J249" i="3"/>
  <c r="J344" i="3"/>
  <c r="J355" i="3"/>
  <c r="J371" i="3"/>
  <c r="J904" i="3"/>
  <c r="J915" i="3"/>
  <c r="J974" i="3"/>
  <c r="J971" i="3" s="1"/>
  <c r="J1191" i="3"/>
  <c r="N47" i="3"/>
  <c r="N46" i="3" s="1"/>
  <c r="N219" i="3"/>
  <c r="N218" i="3" s="1"/>
  <c r="N371" i="3"/>
  <c r="N406" i="3"/>
  <c r="N915" i="3"/>
  <c r="N1053" i="3"/>
  <c r="N1069" i="3"/>
  <c r="N1066" i="3" s="1"/>
  <c r="E53" i="3"/>
  <c r="S53" i="3" s="1"/>
  <c r="E225" i="3"/>
  <c r="E376" i="3"/>
  <c r="E774" i="3"/>
  <c r="E904" i="3"/>
  <c r="E903" i="3" s="1"/>
  <c r="E925" i="3"/>
  <c r="E924" i="3" s="1"/>
  <c r="E974" i="3"/>
  <c r="E1046" i="3"/>
  <c r="S1046" i="3" s="1"/>
  <c r="E1069" i="3"/>
  <c r="E1066" i="3" s="1"/>
  <c r="S1066" i="3" s="1"/>
  <c r="S1070" i="3"/>
  <c r="E1133" i="3"/>
  <c r="S1134" i="3"/>
  <c r="E1165" i="3"/>
  <c r="S1166" i="3"/>
  <c r="E1216" i="3"/>
  <c r="S1216" i="3" s="1"/>
  <c r="E1305" i="3"/>
  <c r="S1305" i="3" s="1"/>
  <c r="S1306" i="3"/>
  <c r="E1349" i="3"/>
  <c r="S1349" i="3" s="1"/>
  <c r="S1350" i="3"/>
  <c r="E1359" i="3"/>
  <c r="J211" i="3"/>
  <c r="J193" i="3" s="1"/>
  <c r="J641" i="3"/>
  <c r="J952" i="3"/>
  <c r="J929" i="3" s="1"/>
  <c r="N326" i="3"/>
  <c r="N344" i="3"/>
  <c r="N355" i="3"/>
  <c r="N503" i="3"/>
  <c r="N877" i="3"/>
  <c r="N1297" i="3"/>
  <c r="N1290" i="3" s="1"/>
  <c r="S17" i="3"/>
  <c r="S25" i="3"/>
  <c r="S33" i="3"/>
  <c r="S41" i="3"/>
  <c r="N911" i="3"/>
  <c r="N1031" i="3"/>
  <c r="S13" i="3"/>
  <c r="S21" i="3"/>
  <c r="S29" i="3"/>
  <c r="S37" i="3"/>
  <c r="S44" i="3"/>
  <c r="S51" i="3"/>
  <c r="S59" i="3"/>
  <c r="S67" i="3"/>
  <c r="S75" i="3"/>
  <c r="S83" i="3"/>
  <c r="S91" i="3"/>
  <c r="S99" i="3"/>
  <c r="S107" i="3"/>
  <c r="N812" i="3"/>
  <c r="N851" i="3"/>
  <c r="N1191" i="3"/>
  <c r="S14" i="3"/>
  <c r="S22" i="3"/>
  <c r="S30" i="3"/>
  <c r="S38" i="3"/>
  <c r="S45" i="3"/>
  <c r="S52" i="3"/>
  <c r="S60" i="3"/>
  <c r="S68" i="3"/>
  <c r="S76" i="3"/>
  <c r="S84" i="3"/>
  <c r="S92" i="3"/>
  <c r="S100" i="3"/>
  <c r="S108" i="3"/>
  <c r="S116" i="3"/>
  <c r="S124" i="3"/>
  <c r="S132" i="3"/>
  <c r="S140" i="3"/>
  <c r="S148" i="3"/>
  <c r="S156" i="3"/>
  <c r="S164" i="3"/>
  <c r="S172" i="3"/>
  <c r="S180" i="3"/>
  <c r="S188" i="3"/>
  <c r="S196" i="3"/>
  <c r="N650" i="3"/>
  <c r="N716" i="3"/>
  <c r="N697" i="3" s="1"/>
  <c r="N904" i="3"/>
  <c r="N925" i="3"/>
  <c r="N924" i="3" s="1"/>
  <c r="N974" i="3"/>
  <c r="S16" i="3"/>
  <c r="S24" i="3"/>
  <c r="S32" i="3"/>
  <c r="S54" i="3"/>
  <c r="S62" i="3"/>
  <c r="S70" i="3"/>
  <c r="S78" i="3"/>
  <c r="S86" i="3"/>
  <c r="S94" i="3"/>
  <c r="S1341" i="3"/>
  <c r="S48" i="3"/>
  <c r="S56" i="3"/>
  <c r="S72" i="3"/>
  <c r="S80" i="3"/>
  <c r="S88" i="3"/>
  <c r="S96" i="3"/>
  <c r="S104" i="3"/>
  <c r="S112" i="3"/>
  <c r="S120" i="3"/>
  <c r="S128" i="3"/>
  <c r="S136" i="3"/>
  <c r="S144" i="3"/>
  <c r="S152" i="3"/>
  <c r="S160" i="3"/>
  <c r="S168" i="3"/>
  <c r="S184" i="3"/>
  <c r="S200" i="3"/>
  <c r="S208" i="3"/>
  <c r="S216" i="3"/>
  <c r="S224" i="3"/>
  <c r="S232" i="3"/>
  <c r="S240" i="3"/>
  <c r="S248" i="3"/>
  <c r="S256" i="3"/>
  <c r="S264" i="3"/>
  <c r="S272" i="3"/>
  <c r="S288" i="3"/>
  <c r="S296" i="3"/>
  <c r="S304" i="3"/>
  <c r="S312" i="3"/>
  <c r="S320" i="3"/>
  <c r="S328" i="3"/>
  <c r="S336" i="3"/>
  <c r="S344" i="3"/>
  <c r="S352" i="3"/>
  <c r="S360" i="3"/>
  <c r="S368" i="3"/>
  <c r="S376" i="3"/>
  <c r="S384" i="3"/>
  <c r="S392" i="3"/>
  <c r="S408" i="3"/>
  <c r="S416" i="3"/>
  <c r="S424" i="3"/>
  <c r="S432" i="3"/>
  <c r="S440" i="3"/>
  <c r="S448" i="3"/>
  <c r="S456" i="3"/>
  <c r="S464" i="3"/>
  <c r="S472" i="3"/>
  <c r="S480" i="3"/>
  <c r="S488" i="3"/>
  <c r="S496" i="3"/>
  <c r="S504" i="3"/>
  <c r="S512" i="3"/>
  <c r="S520" i="3"/>
  <c r="S528" i="3"/>
  <c r="S536" i="3"/>
  <c r="S544" i="3"/>
  <c r="S552" i="3"/>
  <c r="S560" i="3"/>
  <c r="S568" i="3"/>
  <c r="S576" i="3"/>
  <c r="S584" i="3"/>
  <c r="S592" i="3"/>
  <c r="S608" i="3"/>
  <c r="S616" i="3"/>
  <c r="S624" i="3"/>
  <c r="S632" i="3"/>
  <c r="S640" i="3"/>
  <c r="S648" i="3"/>
  <c r="S656" i="3"/>
  <c r="S664" i="3"/>
  <c r="S672" i="3"/>
  <c r="S680" i="3"/>
  <c r="S688" i="3"/>
  <c r="S696" i="3"/>
  <c r="S704" i="3"/>
  <c r="S712" i="3"/>
  <c r="S1104" i="3"/>
  <c r="N657" i="3"/>
  <c r="N801" i="3"/>
  <c r="N1104" i="3"/>
  <c r="S11" i="3"/>
  <c r="S19" i="3"/>
  <c r="S27" i="3"/>
  <c r="S35" i="3"/>
  <c r="S49" i="3"/>
  <c r="S57" i="3"/>
  <c r="S65" i="3"/>
  <c r="S73" i="3"/>
  <c r="S81" i="3"/>
  <c r="S89" i="3"/>
  <c r="S97" i="3"/>
  <c r="S105" i="3"/>
  <c r="N692" i="3"/>
  <c r="N839" i="3"/>
  <c r="N880" i="3"/>
  <c r="N866" i="3" s="1"/>
  <c r="N959" i="3"/>
  <c r="N929" i="3" s="1"/>
  <c r="N968" i="3"/>
  <c r="N963" i="3" s="1"/>
  <c r="N1097" i="3"/>
  <c r="N1261" i="3"/>
  <c r="N1291" i="3"/>
  <c r="S12" i="3"/>
  <c r="S20" i="3"/>
  <c r="S28" i="3"/>
  <c r="S36" i="3"/>
  <c r="S50" i="3"/>
  <c r="S58" i="3"/>
  <c r="S66" i="3"/>
  <c r="S74" i="3"/>
  <c r="S82" i="3"/>
  <c r="S90" i="3"/>
  <c r="S98" i="3"/>
  <c r="S106" i="3"/>
  <c r="S118" i="3"/>
  <c r="S126" i="3"/>
  <c r="S134" i="3"/>
  <c r="S142" i="3"/>
  <c r="S150" i="3"/>
  <c r="S158" i="3"/>
  <c r="S166" i="3"/>
  <c r="S174" i="3"/>
  <c r="S182" i="3"/>
  <c r="S198" i="3"/>
  <c r="S206" i="3"/>
  <c r="S214" i="3"/>
  <c r="S222" i="3"/>
  <c r="S230" i="3"/>
  <c r="S238" i="3"/>
  <c r="S246" i="3"/>
  <c r="S254" i="3"/>
  <c r="S262" i="3"/>
  <c r="S270" i="3"/>
  <c r="S278" i="3"/>
  <c r="S294" i="3"/>
  <c r="S302" i="3"/>
  <c r="S310" i="3"/>
  <c r="S318" i="3"/>
  <c r="S326" i="3"/>
  <c r="S334" i="3"/>
  <c r="S342" i="3"/>
  <c r="S350" i="3"/>
  <c r="S358" i="3"/>
  <c r="S366" i="3"/>
  <c r="S374" i="3"/>
  <c r="S382" i="3"/>
  <c r="S390" i="3"/>
  <c r="S422" i="3"/>
  <c r="S430" i="3"/>
  <c r="S438" i="3"/>
  <c r="S446" i="3"/>
  <c r="S454" i="3"/>
  <c r="S462" i="3"/>
  <c r="S470" i="3"/>
  <c r="S478" i="3"/>
  <c r="S486" i="3"/>
  <c r="S494" i="3"/>
  <c r="S502" i="3"/>
  <c r="S518" i="3"/>
  <c r="S526" i="3"/>
  <c r="S534" i="3"/>
  <c r="S542" i="3"/>
  <c r="S550" i="3"/>
  <c r="S558" i="3"/>
  <c r="S566" i="3"/>
  <c r="S574" i="3"/>
  <c r="S590" i="3"/>
  <c r="S598" i="3"/>
  <c r="S606" i="3"/>
  <c r="S614" i="3"/>
  <c r="S630" i="3"/>
  <c r="S638" i="3"/>
  <c r="S646" i="3"/>
  <c r="S654" i="3"/>
  <c r="S662" i="3"/>
  <c r="S670" i="3"/>
  <c r="S678" i="3"/>
  <c r="S686" i="3"/>
  <c r="S694" i="3"/>
  <c r="S702" i="3"/>
  <c r="S710" i="3"/>
  <c r="S718" i="3"/>
  <c r="S1141" i="3"/>
  <c r="S1149" i="3"/>
  <c r="S1157" i="3"/>
  <c r="S1165" i="3"/>
  <c r="S1245" i="3"/>
  <c r="S1253" i="3"/>
  <c r="S1347" i="3"/>
  <c r="S119" i="3"/>
  <c r="S127" i="3"/>
  <c r="S135" i="3"/>
  <c r="S143" i="3"/>
  <c r="S151" i="3"/>
  <c r="S159" i="3"/>
  <c r="S167" i="3"/>
  <c r="S175" i="3"/>
  <c r="S183" i="3"/>
  <c r="S199" i="3"/>
  <c r="S207" i="3"/>
  <c r="S215" i="3"/>
  <c r="S223" i="3"/>
  <c r="S231" i="3"/>
  <c r="S239" i="3"/>
  <c r="S247" i="3"/>
  <c r="S271" i="3"/>
  <c r="S287" i="3"/>
  <c r="S295" i="3"/>
  <c r="S303" i="3"/>
  <c r="S311" i="3"/>
  <c r="S319" i="3"/>
  <c r="S327" i="3"/>
  <c r="S335" i="3"/>
  <c r="S343" i="3"/>
  <c r="S351" i="3"/>
  <c r="S359" i="3"/>
  <c r="S367" i="3"/>
  <c r="S383" i="3"/>
  <c r="S391" i="3"/>
  <c r="S407" i="3"/>
  <c r="S415" i="3"/>
  <c r="S423" i="3"/>
  <c r="S431" i="3"/>
  <c r="S439" i="3"/>
  <c r="S447" i="3"/>
  <c r="S455" i="3"/>
  <c r="S463" i="3"/>
  <c r="S471" i="3"/>
  <c r="S479" i="3"/>
  <c r="S487" i="3"/>
  <c r="S511" i="3"/>
  <c r="S519" i="3"/>
  <c r="S527" i="3"/>
  <c r="S535" i="3"/>
  <c r="S543" i="3"/>
  <c r="S551" i="3"/>
  <c r="S559" i="3"/>
  <c r="S575" i="3"/>
  <c r="S583" i="3"/>
  <c r="S591" i="3"/>
  <c r="S599" i="3"/>
  <c r="S607" i="3"/>
  <c r="S615" i="3"/>
  <c r="S623" i="3"/>
  <c r="S631" i="3"/>
  <c r="S639" i="3"/>
  <c r="S647" i="3"/>
  <c r="S655" i="3"/>
  <c r="S663" i="3"/>
  <c r="S671" i="3"/>
  <c r="S679" i="3"/>
  <c r="S687" i="3"/>
  <c r="S695" i="3"/>
  <c r="S703" i="3"/>
  <c r="S711" i="3"/>
  <c r="S1118" i="3"/>
  <c r="S1126" i="3"/>
  <c r="S1309" i="3"/>
  <c r="S113" i="3"/>
  <c r="S121" i="3"/>
  <c r="S145" i="3"/>
  <c r="S153" i="3"/>
  <c r="S161" i="3"/>
  <c r="S169" i="3"/>
  <c r="S177" i="3"/>
  <c r="S185" i="3"/>
  <c r="S201" i="3"/>
  <c r="S209" i="3"/>
  <c r="S217" i="3"/>
  <c r="S225" i="3"/>
  <c r="S233" i="3"/>
  <c r="S241" i="3"/>
  <c r="S249" i="3"/>
  <c r="S257" i="3"/>
  <c r="S265" i="3"/>
  <c r="S273" i="3"/>
  <c r="S281" i="3"/>
  <c r="S289" i="3"/>
  <c r="S297" i="3"/>
  <c r="S305" i="3"/>
  <c r="S313" i="3"/>
  <c r="S321" i="3"/>
  <c r="S329" i="3"/>
  <c r="S337" i="3"/>
  <c r="S345" i="3"/>
  <c r="S353" i="3"/>
  <c r="S361" i="3"/>
  <c r="S369" i="3"/>
  <c r="S377" i="3"/>
  <c r="S385" i="3"/>
  <c r="S393" i="3"/>
  <c r="S401" i="3"/>
  <c r="S409" i="3"/>
  <c r="S417" i="3"/>
  <c r="S425" i="3"/>
  <c r="S433" i="3"/>
  <c r="S449" i="3"/>
  <c r="S457" i="3"/>
  <c r="S465" i="3"/>
  <c r="S473" i="3"/>
  <c r="S481" i="3"/>
  <c r="S489" i="3"/>
  <c r="S497" i="3"/>
  <c r="S505" i="3"/>
  <c r="S513" i="3"/>
  <c r="S521" i="3"/>
  <c r="S529" i="3"/>
  <c r="S537" i="3"/>
  <c r="S545" i="3"/>
  <c r="S553" i="3"/>
  <c r="S561" i="3"/>
  <c r="S569" i="3"/>
  <c r="S577" i="3"/>
  <c r="S585" i="3"/>
  <c r="S593" i="3"/>
  <c r="S601" i="3"/>
  <c r="S609" i="3"/>
  <c r="S617" i="3"/>
  <c r="S625" i="3"/>
  <c r="S633" i="3"/>
  <c r="S649" i="3"/>
  <c r="S657" i="3"/>
  <c r="S665" i="3"/>
  <c r="S673" i="3"/>
  <c r="S689" i="3"/>
  <c r="S705" i="3"/>
  <c r="S713" i="3"/>
  <c r="S1081" i="3"/>
  <c r="S1089" i="3"/>
  <c r="S1097" i="3"/>
  <c r="S1208" i="3"/>
  <c r="S1224" i="3"/>
  <c r="S1296" i="3"/>
  <c r="S114" i="3"/>
  <c r="S122" i="3"/>
  <c r="S130" i="3"/>
  <c r="S138" i="3"/>
  <c r="S146" i="3"/>
  <c r="S154" i="3"/>
  <c r="S162" i="3"/>
  <c r="S170" i="3"/>
  <c r="S178" i="3"/>
  <c r="S186" i="3"/>
  <c r="S194" i="3"/>
  <c r="S202" i="3"/>
  <c r="S210" i="3"/>
  <c r="S226" i="3"/>
  <c r="S234" i="3"/>
  <c r="S242" i="3"/>
  <c r="S250" i="3"/>
  <c r="S258" i="3"/>
  <c r="S266" i="3"/>
  <c r="S274" i="3"/>
  <c r="S282" i="3"/>
  <c r="S290" i="3"/>
  <c r="S298" i="3"/>
  <c r="S306" i="3"/>
  <c r="S314" i="3"/>
  <c r="S322" i="3"/>
  <c r="S330" i="3"/>
  <c r="S338" i="3"/>
  <c r="S346" i="3"/>
  <c r="S354" i="3"/>
  <c r="S362" i="3"/>
  <c r="S370" i="3"/>
  <c r="S378" i="3"/>
  <c r="S386" i="3"/>
  <c r="S394" i="3"/>
  <c r="S402" i="3"/>
  <c r="S410" i="3"/>
  <c r="S418" i="3"/>
  <c r="S426" i="3"/>
  <c r="S434" i="3"/>
  <c r="S442" i="3"/>
  <c r="S450" i="3"/>
  <c r="S458" i="3"/>
  <c r="S466" i="3"/>
  <c r="S474" i="3"/>
  <c r="S482" i="3"/>
  <c r="S490" i="3"/>
  <c r="S498" i="3"/>
  <c r="S506" i="3"/>
  <c r="S514" i="3"/>
  <c r="S522" i="3"/>
  <c r="S530" i="3"/>
  <c r="S538" i="3"/>
  <c r="S546" i="3"/>
  <c r="S554" i="3"/>
  <c r="S562" i="3"/>
  <c r="S570" i="3"/>
  <c r="S578" i="3"/>
  <c r="S586" i="3"/>
  <c r="S594" i="3"/>
  <c r="S602" i="3"/>
  <c r="S610" i="3"/>
  <c r="S618" i="3"/>
  <c r="S626" i="3"/>
  <c r="S634" i="3"/>
  <c r="S642" i="3"/>
  <c r="S658" i="3"/>
  <c r="S674" i="3"/>
  <c r="S682" i="3"/>
  <c r="S690" i="3"/>
  <c r="S698" i="3"/>
  <c r="S706" i="3"/>
  <c r="S714" i="3"/>
  <c r="S1328" i="3"/>
  <c r="S115" i="3"/>
  <c r="S123" i="3"/>
  <c r="S131" i="3"/>
  <c r="S139" i="3"/>
  <c r="S147" i="3"/>
  <c r="S155" i="3"/>
  <c r="S163" i="3"/>
  <c r="S171" i="3"/>
  <c r="S179" i="3"/>
  <c r="S195" i="3"/>
  <c r="S203" i="3"/>
  <c r="S227" i="3"/>
  <c r="S235" i="3"/>
  <c r="S243" i="3"/>
  <c r="S251" i="3"/>
  <c r="S259" i="3"/>
  <c r="S267" i="3"/>
  <c r="S275" i="3"/>
  <c r="S283" i="3"/>
  <c r="S291" i="3"/>
  <c r="S299" i="3"/>
  <c r="S307" i="3"/>
  <c r="S315" i="3"/>
  <c r="S323" i="3"/>
  <c r="S331" i="3"/>
  <c r="S339" i="3"/>
  <c r="S347" i="3"/>
  <c r="S355" i="3"/>
  <c r="S363" i="3"/>
  <c r="S379" i="3"/>
  <c r="S387" i="3"/>
  <c r="S403" i="3"/>
  <c r="S411" i="3"/>
  <c r="S419" i="3"/>
  <c r="S427" i="3"/>
  <c r="S435" i="3"/>
  <c r="S443" i="3"/>
  <c r="S451" i="3"/>
  <c r="S459" i="3"/>
  <c r="S467" i="3"/>
  <c r="S475" i="3"/>
  <c r="S483" i="3"/>
  <c r="S491" i="3"/>
  <c r="S499" i="3"/>
  <c r="S507" i="3"/>
  <c r="S515" i="3"/>
  <c r="S523" i="3"/>
  <c r="S531" i="3"/>
  <c r="S539" i="3"/>
  <c r="S547" i="3"/>
  <c r="S555" i="3"/>
  <c r="S563" i="3"/>
  <c r="S571" i="3"/>
  <c r="S579" i="3"/>
  <c r="S587" i="3"/>
  <c r="S595" i="3"/>
  <c r="S603" i="3"/>
  <c r="S611" i="3"/>
  <c r="S619" i="3"/>
  <c r="S627" i="3"/>
  <c r="S635" i="3"/>
  <c r="S643" i="3"/>
  <c r="S651" i="3"/>
  <c r="S659" i="3"/>
  <c r="S667" i="3"/>
  <c r="S675" i="3"/>
  <c r="S683" i="3"/>
  <c r="S691" i="3"/>
  <c r="S699" i="3"/>
  <c r="S707" i="3"/>
  <c r="S1051" i="3"/>
  <c r="S1059" i="3"/>
  <c r="S1067" i="3"/>
  <c r="S1274" i="3"/>
  <c r="S1282" i="3"/>
  <c r="S1360" i="3"/>
  <c r="S204" i="3"/>
  <c r="S212" i="3"/>
  <c r="S220" i="3"/>
  <c r="S228" i="3"/>
  <c r="S236" i="3"/>
  <c r="S244" i="3"/>
  <c r="S252" i="3"/>
  <c r="S260" i="3"/>
  <c r="S268" i="3"/>
  <c r="S276" i="3"/>
  <c r="S284" i="3"/>
  <c r="S292" i="3"/>
  <c r="S300" i="3"/>
  <c r="S308" i="3"/>
  <c r="S316" i="3"/>
  <c r="S324" i="3"/>
  <c r="S332" i="3"/>
  <c r="S340" i="3"/>
  <c r="S348" i="3"/>
  <c r="S356" i="3"/>
  <c r="S364" i="3"/>
  <c r="S372" i="3"/>
  <c r="S380" i="3"/>
  <c r="S388" i="3"/>
  <c r="S404" i="3"/>
  <c r="S412" i="3"/>
  <c r="S420" i="3"/>
  <c r="S428" i="3"/>
  <c r="S436" i="3"/>
  <c r="S444" i="3"/>
  <c r="S460" i="3"/>
  <c r="S468" i="3"/>
  <c r="S476" i="3"/>
  <c r="S484" i="3"/>
  <c r="S492" i="3"/>
  <c r="S500" i="3"/>
  <c r="S508" i="3"/>
  <c r="S516" i="3"/>
  <c r="S524" i="3"/>
  <c r="S532" i="3"/>
  <c r="S540" i="3"/>
  <c r="S548" i="3"/>
  <c r="S556" i="3"/>
  <c r="S572" i="3"/>
  <c r="S580" i="3"/>
  <c r="S588" i="3"/>
  <c r="S596" i="3"/>
  <c r="S604" i="3"/>
  <c r="S612" i="3"/>
  <c r="S620" i="3"/>
  <c r="S628" i="3"/>
  <c r="S636" i="3"/>
  <c r="S644" i="3"/>
  <c r="S652" i="3"/>
  <c r="S660" i="3"/>
  <c r="S668" i="3"/>
  <c r="S676" i="3"/>
  <c r="S684" i="3"/>
  <c r="S700" i="3"/>
  <c r="S708" i="3"/>
  <c r="S732" i="3"/>
  <c r="S740" i="3"/>
  <c r="S748" i="3"/>
  <c r="S756" i="3"/>
  <c r="S764" i="3"/>
  <c r="S772" i="3"/>
  <c r="S780" i="3"/>
  <c r="S788" i="3"/>
  <c r="S796" i="3"/>
  <c r="S804" i="3"/>
  <c r="S812" i="3"/>
  <c r="S820" i="3"/>
  <c r="S828" i="3"/>
  <c r="S836" i="3"/>
  <c r="S844" i="3"/>
  <c r="S852" i="3"/>
  <c r="S860" i="3"/>
  <c r="S868" i="3"/>
  <c r="S876" i="3"/>
  <c r="S884" i="3"/>
  <c r="S892" i="3"/>
  <c r="S900" i="3"/>
  <c r="S908" i="3"/>
  <c r="S916" i="3"/>
  <c r="S924" i="3"/>
  <c r="S932" i="3"/>
  <c r="S940" i="3"/>
  <c r="S948" i="3"/>
  <c r="S956" i="3"/>
  <c r="S964" i="3"/>
  <c r="S972" i="3"/>
  <c r="S980" i="3"/>
  <c r="S988" i="3"/>
  <c r="S996" i="3"/>
  <c r="S1004" i="3"/>
  <c r="S1012" i="3"/>
  <c r="S1020" i="3"/>
  <c r="S1028" i="3"/>
  <c r="S1036" i="3"/>
  <c r="S1044" i="3"/>
  <c r="S1179" i="3"/>
  <c r="S1187" i="3"/>
  <c r="S1195" i="3"/>
  <c r="S1267" i="3"/>
  <c r="S117" i="3"/>
  <c r="S125" i="3"/>
  <c r="S133" i="3"/>
  <c r="S141" i="3"/>
  <c r="S149" i="3"/>
  <c r="S157" i="3"/>
  <c r="S165" i="3"/>
  <c r="S173" i="3"/>
  <c r="S181" i="3"/>
  <c r="S189" i="3"/>
  <c r="S197" i="3"/>
  <c r="S205" i="3"/>
  <c r="S213" i="3"/>
  <c r="S221" i="3"/>
  <c r="S229" i="3"/>
  <c r="S237" i="3"/>
  <c r="S245" i="3"/>
  <c r="S253" i="3"/>
  <c r="S261" i="3"/>
  <c r="S277" i="3"/>
  <c r="S285" i="3"/>
  <c r="S293" i="3"/>
  <c r="S301" i="3"/>
  <c r="S309" i="3"/>
  <c r="S317" i="3"/>
  <c r="S325" i="3"/>
  <c r="S333" i="3"/>
  <c r="S341" i="3"/>
  <c r="S349" i="3"/>
  <c r="S357" i="3"/>
  <c r="S365" i="3"/>
  <c r="S373" i="3"/>
  <c r="S381" i="3"/>
  <c r="S389" i="3"/>
  <c r="S405" i="3"/>
  <c r="S413" i="3"/>
  <c r="S421" i="3"/>
  <c r="S429" i="3"/>
  <c r="S437" i="3"/>
  <c r="S445" i="3"/>
  <c r="S453" i="3"/>
  <c r="S461" i="3"/>
  <c r="S469" i="3"/>
  <c r="S477" i="3"/>
  <c r="S485" i="3"/>
  <c r="S493" i="3"/>
  <c r="S501" i="3"/>
  <c r="S509" i="3"/>
  <c r="S517" i="3"/>
  <c r="S525" i="3"/>
  <c r="S533" i="3"/>
  <c r="S541" i="3"/>
  <c r="S549" i="3"/>
  <c r="S557" i="3"/>
  <c r="S565" i="3"/>
  <c r="S573" i="3"/>
  <c r="S581" i="3"/>
  <c r="S589" i="3"/>
  <c r="S597" i="3"/>
  <c r="S605" i="3"/>
  <c r="S613" i="3"/>
  <c r="S621" i="3"/>
  <c r="S629" i="3"/>
  <c r="S637" i="3"/>
  <c r="S645" i="3"/>
  <c r="S653" i="3"/>
  <c r="S661" i="3"/>
  <c r="S669" i="3"/>
  <c r="S677" i="3"/>
  <c r="S685" i="3"/>
  <c r="S693" i="3"/>
  <c r="S701" i="3"/>
  <c r="S709" i="3"/>
  <c r="S1172" i="3"/>
  <c r="S1315" i="3"/>
  <c r="S724" i="3"/>
  <c r="S738" i="3"/>
  <c r="S754" i="3"/>
  <c r="S762" i="3"/>
  <c r="S770" i="3"/>
  <c r="S778" i="3"/>
  <c r="S786" i="3"/>
  <c r="S794" i="3"/>
  <c r="S802" i="3"/>
  <c r="S810" i="3"/>
  <c r="S818" i="3"/>
  <c r="S826" i="3"/>
  <c r="S834" i="3"/>
  <c r="S842" i="3"/>
  <c r="S850" i="3"/>
  <c r="S858" i="3"/>
  <c r="S874" i="3"/>
  <c r="S882" i="3"/>
  <c r="S890" i="3"/>
  <c r="S898" i="3"/>
  <c r="S906" i="3"/>
  <c r="S914" i="3"/>
  <c r="S922" i="3"/>
  <c r="S930" i="3"/>
  <c r="S938" i="3"/>
  <c r="S946" i="3"/>
  <c r="S954" i="3"/>
  <c r="S962" i="3"/>
  <c r="S970" i="3"/>
  <c r="S978" i="3"/>
  <c r="S986" i="3"/>
  <c r="S994" i="3"/>
  <c r="S1002" i="3"/>
  <c r="S1010" i="3"/>
  <c r="S1018" i="3"/>
  <c r="S1026" i="3"/>
  <c r="S1042" i="3"/>
  <c r="S1049" i="3"/>
  <c r="S1057" i="3"/>
  <c r="S1065" i="3"/>
  <c r="S1079" i="3"/>
  <c r="S1087" i="3"/>
  <c r="S1095" i="3"/>
  <c r="S1109" i="3"/>
  <c r="S1116" i="3"/>
  <c r="S1124" i="3"/>
  <c r="S1132" i="3"/>
  <c r="S1139" i="3"/>
  <c r="S1147" i="3"/>
  <c r="S1155" i="3"/>
  <c r="S1163" i="3"/>
  <c r="S1170" i="3"/>
  <c r="S1177" i="3"/>
  <c r="S1185" i="3"/>
  <c r="S1193" i="3"/>
  <c r="S1200" i="3"/>
  <c r="S1214" i="3"/>
  <c r="S1222" i="3"/>
  <c r="S1236" i="3"/>
  <c r="S1243" i="3"/>
  <c r="S1251" i="3"/>
  <c r="S1259" i="3"/>
  <c r="S1272" i="3"/>
  <c r="S1280" i="3"/>
  <c r="S1288" i="3"/>
  <c r="S1301" i="3"/>
  <c r="S1307" i="3"/>
  <c r="S1320" i="3"/>
  <c r="S1333" i="3"/>
  <c r="S1339" i="3"/>
  <c r="S1352" i="3"/>
  <c r="S1365" i="3"/>
  <c r="S1371" i="3"/>
  <c r="S717" i="3"/>
  <c r="S725" i="3"/>
  <c r="S739" i="3"/>
  <c r="S747" i="3"/>
  <c r="S755" i="3"/>
  <c r="S763" i="3"/>
  <c r="S771" i="3"/>
  <c r="S779" i="3"/>
  <c r="S787" i="3"/>
  <c r="S795" i="3"/>
  <c r="S803" i="3"/>
  <c r="S811" i="3"/>
  <c r="S819" i="3"/>
  <c r="S827" i="3"/>
  <c r="S835" i="3"/>
  <c r="S843" i="3"/>
  <c r="S851" i="3"/>
  <c r="S859" i="3"/>
  <c r="S867" i="3"/>
  <c r="S875" i="3"/>
  <c r="S883" i="3"/>
  <c r="S891" i="3"/>
  <c r="S899" i="3"/>
  <c r="S907" i="3"/>
  <c r="S923" i="3"/>
  <c r="S931" i="3"/>
  <c r="S939" i="3"/>
  <c r="S947" i="3"/>
  <c r="S955" i="3"/>
  <c r="S979" i="3"/>
  <c r="S987" i="3"/>
  <c r="S995" i="3"/>
  <c r="S1003" i="3"/>
  <c r="S1011" i="3"/>
  <c r="S1019" i="3"/>
  <c r="S1035" i="3"/>
  <c r="S1050" i="3"/>
  <c r="S1058" i="3"/>
  <c r="S1080" i="3"/>
  <c r="S1088" i="3"/>
  <c r="S1096" i="3"/>
  <c r="S1103" i="3"/>
  <c r="S1117" i="3"/>
  <c r="S1125" i="3"/>
  <c r="S1133" i="3"/>
  <c r="S1140" i="3"/>
  <c r="S1148" i="3"/>
  <c r="S1156" i="3"/>
  <c r="S1164" i="3"/>
  <c r="S1171" i="3"/>
  <c r="S1178" i="3"/>
  <c r="S1186" i="3"/>
  <c r="S1194" i="3"/>
  <c r="S1201" i="3"/>
  <c r="S1207" i="3"/>
  <c r="S1215" i="3"/>
  <c r="S1223" i="3"/>
  <c r="S1244" i="3"/>
  <c r="S1252" i="3"/>
  <c r="S1273" i="3"/>
  <c r="S1281" i="3"/>
  <c r="S1289" i="3"/>
  <c r="S1295" i="3"/>
  <c r="S1308" i="3"/>
  <c r="S1321" i="3"/>
  <c r="S1327" i="3"/>
  <c r="S1340" i="3"/>
  <c r="S1353" i="3"/>
  <c r="S1359" i="3"/>
  <c r="S1372" i="3"/>
  <c r="S719" i="3"/>
  <c r="S733" i="3"/>
  <c r="S741" i="3"/>
  <c r="S749" i="3"/>
  <c r="S757" i="3"/>
  <c r="S765" i="3"/>
  <c r="S773" i="3"/>
  <c r="S781" i="3"/>
  <c r="S789" i="3"/>
  <c r="S805" i="3"/>
  <c r="S813" i="3"/>
  <c r="S821" i="3"/>
  <c r="S829" i="3"/>
  <c r="S837" i="3"/>
  <c r="S845" i="3"/>
  <c r="S853" i="3"/>
  <c r="S861" i="3"/>
  <c r="S869" i="3"/>
  <c r="S877" i="3"/>
  <c r="S885" i="3"/>
  <c r="S893" i="3"/>
  <c r="S901" i="3"/>
  <c r="S909" i="3"/>
  <c r="S917" i="3"/>
  <c r="S925" i="3"/>
  <c r="S933" i="3"/>
  <c r="S941" i="3"/>
  <c r="S949" i="3"/>
  <c r="S957" i="3"/>
  <c r="S965" i="3"/>
  <c r="S973" i="3"/>
  <c r="S981" i="3"/>
  <c r="S989" i="3"/>
  <c r="S997" i="3"/>
  <c r="S1005" i="3"/>
  <c r="S1013" i="3"/>
  <c r="S1021" i="3"/>
  <c r="S1029" i="3"/>
  <c r="S1037" i="3"/>
  <c r="S1045" i="3"/>
  <c r="S1052" i="3"/>
  <c r="S1060" i="3"/>
  <c r="S1068" i="3"/>
  <c r="S1082" i="3"/>
  <c r="S1090" i="3"/>
  <c r="S1098" i="3"/>
  <c r="S1105" i="3"/>
  <c r="S1111" i="3"/>
  <c r="S1119" i="3"/>
  <c r="S1127" i="3"/>
  <c r="S1142" i="3"/>
  <c r="S1150" i="3"/>
  <c r="S1158" i="3"/>
  <c r="S1180" i="3"/>
  <c r="S1188" i="3"/>
  <c r="S1196" i="3"/>
  <c r="S1209" i="3"/>
  <c r="S1217" i="3"/>
  <c r="S1225" i="3"/>
  <c r="S1232" i="3"/>
  <c r="S1246" i="3"/>
  <c r="S1254" i="3"/>
  <c r="S1268" i="3"/>
  <c r="S1275" i="3"/>
  <c r="S1297" i="3"/>
  <c r="S1303" i="3"/>
  <c r="S1316" i="3"/>
  <c r="S1329" i="3"/>
  <c r="S1335" i="3"/>
  <c r="S1348" i="3"/>
  <c r="S1361" i="3"/>
  <c r="S1367" i="3"/>
  <c r="S720" i="3"/>
  <c r="S727" i="3"/>
  <c r="S734" i="3"/>
  <c r="S742" i="3"/>
  <c r="S750" i="3"/>
  <c r="S758" i="3"/>
  <c r="S766" i="3"/>
  <c r="S774" i="3"/>
  <c r="S782" i="3"/>
  <c r="S790" i="3"/>
  <c r="S798" i="3"/>
  <c r="S806" i="3"/>
  <c r="S814" i="3"/>
  <c r="S822" i="3"/>
  <c r="S830" i="3"/>
  <c r="S838" i="3"/>
  <c r="S846" i="3"/>
  <c r="S854" i="3"/>
  <c r="S862" i="3"/>
  <c r="S870" i="3"/>
  <c r="S878" i="3"/>
  <c r="S886" i="3"/>
  <c r="S894" i="3"/>
  <c r="S902" i="3"/>
  <c r="S910" i="3"/>
  <c r="S918" i="3"/>
  <c r="S926" i="3"/>
  <c r="S934" i="3"/>
  <c r="S942" i="3"/>
  <c r="S950" i="3"/>
  <c r="S958" i="3"/>
  <c r="S966" i="3"/>
  <c r="S974" i="3"/>
  <c r="S982" i="3"/>
  <c r="S990" i="3"/>
  <c r="S998" i="3"/>
  <c r="S1006" i="3"/>
  <c r="S1014" i="3"/>
  <c r="S1022" i="3"/>
  <c r="S1030" i="3"/>
  <c r="S1038" i="3"/>
  <c r="S1053" i="3"/>
  <c r="S1061" i="3"/>
  <c r="S1069" i="3"/>
  <c r="S1075" i="3"/>
  <c r="S1083" i="3"/>
  <c r="S1091" i="3"/>
  <c r="S1099" i="3"/>
  <c r="S1112" i="3"/>
  <c r="S1120" i="3"/>
  <c r="S1128" i="3"/>
  <c r="S1135" i="3"/>
  <c r="S1143" i="3"/>
  <c r="S1151" i="3"/>
  <c r="S1159" i="3"/>
  <c r="S1181" i="3"/>
  <c r="S1189" i="3"/>
  <c r="S1197" i="3"/>
  <c r="S1203" i="3"/>
  <c r="S1210" i="3"/>
  <c r="S1218" i="3"/>
  <c r="S1226" i="3"/>
  <c r="S1233" i="3"/>
  <c r="S1239" i="3"/>
  <c r="S1247" i="3"/>
  <c r="S1255" i="3"/>
  <c r="S1269" i="3"/>
  <c r="S1276" i="3"/>
  <c r="S1284" i="3"/>
  <c r="S1304" i="3"/>
  <c r="S1317" i="3"/>
  <c r="S1323" i="3"/>
  <c r="S1336" i="3"/>
  <c r="S1355" i="3"/>
  <c r="S1368" i="3"/>
  <c r="S721" i="3"/>
  <c r="S728" i="3"/>
  <c r="S735" i="3"/>
  <c r="S743" i="3"/>
  <c r="S751" i="3"/>
  <c r="S767" i="3"/>
  <c r="S775" i="3"/>
  <c r="S783" i="3"/>
  <c r="S791" i="3"/>
  <c r="S799" i="3"/>
  <c r="S807" i="3"/>
  <c r="S815" i="3"/>
  <c r="S823" i="3"/>
  <c r="S831" i="3"/>
  <c r="S839" i="3"/>
  <c r="S847" i="3"/>
  <c r="S855" i="3"/>
  <c r="S863" i="3"/>
  <c r="S871" i="3"/>
  <c r="S879" i="3"/>
  <c r="S887" i="3"/>
  <c r="S895" i="3"/>
  <c r="S903" i="3"/>
  <c r="S911" i="3"/>
  <c r="S919" i="3"/>
  <c r="S927" i="3"/>
  <c r="S935" i="3"/>
  <c r="S943" i="3"/>
  <c r="S951" i="3"/>
  <c r="S959" i="3"/>
  <c r="S967" i="3"/>
  <c r="S975" i="3"/>
  <c r="S983" i="3"/>
  <c r="S991" i="3"/>
  <c r="S999" i="3"/>
  <c r="S1007" i="3"/>
  <c r="S1015" i="3"/>
  <c r="S1023" i="3"/>
  <c r="S1031" i="3"/>
  <c r="S1039" i="3"/>
  <c r="S1054" i="3"/>
  <c r="S1062" i="3"/>
  <c r="S1076" i="3"/>
  <c r="S1084" i="3"/>
  <c r="S1092" i="3"/>
  <c r="S1100" i="3"/>
  <c r="S1113" i="3"/>
  <c r="S1121" i="3"/>
  <c r="S1129" i="3"/>
  <c r="S1136" i="3"/>
  <c r="S1144" i="3"/>
  <c r="S1152" i="3"/>
  <c r="S1160" i="3"/>
  <c r="S1167" i="3"/>
  <c r="S1182" i="3"/>
  <c r="S1190" i="3"/>
  <c r="S1204" i="3"/>
  <c r="S1211" i="3"/>
  <c r="S1219" i="3"/>
  <c r="S1227" i="3"/>
  <c r="S1240" i="3"/>
  <c r="S1248" i="3"/>
  <c r="S1256" i="3"/>
  <c r="S1263" i="3"/>
  <c r="S1277" i="3"/>
  <c r="S1285" i="3"/>
  <c r="S1292" i="3"/>
  <c r="S1311" i="3"/>
  <c r="S1324" i="3"/>
  <c r="S1337" i="3"/>
  <c r="S1343" i="3"/>
  <c r="S1356" i="3"/>
  <c r="S1369" i="3"/>
  <c r="S1375" i="3"/>
  <c r="S722" i="3"/>
  <c r="S729" i="3"/>
  <c r="S736" i="3"/>
  <c r="S744" i="3"/>
  <c r="S752" i="3"/>
  <c r="S768" i="3"/>
  <c r="S776" i="3"/>
  <c r="S784" i="3"/>
  <c r="S792" i="3"/>
  <c r="S800" i="3"/>
  <c r="S808" i="3"/>
  <c r="S816" i="3"/>
  <c r="S824" i="3"/>
  <c r="S832" i="3"/>
  <c r="S840" i="3"/>
  <c r="S848" i="3"/>
  <c r="S856" i="3"/>
  <c r="S864" i="3"/>
  <c r="S872" i="3"/>
  <c r="S880" i="3"/>
  <c r="S888" i="3"/>
  <c r="S896" i="3"/>
  <c r="S904" i="3"/>
  <c r="S912" i="3"/>
  <c r="S920" i="3"/>
  <c r="S936" i="3"/>
  <c r="S944" i="3"/>
  <c r="S952" i="3"/>
  <c r="S960" i="3"/>
  <c r="S968" i="3"/>
  <c r="S976" i="3"/>
  <c r="S984" i="3"/>
  <c r="S992" i="3"/>
  <c r="S1000" i="3"/>
  <c r="S1008" i="3"/>
  <c r="S1016" i="3"/>
  <c r="S1024" i="3"/>
  <c r="S1032" i="3"/>
  <c r="S1040" i="3"/>
  <c r="S1047" i="3"/>
  <c r="S1055" i="3"/>
  <c r="S1063" i="3"/>
  <c r="S1085" i="3"/>
  <c r="S1093" i="3"/>
  <c r="S1101" i="3"/>
  <c r="S1107" i="3"/>
  <c r="S1114" i="3"/>
  <c r="S1122" i="3"/>
  <c r="S1130" i="3"/>
  <c r="S1137" i="3"/>
  <c r="S1145" i="3"/>
  <c r="S1153" i="3"/>
  <c r="S1161" i="3"/>
  <c r="S1168" i="3"/>
  <c r="S1175" i="3"/>
  <c r="S1183" i="3"/>
  <c r="S1191" i="3"/>
  <c r="S1205" i="3"/>
  <c r="S1212" i="3"/>
  <c r="S1220" i="3"/>
  <c r="S1228" i="3"/>
  <c r="S1241" i="3"/>
  <c r="S1249" i="3"/>
  <c r="S1257" i="3"/>
  <c r="S1264" i="3"/>
  <c r="S1278" i="3"/>
  <c r="S1286" i="3"/>
  <c r="S1293" i="3"/>
  <c r="S1299" i="3"/>
  <c r="S1312" i="3"/>
  <c r="S1325" i="3"/>
  <c r="S1331" i="3"/>
  <c r="S1344" i="3"/>
  <c r="S1357" i="3"/>
  <c r="S1376" i="3"/>
  <c r="S715" i="3"/>
  <c r="S723" i="3"/>
  <c r="S730" i="3"/>
  <c r="S737" i="3"/>
  <c r="S745" i="3"/>
  <c r="S753" i="3"/>
  <c r="S761" i="3"/>
  <c r="S769" i="3"/>
  <c r="S777" i="3"/>
  <c r="S785" i="3"/>
  <c r="S793" i="3"/>
  <c r="S809" i="3"/>
  <c r="S817" i="3"/>
  <c r="S825" i="3"/>
  <c r="S833" i="3"/>
  <c r="S841" i="3"/>
  <c r="S849" i="3"/>
  <c r="S857" i="3"/>
  <c r="S865" i="3"/>
  <c r="S873" i="3"/>
  <c r="S881" i="3"/>
  <c r="S889" i="3"/>
  <c r="S897" i="3"/>
  <c r="S905" i="3"/>
  <c r="S913" i="3"/>
  <c r="S921" i="3"/>
  <c r="S937" i="3"/>
  <c r="S945" i="3"/>
  <c r="S953" i="3"/>
  <c r="S961" i="3"/>
  <c r="S969" i="3"/>
  <c r="S977" i="3"/>
  <c r="S985" i="3"/>
  <c r="S993" i="3"/>
  <c r="S1001" i="3"/>
  <c r="S1009" i="3"/>
  <c r="S1017" i="3"/>
  <c r="S1025" i="3"/>
  <c r="S1033" i="3"/>
  <c r="S1041" i="3"/>
  <c r="S1048" i="3"/>
  <c r="S1056" i="3"/>
  <c r="S1064" i="3"/>
  <c r="S1071" i="3"/>
  <c r="S1078" i="3"/>
  <c r="S1086" i="3"/>
  <c r="S1094" i="3"/>
  <c r="S1108" i="3"/>
  <c r="S1115" i="3"/>
  <c r="S1123" i="3"/>
  <c r="S1131" i="3"/>
  <c r="S1138" i="3"/>
  <c r="S1146" i="3"/>
  <c r="S1154" i="3"/>
  <c r="S1162" i="3"/>
  <c r="S1169" i="3"/>
  <c r="S1176" i="3"/>
  <c r="S1184" i="3"/>
  <c r="S1192" i="3"/>
  <c r="S1199" i="3"/>
  <c r="S1213" i="3"/>
  <c r="S1221" i="3"/>
  <c r="S1229" i="3"/>
  <c r="S1235" i="3"/>
  <c r="S1242" i="3"/>
  <c r="S1250" i="3"/>
  <c r="S1258" i="3"/>
  <c r="S1265" i="3"/>
  <c r="S1271" i="3"/>
  <c r="S1279" i="3"/>
  <c r="S1287" i="3"/>
  <c r="S1300" i="3"/>
  <c r="S1313" i="3"/>
  <c r="S1319" i="3"/>
  <c r="S1332" i="3"/>
  <c r="S1345" i="3"/>
  <c r="S1351" i="3"/>
  <c r="S1364" i="3"/>
  <c r="N564" i="3"/>
  <c r="N760" i="3"/>
  <c r="N255" i="3"/>
  <c r="N414" i="3"/>
  <c r="N510" i="3"/>
  <c r="N746" i="3"/>
  <c r="N71" i="3"/>
  <c r="N1283" i="3"/>
  <c r="N1260" i="3" s="1"/>
  <c r="N666" i="3"/>
  <c r="N110" i="3"/>
  <c r="N109" i="3" s="1"/>
  <c r="N441" i="3"/>
  <c r="N495" i="3"/>
  <c r="N102" i="3"/>
  <c r="J375" i="3"/>
  <c r="J681" i="3"/>
  <c r="J692" i="3"/>
  <c r="J414" i="3"/>
  <c r="J510" i="3"/>
  <c r="J666" i="3"/>
  <c r="J785" i="3"/>
  <c r="J866" i="3"/>
  <c r="J564" i="3"/>
  <c r="J1043" i="3"/>
  <c r="J218" i="3"/>
  <c r="J192" i="3" s="1"/>
  <c r="J760" i="3"/>
  <c r="J71" i="3"/>
  <c r="J716" i="3"/>
  <c r="J697" i="3" s="1"/>
  <c r="J963" i="3"/>
  <c r="J746" i="3"/>
  <c r="J102" i="3"/>
  <c r="E375" i="3"/>
  <c r="E697" i="3"/>
  <c r="S697" i="3" s="1"/>
  <c r="E760" i="3"/>
  <c r="S760" i="3" s="1"/>
  <c r="E414" i="3"/>
  <c r="E510" i="3"/>
  <c r="S510" i="3" s="1"/>
  <c r="E46" i="3"/>
  <c r="S46" i="3" s="1"/>
  <c r="E71" i="3"/>
  <c r="S71" i="3" s="1"/>
  <c r="E650" i="3"/>
  <c r="S650" i="3" s="1"/>
  <c r="E746" i="3"/>
  <c r="S746" i="3" s="1"/>
  <c r="E866" i="3"/>
  <c r="S866" i="3" s="1"/>
  <c r="E641" i="3"/>
  <c r="S641" i="3" s="1"/>
  <c r="E1234" i="3"/>
  <c r="S1234" i="3" s="1"/>
  <c r="E666" i="3"/>
  <c r="S666" i="3" s="1"/>
  <c r="E681" i="3"/>
  <c r="S681" i="3" s="1"/>
  <c r="E692" i="3"/>
  <c r="S692" i="3" s="1"/>
  <c r="E102" i="3"/>
  <c r="S102" i="3" s="1"/>
  <c r="S567" i="3" l="1"/>
  <c r="E193" i="3"/>
  <c r="S193" i="3" s="1"/>
  <c r="J109" i="3"/>
  <c r="AU27" i="4"/>
  <c r="AU87" i="4"/>
  <c r="I88" i="4"/>
  <c r="BJ64" i="4"/>
  <c r="BK64" i="4" s="1"/>
  <c r="AW85" i="4"/>
  <c r="AY87" i="4"/>
  <c r="AW66" i="4"/>
  <c r="N903" i="3"/>
  <c r="BI68" i="4"/>
  <c r="BN68" i="4"/>
  <c r="J255" i="3"/>
  <c r="J10" i="3"/>
  <c r="J1234" i="3"/>
  <c r="E218" i="3"/>
  <c r="S218" i="3" s="1"/>
  <c r="BK24" i="4"/>
  <c r="J582" i="3"/>
  <c r="N1234" i="3"/>
  <c r="E286" i="3"/>
  <c r="E280" i="3" s="1"/>
  <c r="E279" i="3" s="1"/>
  <c r="S279" i="3" s="1"/>
  <c r="BM34" i="4"/>
  <c r="AW27" i="4"/>
  <c r="AU75" i="4"/>
  <c r="S263" i="3"/>
  <c r="N1358" i="3"/>
  <c r="BJ34" i="4"/>
  <c r="BK34" i="4" s="1"/>
  <c r="AW54" i="4"/>
  <c r="BN49" i="4"/>
  <c r="AW36" i="4"/>
  <c r="S1073" i="3"/>
  <c r="S40" i="3"/>
  <c r="AY54" i="4"/>
  <c r="BI28" i="4"/>
  <c r="BN62" i="4"/>
  <c r="AG57" i="2"/>
  <c r="AH57" i="2" s="1"/>
  <c r="E1358" i="3"/>
  <c r="S1358" i="3" s="1"/>
  <c r="BJ76" i="4"/>
  <c r="BK76" i="4" s="1"/>
  <c r="S219" i="3"/>
  <c r="AM65" i="4"/>
  <c r="BJ67" i="4"/>
  <c r="BK67" i="4" s="1"/>
  <c r="BK44" i="4"/>
  <c r="BN22" i="4"/>
  <c r="BN82" i="4"/>
  <c r="AW86" i="4"/>
  <c r="J191" i="3"/>
  <c r="E399" i="3"/>
  <c r="S399" i="3" s="1"/>
  <c r="S503" i="3"/>
  <c r="BK49" i="4"/>
  <c r="BI62" i="4"/>
  <c r="E192" i="3"/>
  <c r="N64" i="3"/>
  <c r="N797" i="3"/>
  <c r="N286" i="3"/>
  <c r="N280" i="3" s="1"/>
  <c r="N279" i="3" s="1"/>
  <c r="J903" i="3"/>
  <c r="AW82" i="4"/>
  <c r="J64" i="3"/>
  <c r="E582" i="3"/>
  <c r="S582" i="3" s="1"/>
  <c r="N192" i="3"/>
  <c r="J286" i="3"/>
  <c r="J280" i="3" s="1"/>
  <c r="J279" i="3" s="1"/>
  <c r="AY19" i="4"/>
  <c r="BL65" i="4"/>
  <c r="AK12" i="4"/>
  <c r="AG36" i="2"/>
  <c r="AG43" i="2"/>
  <c r="AH43" i="2" s="1"/>
  <c r="AG38" i="2"/>
  <c r="K12" i="4"/>
  <c r="I18" i="4"/>
  <c r="AU25" i="4"/>
  <c r="AG35" i="2"/>
  <c r="AG55" i="2"/>
  <c r="AH55" i="2" s="1"/>
  <c r="BI63" i="4"/>
  <c r="BI56" i="4"/>
  <c r="AY23" i="4"/>
  <c r="AU35" i="4"/>
  <c r="AU13" i="4"/>
  <c r="AY72" i="4"/>
  <c r="AR88" i="4"/>
  <c r="AY88" i="4" s="1"/>
  <c r="AY82" i="4"/>
  <c r="AG37" i="2"/>
  <c r="AU21" i="4"/>
  <c r="AG47" i="2"/>
  <c r="AH47" i="2" s="1"/>
  <c r="AG56" i="2"/>
  <c r="AH56" i="2" s="1"/>
  <c r="AH32" i="4"/>
  <c r="AW15" i="4"/>
  <c r="BI47" i="4"/>
  <c r="AW44" i="4"/>
  <c r="AG33" i="2"/>
  <c r="AG34" i="2"/>
  <c r="BK15" i="4"/>
  <c r="BI34" i="4"/>
  <c r="AC32" i="4"/>
  <c r="AW80" i="4"/>
  <c r="AG41" i="2"/>
  <c r="AH41" i="2" s="1"/>
  <c r="AG61" i="2"/>
  <c r="AH61" i="2" s="1"/>
  <c r="AW50" i="4"/>
  <c r="AG53" i="2"/>
  <c r="AH53" i="2" s="1"/>
  <c r="AO65" i="4"/>
  <c r="AG60" i="2"/>
  <c r="AH60" i="2" s="1"/>
  <c r="AY13" i="4"/>
  <c r="BM75" i="4"/>
  <c r="AG50" i="2"/>
  <c r="AH50" i="2" s="1"/>
  <c r="BK75" i="4"/>
  <c r="BI86" i="4"/>
  <c r="AU46" i="4"/>
  <c r="BI25" i="4"/>
  <c r="BI61" i="4"/>
  <c r="AW61" i="4"/>
  <c r="BL88" i="4"/>
  <c r="AW69" i="4"/>
  <c r="BN39" i="4"/>
  <c r="AY39" i="4"/>
  <c r="BE32" i="4"/>
  <c r="BJ31" i="4"/>
  <c r="BK31" i="4" s="1"/>
  <c r="AU61" i="4"/>
  <c r="AY61" i="4"/>
  <c r="AO88" i="4"/>
  <c r="AK88" i="4"/>
  <c r="AU85" i="4"/>
  <c r="AY26" i="4"/>
  <c r="BH65" i="4"/>
  <c r="BI59" i="4"/>
  <c r="BJ70" i="4"/>
  <c r="BK70" i="4" s="1"/>
  <c r="AY49" i="4"/>
  <c r="AU49" i="4"/>
  <c r="AA53" i="4"/>
  <c r="AE53" i="4"/>
  <c r="AU26" i="4"/>
  <c r="AU50" i="4"/>
  <c r="BM59" i="4"/>
  <c r="BN61" i="4"/>
  <c r="BN86" i="4"/>
  <c r="BJ84" i="4"/>
  <c r="BK84" i="4" s="1"/>
  <c r="AC53" i="4"/>
  <c r="E1283" i="3"/>
  <c r="N1077" i="3"/>
  <c r="J1077" i="3"/>
  <c r="E971" i="3"/>
  <c r="E797" i="3"/>
  <c r="S797" i="3" s="1"/>
  <c r="S375" i="3"/>
  <c r="N191" i="3"/>
  <c r="N190" i="3" s="1"/>
  <c r="AV88" i="4"/>
  <c r="AW88" i="4" s="1"/>
  <c r="BN80" i="4"/>
  <c r="BD88" i="4"/>
  <c r="BJ66" i="4"/>
  <c r="BK66" i="4" s="1"/>
  <c r="BM66" i="4"/>
  <c r="BM85" i="4"/>
  <c r="BJ85" i="4"/>
  <c r="BK85" i="4" s="1"/>
  <c r="AW81" i="4"/>
  <c r="AU80" i="4"/>
  <c r="AY80" i="4"/>
  <c r="AW72" i="4"/>
  <c r="BJ81" i="4"/>
  <c r="BK81" i="4" s="1"/>
  <c r="BM81" i="4"/>
  <c r="BM72" i="4"/>
  <c r="BJ72" i="4"/>
  <c r="BK72" i="4" s="1"/>
  <c r="BN81" i="4"/>
  <c r="BF88" i="4"/>
  <c r="BM77" i="4"/>
  <c r="BJ77" i="4"/>
  <c r="BK77" i="4" s="1"/>
  <c r="AU72" i="4"/>
  <c r="BN78" i="4"/>
  <c r="BI81" i="4"/>
  <c r="BH88" i="4"/>
  <c r="BJ86" i="4"/>
  <c r="BK86" i="4" s="1"/>
  <c r="BM86" i="4"/>
  <c r="BN72" i="4"/>
  <c r="AU78" i="4"/>
  <c r="BN66" i="4"/>
  <c r="BN85" i="4"/>
  <c r="BM68" i="4"/>
  <c r="BJ68" i="4"/>
  <c r="BK68" i="4" s="1"/>
  <c r="BJ74" i="4"/>
  <c r="BK74" i="4" s="1"/>
  <c r="BI80" i="4"/>
  <c r="AU81" i="4"/>
  <c r="BJ78" i="4"/>
  <c r="BK78" i="4" s="1"/>
  <c r="BM78" i="4"/>
  <c r="BM80" i="4"/>
  <c r="BJ80" i="4"/>
  <c r="BK80" i="4" s="1"/>
  <c r="BN75" i="4"/>
  <c r="BI75" i="4"/>
  <c r="BJ73" i="4"/>
  <c r="BK73" i="4" s="1"/>
  <c r="BM73" i="4"/>
  <c r="BJ82" i="4"/>
  <c r="BK82" i="4" s="1"/>
  <c r="AU66" i="4"/>
  <c r="AY81" i="4"/>
  <c r="BN60" i="4"/>
  <c r="AU60" i="4"/>
  <c r="BI60" i="4"/>
  <c r="BJ61" i="4"/>
  <c r="BK61" i="4" s="1"/>
  <c r="BM61" i="4"/>
  <c r="G65" i="4"/>
  <c r="K65" i="4"/>
  <c r="BN58" i="4"/>
  <c r="AY58" i="4"/>
  <c r="AV65" i="4"/>
  <c r="AY60" i="4"/>
  <c r="AW58" i="4"/>
  <c r="BM62" i="4"/>
  <c r="BJ62" i="4"/>
  <c r="BK62" i="4" s="1"/>
  <c r="BI58" i="4"/>
  <c r="AW60" i="4"/>
  <c r="BJ58" i="4"/>
  <c r="BK58" i="4" s="1"/>
  <c r="BM58" i="4"/>
  <c r="BD65" i="4"/>
  <c r="AR65" i="4"/>
  <c r="AU65" i="4" s="1"/>
  <c r="BM63" i="4"/>
  <c r="BJ63" i="4"/>
  <c r="BK63" i="4" s="1"/>
  <c r="AU58" i="4"/>
  <c r="BN63" i="4"/>
  <c r="BJ60" i="4"/>
  <c r="BK60" i="4" s="1"/>
  <c r="BM60" i="4"/>
  <c r="AH57" i="4"/>
  <c r="AK57" i="4" s="1"/>
  <c r="AK32" i="4"/>
  <c r="BJ13" i="4"/>
  <c r="BL12" i="4"/>
  <c r="BC28" i="4"/>
  <c r="AW28" i="4"/>
  <c r="BN15" i="4"/>
  <c r="BN35" i="4"/>
  <c r="AY14" i="4"/>
  <c r="B89" i="4"/>
  <c r="AU56" i="4"/>
  <c r="R89" i="4"/>
  <c r="S57" i="4"/>
  <c r="AU42" i="4"/>
  <c r="BM30" i="4"/>
  <c r="BJ30" i="4"/>
  <c r="BK30" i="4" s="1"/>
  <c r="AW31" i="4"/>
  <c r="BC31" i="4"/>
  <c r="AY56" i="4"/>
  <c r="BJ43" i="4"/>
  <c r="BK43" i="4" s="1"/>
  <c r="BM43" i="4"/>
  <c r="AU20" i="4"/>
  <c r="BI26" i="4"/>
  <c r="BN25" i="4"/>
  <c r="BN28" i="4"/>
  <c r="AV53" i="4"/>
  <c r="BK51" i="4"/>
  <c r="BN16" i="4"/>
  <c r="AU23" i="4"/>
  <c r="BH18" i="4"/>
  <c r="BN51" i="4"/>
  <c r="BI51" i="4"/>
  <c r="AY7" i="4"/>
  <c r="BN21" i="4"/>
  <c r="BJ19" i="4"/>
  <c r="BL18" i="4"/>
  <c r="AU47" i="4"/>
  <c r="BM26" i="4"/>
  <c r="BJ26" i="4"/>
  <c r="BK26" i="4" s="1"/>
  <c r="AM18" i="4"/>
  <c r="BC24" i="4"/>
  <c r="AW24" i="4"/>
  <c r="BN23" i="4"/>
  <c r="BI23" i="4"/>
  <c r="AR53" i="4"/>
  <c r="BI35" i="4"/>
  <c r="BJ28" i="4"/>
  <c r="BK28" i="4" s="1"/>
  <c r="BM28" i="4"/>
  <c r="BN24" i="4"/>
  <c r="BM45" i="4"/>
  <c r="BJ45" i="4"/>
  <c r="BK45" i="4" s="1"/>
  <c r="BJ41" i="4"/>
  <c r="BK41" i="4" s="1"/>
  <c r="BM41" i="4"/>
  <c r="N89" i="4"/>
  <c r="AR18" i="4"/>
  <c r="BJ52" i="4"/>
  <c r="BK52" i="4" s="1"/>
  <c r="BM52" i="4"/>
  <c r="AU51" i="4"/>
  <c r="AY51" i="4"/>
  <c r="BN7" i="4"/>
  <c r="F89" i="4"/>
  <c r="BJ8" i="4"/>
  <c r="BK8" i="4" s="1"/>
  <c r="BM8" i="4"/>
  <c r="BN8" i="4"/>
  <c r="AU29" i="4"/>
  <c r="AY34" i="4"/>
  <c r="AU34" i="4"/>
  <c r="AB89" i="4"/>
  <c r="BK21" i="4"/>
  <c r="BC20" i="4"/>
  <c r="AW20" i="4"/>
  <c r="C89" i="4"/>
  <c r="BN47" i="4"/>
  <c r="BM15" i="4"/>
  <c r="BC26" i="4"/>
  <c r="AW26" i="4"/>
  <c r="AY46" i="4"/>
  <c r="AO18" i="4"/>
  <c r="AW25" i="4"/>
  <c r="BC25" i="4"/>
  <c r="BD53" i="4"/>
  <c r="BF33" i="4"/>
  <c r="BI33" i="4" s="1"/>
  <c r="AU7" i="4"/>
  <c r="BJ9" i="4"/>
  <c r="BK9" i="4" s="1"/>
  <c r="BM9" i="4"/>
  <c r="BI50" i="4"/>
  <c r="AY28" i="4"/>
  <c r="BJ10" i="4"/>
  <c r="BK10" i="4" s="1"/>
  <c r="AY24" i="4"/>
  <c r="BN30" i="4"/>
  <c r="BJ50" i="4"/>
  <c r="BK50" i="4" s="1"/>
  <c r="BM50" i="4"/>
  <c r="BN14" i="4"/>
  <c r="BN26" i="4"/>
  <c r="BJ47" i="4"/>
  <c r="BK47" i="4" s="1"/>
  <c r="BM47" i="4"/>
  <c r="BF19" i="4"/>
  <c r="BD18" i="4"/>
  <c r="BC14" i="4"/>
  <c r="AW14" i="4"/>
  <c r="BC8" i="4"/>
  <c r="AW8" i="4"/>
  <c r="BN29" i="4"/>
  <c r="BN34" i="4"/>
  <c r="BJ54" i="4"/>
  <c r="BK54" i="4" s="1"/>
  <c r="BM54" i="4"/>
  <c r="BM21" i="4"/>
  <c r="AY20" i="4"/>
  <c r="BC29" i="4"/>
  <c r="AW29" i="4"/>
  <c r="AY16" i="4"/>
  <c r="BM46" i="4"/>
  <c r="BJ46" i="4"/>
  <c r="BK46" i="4" s="1"/>
  <c r="AW7" i="4"/>
  <c r="BC7" i="4"/>
  <c r="BI24" i="4"/>
  <c r="AW16" i="4"/>
  <c r="BI7" i="4"/>
  <c r="BJ22" i="4"/>
  <c r="BK22" i="4" s="1"/>
  <c r="BM22" i="4"/>
  <c r="BN45" i="4"/>
  <c r="AW51" i="4"/>
  <c r="AT32" i="4"/>
  <c r="BI16" i="4"/>
  <c r="AW42" i="4"/>
  <c r="BF65" i="4"/>
  <c r="AJ89" i="4"/>
  <c r="D32" i="4"/>
  <c r="K32" i="4" s="1"/>
  <c r="G12" i="4"/>
  <c r="BM20" i="4"/>
  <c r="BJ20" i="4"/>
  <c r="BK20" i="4" s="1"/>
  <c r="AY29" i="4"/>
  <c r="AN57" i="4"/>
  <c r="AO32" i="4"/>
  <c r="AL32" i="4"/>
  <c r="AM32" i="4" s="1"/>
  <c r="AW46" i="4"/>
  <c r="BI40" i="4"/>
  <c r="BJ40" i="4"/>
  <c r="BK40" i="4" s="1"/>
  <c r="BM25" i="4"/>
  <c r="BJ25" i="4"/>
  <c r="BK25" i="4" s="1"/>
  <c r="BM7" i="4"/>
  <c r="BI29" i="4"/>
  <c r="AW22" i="4"/>
  <c r="BC22" i="4"/>
  <c r="BL53" i="4"/>
  <c r="BJ33" i="4"/>
  <c r="BK16" i="4"/>
  <c r="AU16" i="4"/>
  <c r="BI30" i="4"/>
  <c r="BJ42" i="4"/>
  <c r="BK42" i="4" s="1"/>
  <c r="BM42" i="4"/>
  <c r="BN46" i="4"/>
  <c r="AY15" i="4"/>
  <c r="BC30" i="4"/>
  <c r="AW30" i="4"/>
  <c r="BC9" i="4"/>
  <c r="AW9" i="4"/>
  <c r="AU15" i="4"/>
  <c r="BE57" i="4"/>
  <c r="BE89" i="4" s="1"/>
  <c r="AG90" i="4" s="1"/>
  <c r="AW21" i="4"/>
  <c r="BC21" i="4"/>
  <c r="BM11" i="4"/>
  <c r="BJ11" i="4"/>
  <c r="BK11" i="4" s="1"/>
  <c r="G18" i="4"/>
  <c r="K18" i="4"/>
  <c r="BK14" i="4"/>
  <c r="AW34" i="4"/>
  <c r="BM29" i="4"/>
  <c r="BJ29" i="4"/>
  <c r="BK29" i="4" s="1"/>
  <c r="AU44" i="4"/>
  <c r="AY44" i="4"/>
  <c r="BJ56" i="4"/>
  <c r="BK56" i="4" s="1"/>
  <c r="BM56" i="4"/>
  <c r="AR12" i="4"/>
  <c r="AX32" i="4"/>
  <c r="BJ39" i="4"/>
  <c r="BK39" i="4" s="1"/>
  <c r="AU43" i="4"/>
  <c r="BN50" i="4"/>
  <c r="BK7" i="4"/>
  <c r="BI14" i="4"/>
  <c r="AW33" i="4"/>
  <c r="BM38" i="4"/>
  <c r="BJ38" i="4"/>
  <c r="BK38" i="4" s="1"/>
  <c r="BM16" i="4"/>
  <c r="BH12" i="4"/>
  <c r="AU33" i="4"/>
  <c r="AU30" i="4"/>
  <c r="AY42" i="4"/>
  <c r="BJ35" i="4"/>
  <c r="BK35" i="4" s="1"/>
  <c r="AU18" i="4"/>
  <c r="AY21" i="4"/>
  <c r="J57" i="4"/>
  <c r="H32" i="4"/>
  <c r="BB89" i="4"/>
  <c r="BC57" i="4"/>
  <c r="BM23" i="4"/>
  <c r="BJ23" i="4"/>
  <c r="BK23" i="4" s="1"/>
  <c r="BN20" i="4"/>
  <c r="BI15" i="4"/>
  <c r="AK18" i="4"/>
  <c r="AY35" i="4"/>
  <c r="BM55" i="4"/>
  <c r="BJ55" i="4"/>
  <c r="BK55" i="4" s="1"/>
  <c r="AW11" i="4"/>
  <c r="BC11" i="4"/>
  <c r="BC19" i="4"/>
  <c r="AW19" i="4"/>
  <c r="AV18" i="4"/>
  <c r="BN56" i="4"/>
  <c r="BN42" i="4"/>
  <c r="BI42" i="4"/>
  <c r="BM14" i="4"/>
  <c r="I12" i="4"/>
  <c r="AU88" i="4"/>
  <c r="BI21" i="4"/>
  <c r="BN44" i="4"/>
  <c r="BI44" i="4"/>
  <c r="AW56" i="4"/>
  <c r="X57" i="4"/>
  <c r="AE32" i="4"/>
  <c r="AA32" i="4"/>
  <c r="BF13" i="4"/>
  <c r="BD12" i="4"/>
  <c r="BC13" i="4"/>
  <c r="AW13" i="4"/>
  <c r="AV12" i="4"/>
  <c r="BI20" i="4"/>
  <c r="BN43" i="4"/>
  <c r="BM48" i="4"/>
  <c r="BJ48" i="4"/>
  <c r="BK48" i="4" s="1"/>
  <c r="BN48" i="4"/>
  <c r="AU14" i="4"/>
  <c r="BN41" i="4"/>
  <c r="BC23" i="4"/>
  <c r="AW23" i="4"/>
  <c r="AW35" i="4"/>
  <c r="AY33" i="4"/>
  <c r="BJ17" i="4"/>
  <c r="BK17" i="4" s="1"/>
  <c r="BH53" i="4"/>
  <c r="BN38" i="4"/>
  <c r="BM51" i="4"/>
  <c r="BM35" i="4"/>
  <c r="E109" i="3"/>
  <c r="S109" i="3" s="1"/>
  <c r="S110" i="3"/>
  <c r="E1260" i="3"/>
  <c r="S1260" i="3" s="1"/>
  <c r="S1283" i="3"/>
  <c r="E1077" i="3"/>
  <c r="S1077" i="3" s="1"/>
  <c r="E398" i="3"/>
  <c r="S398" i="3" s="1"/>
  <c r="S801" i="3"/>
  <c r="E1043" i="3"/>
  <c r="S1043" i="3" s="1"/>
  <c r="S414" i="3"/>
  <c r="S286" i="3"/>
  <c r="S600" i="3"/>
  <c r="S280" i="3"/>
  <c r="S129" i="3"/>
  <c r="N10" i="3"/>
  <c r="N9" i="3" s="1"/>
  <c r="E191" i="3"/>
  <c r="S191" i="3" s="1"/>
  <c r="E64" i="3"/>
  <c r="S64" i="3" s="1"/>
  <c r="S971" i="3"/>
  <c r="S192" i="3"/>
  <c r="E10" i="3"/>
  <c r="S10" i="3" s="1"/>
  <c r="J9" i="3"/>
  <c r="N928" i="3"/>
  <c r="J1358" i="3"/>
  <c r="N398" i="3"/>
  <c r="N759" i="3"/>
  <c r="J398" i="3"/>
  <c r="J928" i="3"/>
  <c r="J759" i="3"/>
  <c r="E759" i="3"/>
  <c r="J190" i="3" l="1"/>
  <c r="BM33" i="4"/>
  <c r="I32" i="4"/>
  <c r="BK33" i="4"/>
  <c r="BN88" i="4"/>
  <c r="C90" i="4"/>
  <c r="BI88" i="4"/>
  <c r="AC57" i="4"/>
  <c r="O89" i="4"/>
  <c r="O31" i="4"/>
  <c r="O51" i="4"/>
  <c r="O15" i="4"/>
  <c r="O19" i="4"/>
  <c r="O10" i="4"/>
  <c r="O25" i="4"/>
  <c r="O50" i="4"/>
  <c r="O28" i="4"/>
  <c r="O73" i="4"/>
  <c r="O41" i="4"/>
  <c r="O47" i="4"/>
  <c r="O66" i="4"/>
  <c r="O9" i="4"/>
  <c r="O37" i="4"/>
  <c r="O17" i="4"/>
  <c r="O71" i="4"/>
  <c r="O48" i="4"/>
  <c r="O7" i="4"/>
  <c r="O81" i="4"/>
  <c r="O26" i="4"/>
  <c r="O54" i="4"/>
  <c r="O29" i="4"/>
  <c r="O49" i="4"/>
  <c r="O36" i="4"/>
  <c r="O46" i="4"/>
  <c r="O24" i="4"/>
  <c r="O60" i="4"/>
  <c r="O61" i="4"/>
  <c r="O33" i="4"/>
  <c r="O67" i="4"/>
  <c r="O79" i="4"/>
  <c r="O13" i="4"/>
  <c r="O22" i="4"/>
  <c r="O27" i="4"/>
  <c r="O30" i="4"/>
  <c r="O43" i="4"/>
  <c r="O35" i="4"/>
  <c r="O16" i="4"/>
  <c r="O75" i="4"/>
  <c r="O70" i="4"/>
  <c r="O42" i="4"/>
  <c r="O55" i="4"/>
  <c r="O80" i="4"/>
  <c r="O8" i="4"/>
  <c r="O45" i="4"/>
  <c r="O44" i="4"/>
  <c r="O87" i="4"/>
  <c r="O40" i="4"/>
  <c r="O21" i="4"/>
  <c r="O38" i="4"/>
  <c r="O52" i="4"/>
  <c r="O20" i="4"/>
  <c r="O14" i="4"/>
  <c r="O84" i="4"/>
  <c r="O18" i="4"/>
  <c r="O34" i="4"/>
  <c r="O39" i="4"/>
  <c r="O56" i="4"/>
  <c r="O83" i="4"/>
  <c r="O11" i="4"/>
  <c r="O72" i="4"/>
  <c r="O23" i="4"/>
  <c r="O59" i="4"/>
  <c r="O68" i="4"/>
  <c r="O53" i="4"/>
  <c r="O77" i="4"/>
  <c r="O32" i="4"/>
  <c r="O63" i="4"/>
  <c r="O78" i="4"/>
  <c r="O65" i="4"/>
  <c r="O64" i="4"/>
  <c r="O58" i="4"/>
  <c r="O76" i="4"/>
  <c r="O74" i="4"/>
  <c r="O85" i="4"/>
  <c r="O62" i="4"/>
  <c r="O82" i="4"/>
  <c r="O12" i="4"/>
  <c r="O86" i="4"/>
  <c r="O69" i="4"/>
  <c r="W90" i="4"/>
  <c r="BI13" i="4"/>
  <c r="AY65" i="4"/>
  <c r="O57" i="4"/>
  <c r="BE90" i="4"/>
  <c r="BA90" i="4"/>
  <c r="BI19" i="4"/>
  <c r="O88" i="4"/>
  <c r="M90" i="4"/>
  <c r="AG63" i="2"/>
  <c r="AH63" i="2" s="1"/>
  <c r="BI65" i="4"/>
  <c r="AG40" i="2"/>
  <c r="AU12" i="4"/>
  <c r="BD32" i="4"/>
  <c r="BD57" i="4" s="1"/>
  <c r="BD89" i="4" s="1"/>
  <c r="BC89" i="4"/>
  <c r="E190" i="3"/>
  <c r="BJ88" i="4"/>
  <c r="BK88" i="4" s="1"/>
  <c r="BM88" i="4"/>
  <c r="AW65" i="4"/>
  <c r="BJ65" i="4"/>
  <c r="BK65" i="4" s="1"/>
  <c r="BM65" i="4"/>
  <c r="BH32" i="4"/>
  <c r="J89" i="4"/>
  <c r="H57" i="4"/>
  <c r="AR32" i="4"/>
  <c r="AP12" i="4"/>
  <c r="D57" i="4"/>
  <c r="G32" i="4"/>
  <c r="BF18" i="4"/>
  <c r="BN19" i="4"/>
  <c r="BN18" i="4" s="1"/>
  <c r="Q89" i="4"/>
  <c r="AU53" i="4"/>
  <c r="AP18" i="4"/>
  <c r="AQ18" i="4" s="1"/>
  <c r="AN89" i="4"/>
  <c r="AO57" i="4"/>
  <c r="AL57" i="4"/>
  <c r="AT57" i="4"/>
  <c r="AY53" i="4"/>
  <c r="BK13" i="4"/>
  <c r="BF12" i="4"/>
  <c r="BN13" i="4"/>
  <c r="BN12" i="4" s="1"/>
  <c r="AW53" i="4"/>
  <c r="BF53" i="4"/>
  <c r="BN33" i="4"/>
  <c r="S89" i="4"/>
  <c r="BM13" i="4"/>
  <c r="AW18" i="4"/>
  <c r="BC18" i="4"/>
  <c r="U89" i="4"/>
  <c r="BL32" i="4"/>
  <c r="BJ12" i="4"/>
  <c r="AW12" i="4"/>
  <c r="BC12" i="4"/>
  <c r="X89" i="4"/>
  <c r="AA57" i="4"/>
  <c r="AE57" i="4"/>
  <c r="BJ53" i="4"/>
  <c r="BK53" i="4" s="1"/>
  <c r="BM53" i="4"/>
  <c r="BN65" i="4"/>
  <c r="BJ18" i="4"/>
  <c r="BK18" i="4" s="1"/>
  <c r="BM18" i="4"/>
  <c r="AY12" i="4"/>
  <c r="BM19" i="4"/>
  <c r="AY18" i="4"/>
  <c r="BI53" i="4"/>
  <c r="AV32" i="4"/>
  <c r="AX57" i="4"/>
  <c r="BK19" i="4"/>
  <c r="AH89" i="4"/>
  <c r="AI32" i="4" s="1"/>
  <c r="E9" i="3"/>
  <c r="N397" i="3"/>
  <c r="N396" i="3" s="1"/>
  <c r="N395" i="3" s="1"/>
  <c r="E928" i="3"/>
  <c r="S928" i="3" s="1"/>
  <c r="S759" i="3"/>
  <c r="J397" i="3"/>
  <c r="J396" i="3" s="1"/>
  <c r="J395" i="3" s="1"/>
  <c r="AI57" i="4" l="1"/>
  <c r="BD90" i="4"/>
  <c r="L90" i="4"/>
  <c r="AZ90" i="4"/>
  <c r="V90" i="4"/>
  <c r="AF90" i="4"/>
  <c r="AC89" i="4"/>
  <c r="Y89" i="4"/>
  <c r="Y27" i="4"/>
  <c r="Y63" i="4"/>
  <c r="Y21" i="4"/>
  <c r="Y7" i="4"/>
  <c r="Y86" i="4"/>
  <c r="Y14" i="4"/>
  <c r="Y26" i="4"/>
  <c r="Y17" i="4"/>
  <c r="Y72" i="4"/>
  <c r="Y59" i="4"/>
  <c r="Y73" i="4"/>
  <c r="Y35" i="4"/>
  <c r="Y43" i="4"/>
  <c r="Y68" i="4"/>
  <c r="Y24" i="4"/>
  <c r="Y50" i="4"/>
  <c r="Y40" i="4"/>
  <c r="Y25" i="4"/>
  <c r="Y77" i="4"/>
  <c r="Y10" i="4"/>
  <c r="Y20" i="4"/>
  <c r="Y42" i="4"/>
  <c r="Y80" i="4"/>
  <c r="Y29" i="4"/>
  <c r="Y8" i="4"/>
  <c r="Y56" i="4"/>
  <c r="Y75" i="4"/>
  <c r="Y34" i="4"/>
  <c r="Y54" i="4"/>
  <c r="Y66" i="4"/>
  <c r="Y22" i="4"/>
  <c r="Y18" i="4"/>
  <c r="Y87" i="4"/>
  <c r="Y67" i="4"/>
  <c r="Y36" i="4"/>
  <c r="Y51" i="4"/>
  <c r="Y55" i="4"/>
  <c r="Y71" i="4"/>
  <c r="Y48" i="4"/>
  <c r="Y39" i="4"/>
  <c r="Y41" i="4"/>
  <c r="Y76" i="4"/>
  <c r="Y28" i="4"/>
  <c r="Y46" i="4"/>
  <c r="Y84" i="4"/>
  <c r="Y83" i="4"/>
  <c r="Y19" i="4"/>
  <c r="Y78" i="4"/>
  <c r="Y69" i="4"/>
  <c r="Y23" i="4"/>
  <c r="Y82" i="4"/>
  <c r="Y47" i="4"/>
  <c r="Y74" i="4"/>
  <c r="Y44" i="4"/>
  <c r="Y64" i="4"/>
  <c r="Y70" i="4"/>
  <c r="Y9" i="4"/>
  <c r="Y30" i="4"/>
  <c r="Y38" i="4"/>
  <c r="Y13" i="4"/>
  <c r="Y49" i="4"/>
  <c r="Y79" i="4"/>
  <c r="Y16" i="4"/>
  <c r="Y31" i="4"/>
  <c r="Y85" i="4"/>
  <c r="Y11" i="4"/>
  <c r="Y45" i="4"/>
  <c r="Y81" i="4"/>
  <c r="Y58" i="4"/>
  <c r="Y33" i="4"/>
  <c r="Y15" i="4"/>
  <c r="Y52" i="4"/>
  <c r="Y88" i="4"/>
  <c r="Y12" i="4"/>
  <c r="Y65" i="4"/>
  <c r="Y62" i="4"/>
  <c r="Y61" i="4"/>
  <c r="Y60" i="4"/>
  <c r="Y37" i="4"/>
  <c r="Y53" i="4"/>
  <c r="Y32" i="4"/>
  <c r="B90" i="4"/>
  <c r="AI89" i="4"/>
  <c r="AI49" i="4"/>
  <c r="AI63" i="4"/>
  <c r="AI60" i="4"/>
  <c r="AI75" i="4"/>
  <c r="AI7" i="4"/>
  <c r="AI47" i="4"/>
  <c r="AI86" i="4"/>
  <c r="AI83" i="4"/>
  <c r="AI27" i="4"/>
  <c r="AI46" i="4"/>
  <c r="AI40" i="4"/>
  <c r="AI56" i="4"/>
  <c r="AI85" i="4"/>
  <c r="AI68" i="4"/>
  <c r="AI26" i="4"/>
  <c r="AI52" i="4"/>
  <c r="AI61" i="4"/>
  <c r="AI62" i="4"/>
  <c r="AI17" i="4"/>
  <c r="AI36" i="4"/>
  <c r="AI21" i="4"/>
  <c r="AI76" i="4"/>
  <c r="AI71" i="4"/>
  <c r="AI10" i="4"/>
  <c r="AI69" i="4"/>
  <c r="AI11" i="4"/>
  <c r="AI44" i="4"/>
  <c r="AI50" i="4"/>
  <c r="AI51" i="4"/>
  <c r="AI70" i="4"/>
  <c r="AI45" i="4"/>
  <c r="AI72" i="4"/>
  <c r="AI24" i="4"/>
  <c r="AI29" i="4"/>
  <c r="AI13" i="4"/>
  <c r="AI30" i="4"/>
  <c r="AI22" i="4"/>
  <c r="AI66" i="4"/>
  <c r="AI28" i="4"/>
  <c r="AI55" i="4"/>
  <c r="AI42" i="4"/>
  <c r="AI34" i="4"/>
  <c r="AI73" i="4"/>
  <c r="AI20" i="4"/>
  <c r="AI25" i="4"/>
  <c r="AI37" i="4"/>
  <c r="AI84" i="4"/>
  <c r="AI77" i="4"/>
  <c r="AI87" i="4"/>
  <c r="AI16" i="4"/>
  <c r="AI78" i="4"/>
  <c r="AI74" i="4"/>
  <c r="AI39" i="4"/>
  <c r="AI58" i="4"/>
  <c r="AI14" i="4"/>
  <c r="AI67" i="4"/>
  <c r="AI54" i="4"/>
  <c r="AI43" i="4"/>
  <c r="AI64" i="4"/>
  <c r="AI35" i="4"/>
  <c r="AI81" i="4"/>
  <c r="AI59" i="4"/>
  <c r="AI80" i="4"/>
  <c r="AI15" i="4"/>
  <c r="AI31" i="4"/>
  <c r="AI8" i="4"/>
  <c r="AI19" i="4"/>
  <c r="AI41" i="4"/>
  <c r="AI9" i="4"/>
  <c r="AI48" i="4"/>
  <c r="AI23" i="4"/>
  <c r="AI33" i="4"/>
  <c r="AI38" i="4"/>
  <c r="AI82" i="4"/>
  <c r="AI79" i="4"/>
  <c r="AI12" i="4"/>
  <c r="AI88" i="4"/>
  <c r="AI65" i="4"/>
  <c r="AI18" i="4"/>
  <c r="AI53" i="4"/>
  <c r="Y57" i="4"/>
  <c r="K57" i="4"/>
  <c r="AU32" i="4"/>
  <c r="BM12" i="4"/>
  <c r="J8" i="3"/>
  <c r="J7" i="3" s="1"/>
  <c r="N8" i="3"/>
  <c r="S190" i="3"/>
  <c r="S9" i="3"/>
  <c r="AL89" i="4"/>
  <c r="AM57" i="4"/>
  <c r="H89" i="4"/>
  <c r="I57" i="4"/>
  <c r="BK12" i="4"/>
  <c r="AO89" i="4"/>
  <c r="BL57" i="4"/>
  <c r="BJ32" i="4"/>
  <c r="BI18" i="4"/>
  <c r="BF32" i="4"/>
  <c r="BN53" i="4"/>
  <c r="AX89" i="4"/>
  <c r="AV57" i="4"/>
  <c r="AW32" i="4"/>
  <c r="AT89" i="4"/>
  <c r="D89" i="4"/>
  <c r="G57" i="4"/>
  <c r="BI12" i="4"/>
  <c r="AR57" i="4"/>
  <c r="AY32" i="4"/>
  <c r="AE89" i="4"/>
  <c r="AA89" i="4"/>
  <c r="AK89" i="4"/>
  <c r="AP32" i="4"/>
  <c r="AP57" i="4" s="1"/>
  <c r="AQ12" i="4"/>
  <c r="AQ32" i="4" s="1"/>
  <c r="AQ57" i="4" s="1"/>
  <c r="BH57" i="4"/>
  <c r="N7" i="3"/>
  <c r="E397" i="3"/>
  <c r="J1377" i="3"/>
  <c r="AM89" i="4" l="1"/>
  <c r="E89" i="4"/>
  <c r="E46" i="4"/>
  <c r="E51" i="4"/>
  <c r="E19" i="4"/>
  <c r="E54" i="4"/>
  <c r="E7" i="4"/>
  <c r="E81" i="4"/>
  <c r="E21" i="4"/>
  <c r="E27" i="4"/>
  <c r="E33" i="4"/>
  <c r="E56" i="4"/>
  <c r="E11" i="4"/>
  <c r="E13" i="4"/>
  <c r="E41" i="4"/>
  <c r="E48" i="4"/>
  <c r="E14" i="4"/>
  <c r="E68" i="4"/>
  <c r="E8" i="4"/>
  <c r="E76" i="4"/>
  <c r="E84" i="4"/>
  <c r="E86" i="4"/>
  <c r="E61" i="4"/>
  <c r="E36" i="4"/>
  <c r="E47" i="4"/>
  <c r="E38" i="4"/>
  <c r="E70" i="4"/>
  <c r="E39" i="4"/>
  <c r="E62" i="4"/>
  <c r="E71" i="4"/>
  <c r="E43" i="4"/>
  <c r="E63" i="4"/>
  <c r="E15" i="4"/>
  <c r="E31" i="4"/>
  <c r="E64" i="4"/>
  <c r="E37" i="4"/>
  <c r="E35" i="4"/>
  <c r="E58" i="4"/>
  <c r="E26" i="4"/>
  <c r="E78" i="4"/>
  <c r="E40" i="4"/>
  <c r="E49" i="4"/>
  <c r="E82" i="4"/>
  <c r="E45" i="4"/>
  <c r="E77" i="4"/>
  <c r="E66" i="4"/>
  <c r="E55" i="4"/>
  <c r="E87" i="4"/>
  <c r="E22" i="4"/>
  <c r="E80" i="4"/>
  <c r="E72" i="4"/>
  <c r="E29" i="4"/>
  <c r="E85" i="4"/>
  <c r="E30" i="4"/>
  <c r="E28" i="4"/>
  <c r="E42" i="4"/>
  <c r="E10" i="4"/>
  <c r="E24" i="4"/>
  <c r="E16" i="4"/>
  <c r="E60" i="4"/>
  <c r="E73" i="4"/>
  <c r="E74" i="4"/>
  <c r="E44" i="4"/>
  <c r="E67" i="4"/>
  <c r="E75" i="4"/>
  <c r="E25" i="4"/>
  <c r="E83" i="4"/>
  <c r="E34" i="4"/>
  <c r="E20" i="4"/>
  <c r="E52" i="4"/>
  <c r="E50" i="4"/>
  <c r="E69" i="4"/>
  <c r="E23" i="4"/>
  <c r="E59" i="4"/>
  <c r="E17" i="4"/>
  <c r="E79" i="4"/>
  <c r="E9" i="4"/>
  <c r="E53" i="4"/>
  <c r="E12" i="4"/>
  <c r="E18" i="4"/>
  <c r="E88" i="4"/>
  <c r="E65" i="4"/>
  <c r="E32" i="4"/>
  <c r="E57" i="4"/>
  <c r="N1377" i="3"/>
  <c r="BH89" i="4"/>
  <c r="AR89" i="4"/>
  <c r="AV89" i="4"/>
  <c r="AW57" i="4"/>
  <c r="BF57" i="4"/>
  <c r="BN32" i="4"/>
  <c r="AQ89" i="4"/>
  <c r="AQ90" i="4" s="1"/>
  <c r="AY57" i="4"/>
  <c r="I89" i="4"/>
  <c r="BK32" i="4"/>
  <c r="G89" i="4"/>
  <c r="BM32" i="4"/>
  <c r="AP89" i="4"/>
  <c r="AP90" i="4" s="1"/>
  <c r="BI32" i="4"/>
  <c r="AU57" i="4"/>
  <c r="K89" i="4"/>
  <c r="BL89" i="4"/>
  <c r="BM57" i="4"/>
  <c r="BJ57" i="4"/>
  <c r="E396" i="3"/>
  <c r="S397" i="3"/>
  <c r="L1376" i="3"/>
  <c r="F1376" i="3"/>
  <c r="K1376" i="3" s="1"/>
  <c r="L1375" i="3"/>
  <c r="F1375" i="3"/>
  <c r="L1374" i="3"/>
  <c r="F1374" i="3"/>
  <c r="K1374" i="3" s="1"/>
  <c r="H1373" i="3"/>
  <c r="D1373" i="3"/>
  <c r="F1373" i="3" s="1"/>
  <c r="L1372" i="3"/>
  <c r="F1372" i="3"/>
  <c r="P1372" i="3" s="1"/>
  <c r="L1371" i="3"/>
  <c r="F1371" i="3"/>
  <c r="P1371" i="3" s="1"/>
  <c r="L1370" i="3"/>
  <c r="F1370" i="3"/>
  <c r="P1370" i="3" s="1"/>
  <c r="L1369" i="3"/>
  <c r="F1369" i="3"/>
  <c r="P1369" i="3" s="1"/>
  <c r="L1368" i="3"/>
  <c r="F1368" i="3"/>
  <c r="P1368" i="3" s="1"/>
  <c r="L1367" i="3"/>
  <c r="F1367" i="3"/>
  <c r="L1366" i="3"/>
  <c r="F1366" i="3"/>
  <c r="P1366" i="3" s="1"/>
  <c r="L1365" i="3"/>
  <c r="F1365" i="3"/>
  <c r="P1365" i="3" s="1"/>
  <c r="L1364" i="3"/>
  <c r="F1364" i="3"/>
  <c r="H1363" i="3"/>
  <c r="D1363" i="3"/>
  <c r="F1363" i="3" s="1"/>
  <c r="L1362" i="3"/>
  <c r="F1362" i="3"/>
  <c r="O1362" i="3" s="1"/>
  <c r="L1361" i="3"/>
  <c r="F1361" i="3"/>
  <c r="O1361" i="3" s="1"/>
  <c r="L1360" i="3"/>
  <c r="F1360" i="3"/>
  <c r="O1360" i="3" s="1"/>
  <c r="H1359" i="3"/>
  <c r="D1359" i="3"/>
  <c r="L1357" i="3"/>
  <c r="F1357" i="3"/>
  <c r="P1357" i="3" s="1"/>
  <c r="L1356" i="3"/>
  <c r="F1356" i="3"/>
  <c r="P1356" i="3" s="1"/>
  <c r="L1355" i="3"/>
  <c r="F1355" i="3"/>
  <c r="P1355" i="3" s="1"/>
  <c r="L1354" i="3"/>
  <c r="F1354" i="3"/>
  <c r="P1354" i="3" s="1"/>
  <c r="L1353" i="3"/>
  <c r="F1353" i="3"/>
  <c r="P1353" i="3" s="1"/>
  <c r="L1352" i="3"/>
  <c r="F1352" i="3"/>
  <c r="P1352" i="3" s="1"/>
  <c r="L1351" i="3"/>
  <c r="F1351" i="3"/>
  <c r="P1351" i="3" s="1"/>
  <c r="L1350" i="3"/>
  <c r="F1350" i="3"/>
  <c r="P1350" i="3" s="1"/>
  <c r="H1349" i="3"/>
  <c r="D1349" i="3"/>
  <c r="L1348" i="3"/>
  <c r="F1348" i="3"/>
  <c r="O1348" i="3" s="1"/>
  <c r="L1347" i="3"/>
  <c r="H1347" i="3"/>
  <c r="D1347" i="3"/>
  <c r="F1347" i="3" s="1"/>
  <c r="O1347" i="3" s="1"/>
  <c r="L1346" i="3"/>
  <c r="F1346" i="3"/>
  <c r="I1346" i="3" s="1"/>
  <c r="L1345" i="3"/>
  <c r="F1345" i="3"/>
  <c r="I1345" i="3" s="1"/>
  <c r="L1344" i="3"/>
  <c r="F1344" i="3"/>
  <c r="I1344" i="3" s="1"/>
  <c r="L1343" i="3"/>
  <c r="F1343" i="3"/>
  <c r="L1342" i="3"/>
  <c r="H1342" i="3"/>
  <c r="D1342" i="3"/>
  <c r="L1341" i="3"/>
  <c r="F1341" i="3"/>
  <c r="L1340" i="3"/>
  <c r="F1340" i="3"/>
  <c r="L1339" i="3"/>
  <c r="F1339" i="3"/>
  <c r="L1338" i="3"/>
  <c r="F1338" i="3"/>
  <c r="L1337" i="3"/>
  <c r="F1337" i="3"/>
  <c r="L1336" i="3"/>
  <c r="F1336" i="3"/>
  <c r="L1335" i="3"/>
  <c r="F1335" i="3"/>
  <c r="L1334" i="3"/>
  <c r="F1334" i="3"/>
  <c r="L1333" i="3"/>
  <c r="F1333" i="3"/>
  <c r="L1332" i="3"/>
  <c r="F1332" i="3"/>
  <c r="L1331" i="3"/>
  <c r="F1331" i="3"/>
  <c r="L1330" i="3"/>
  <c r="F1330" i="3"/>
  <c r="L1329" i="3"/>
  <c r="F1329" i="3"/>
  <c r="L1328" i="3"/>
  <c r="F1328" i="3"/>
  <c r="L1327" i="3"/>
  <c r="F1327" i="3"/>
  <c r="H1326" i="3"/>
  <c r="D1326" i="3"/>
  <c r="L1325" i="3"/>
  <c r="F1325" i="3"/>
  <c r="K1325" i="3" s="1"/>
  <c r="L1324" i="3"/>
  <c r="F1324" i="3"/>
  <c r="K1324" i="3" s="1"/>
  <c r="L1323" i="3"/>
  <c r="F1323" i="3"/>
  <c r="K1323" i="3" s="1"/>
  <c r="L1322" i="3"/>
  <c r="F1322" i="3"/>
  <c r="K1322" i="3" s="1"/>
  <c r="L1321" i="3"/>
  <c r="F1321" i="3"/>
  <c r="K1321" i="3" s="1"/>
  <c r="L1320" i="3"/>
  <c r="F1320" i="3"/>
  <c r="K1320" i="3" s="1"/>
  <c r="L1319" i="3"/>
  <c r="F1319" i="3"/>
  <c r="K1319" i="3" s="1"/>
  <c r="L1318" i="3"/>
  <c r="F1318" i="3"/>
  <c r="K1318" i="3" s="1"/>
  <c r="L1317" i="3"/>
  <c r="F1317" i="3"/>
  <c r="K1317" i="3" s="1"/>
  <c r="L1316" i="3"/>
  <c r="F1316" i="3"/>
  <c r="K1316" i="3" s="1"/>
  <c r="L1315" i="3"/>
  <c r="F1315" i="3"/>
  <c r="K1315" i="3" s="1"/>
  <c r="L1314" i="3"/>
  <c r="F1314" i="3"/>
  <c r="K1314" i="3" s="1"/>
  <c r="L1313" i="3"/>
  <c r="I1313" i="3"/>
  <c r="F1313" i="3"/>
  <c r="K1313" i="3" s="1"/>
  <c r="L1312" i="3"/>
  <c r="M1312" i="3" s="1"/>
  <c r="F1312" i="3"/>
  <c r="K1312" i="3" s="1"/>
  <c r="L1311" i="3"/>
  <c r="F1311" i="3"/>
  <c r="K1311" i="3" s="1"/>
  <c r="L1310" i="3"/>
  <c r="F1310" i="3"/>
  <c r="K1310" i="3" s="1"/>
  <c r="L1309" i="3"/>
  <c r="F1309" i="3"/>
  <c r="K1309" i="3" s="1"/>
  <c r="L1308" i="3"/>
  <c r="F1308" i="3"/>
  <c r="K1308" i="3" s="1"/>
  <c r="L1307" i="3"/>
  <c r="F1307" i="3"/>
  <c r="K1307" i="3" s="1"/>
  <c r="L1306" i="3"/>
  <c r="F1306" i="3"/>
  <c r="K1306" i="3" s="1"/>
  <c r="H1305" i="3"/>
  <c r="D1305" i="3"/>
  <c r="L1304" i="3"/>
  <c r="F1304" i="3"/>
  <c r="P1304" i="3" s="1"/>
  <c r="L1303" i="3"/>
  <c r="F1303" i="3"/>
  <c r="P1303" i="3" s="1"/>
  <c r="L1302" i="3"/>
  <c r="F1302" i="3"/>
  <c r="P1302" i="3" s="1"/>
  <c r="H1301" i="3"/>
  <c r="D1301" i="3"/>
  <c r="F1301" i="3" s="1"/>
  <c r="I1301" i="3" s="1"/>
  <c r="L1300" i="3"/>
  <c r="F1300" i="3"/>
  <c r="O1300" i="3" s="1"/>
  <c r="L1299" i="3"/>
  <c r="F1299" i="3"/>
  <c r="O1299" i="3" s="1"/>
  <c r="L1298" i="3"/>
  <c r="F1298" i="3"/>
  <c r="L1297" i="3"/>
  <c r="H1297" i="3"/>
  <c r="H1290" i="3" s="1"/>
  <c r="D1297" i="3"/>
  <c r="L1296" i="3"/>
  <c r="F1296" i="3"/>
  <c r="K1296" i="3" s="1"/>
  <c r="L1295" i="3"/>
  <c r="F1295" i="3"/>
  <c r="K1295" i="3" s="1"/>
  <c r="L1294" i="3"/>
  <c r="F1294" i="3"/>
  <c r="K1294" i="3" s="1"/>
  <c r="L1293" i="3"/>
  <c r="F1293" i="3"/>
  <c r="K1293" i="3" s="1"/>
  <c r="L1292" i="3"/>
  <c r="F1292" i="3"/>
  <c r="K1292" i="3" s="1"/>
  <c r="H1291" i="3"/>
  <c r="D1291" i="3"/>
  <c r="L1289" i="3"/>
  <c r="F1289" i="3"/>
  <c r="K1289" i="3" s="1"/>
  <c r="L1288" i="3"/>
  <c r="F1288" i="3"/>
  <c r="K1288" i="3" s="1"/>
  <c r="H1287" i="3"/>
  <c r="D1287" i="3"/>
  <c r="F1287" i="3" s="1"/>
  <c r="L1286" i="3"/>
  <c r="F1286" i="3"/>
  <c r="I1286" i="3" s="1"/>
  <c r="L1285" i="3"/>
  <c r="F1285" i="3"/>
  <c r="L1284" i="3"/>
  <c r="H1284" i="3"/>
  <c r="D1284" i="3"/>
  <c r="L1282" i="3"/>
  <c r="F1282" i="3"/>
  <c r="K1282" i="3" s="1"/>
  <c r="L1281" i="3"/>
  <c r="F1281" i="3"/>
  <c r="K1281" i="3" s="1"/>
  <c r="L1280" i="3"/>
  <c r="F1280" i="3"/>
  <c r="K1280" i="3" s="1"/>
  <c r="L1279" i="3"/>
  <c r="F1279" i="3"/>
  <c r="I1279" i="3" s="1"/>
  <c r="H1278" i="3"/>
  <c r="D1278" i="3"/>
  <c r="D1261" i="3" s="1"/>
  <c r="L1277" i="3"/>
  <c r="F1277" i="3"/>
  <c r="L1276" i="3"/>
  <c r="F1276" i="3"/>
  <c r="I1276" i="3" s="1"/>
  <c r="L1275" i="3"/>
  <c r="F1275" i="3"/>
  <c r="I1275" i="3" s="1"/>
  <c r="L1274" i="3"/>
  <c r="F1274" i="3"/>
  <c r="I1274" i="3" s="1"/>
  <c r="L1273" i="3"/>
  <c r="F1273" i="3"/>
  <c r="I1273" i="3" s="1"/>
  <c r="L1272" i="3"/>
  <c r="F1272" i="3"/>
  <c r="L1271" i="3"/>
  <c r="F1271" i="3"/>
  <c r="L1270" i="3"/>
  <c r="F1270" i="3"/>
  <c r="I1270" i="3" s="1"/>
  <c r="L1269" i="3"/>
  <c r="F1269" i="3"/>
  <c r="I1269" i="3" s="1"/>
  <c r="L1268" i="3"/>
  <c r="F1268" i="3"/>
  <c r="I1268" i="3" s="1"/>
  <c r="L1267" i="3"/>
  <c r="F1267" i="3"/>
  <c r="L1266" i="3"/>
  <c r="F1266" i="3"/>
  <c r="I1266" i="3" s="1"/>
  <c r="L1265" i="3"/>
  <c r="F1265" i="3"/>
  <c r="I1265" i="3" s="1"/>
  <c r="L1264" i="3"/>
  <c r="F1264" i="3"/>
  <c r="I1264" i="3" s="1"/>
  <c r="L1263" i="3"/>
  <c r="F1263" i="3"/>
  <c r="L1262" i="3"/>
  <c r="F1262" i="3"/>
  <c r="H1261" i="3"/>
  <c r="L1259" i="3"/>
  <c r="F1259" i="3"/>
  <c r="K1259" i="3" s="1"/>
  <c r="H1258" i="3"/>
  <c r="H1257" i="3" s="1"/>
  <c r="D1258" i="3"/>
  <c r="F1258" i="3" s="1"/>
  <c r="L1256" i="3"/>
  <c r="F1256" i="3"/>
  <c r="O1256" i="3" s="1"/>
  <c r="L1255" i="3"/>
  <c r="H1255" i="3"/>
  <c r="D1255" i="3"/>
  <c r="L1254" i="3"/>
  <c r="F1254" i="3"/>
  <c r="K1254" i="3" s="1"/>
  <c r="H1253" i="3"/>
  <c r="D1253" i="3"/>
  <c r="L1252" i="3"/>
  <c r="F1252" i="3"/>
  <c r="L1251" i="3"/>
  <c r="F1251" i="3"/>
  <c r="P1251" i="3" s="1"/>
  <c r="H1250" i="3"/>
  <c r="D1250" i="3"/>
  <c r="F1250" i="3" s="1"/>
  <c r="I1250" i="3" s="1"/>
  <c r="L1249" i="3"/>
  <c r="F1249" i="3"/>
  <c r="K1249" i="3" s="1"/>
  <c r="L1248" i="3"/>
  <c r="F1248" i="3"/>
  <c r="K1248" i="3" s="1"/>
  <c r="L1247" i="3"/>
  <c r="F1247" i="3"/>
  <c r="K1247" i="3" s="1"/>
  <c r="L1246" i="3"/>
  <c r="F1246" i="3"/>
  <c r="K1246" i="3" s="1"/>
  <c r="L1245" i="3"/>
  <c r="H1245" i="3"/>
  <c r="D1245" i="3"/>
  <c r="L1244" i="3"/>
  <c r="F1244" i="3"/>
  <c r="I1244" i="3" s="1"/>
  <c r="L1243" i="3"/>
  <c r="H1243" i="3"/>
  <c r="D1243" i="3"/>
  <c r="L1242" i="3"/>
  <c r="F1242" i="3"/>
  <c r="L1241" i="3"/>
  <c r="H1241" i="3"/>
  <c r="D1241" i="3"/>
  <c r="L1240" i="3"/>
  <c r="F1240" i="3"/>
  <c r="K1240" i="3" s="1"/>
  <c r="H1239" i="3"/>
  <c r="D1239" i="3"/>
  <c r="F1239" i="3" s="1"/>
  <c r="L1238" i="3"/>
  <c r="F1238" i="3"/>
  <c r="K1238" i="3" s="1"/>
  <c r="H1237" i="3"/>
  <c r="D1237" i="3"/>
  <c r="F1237" i="3" s="1"/>
  <c r="L1236" i="3"/>
  <c r="F1236" i="3"/>
  <c r="L1235" i="3"/>
  <c r="H1235" i="3"/>
  <c r="D1235" i="3"/>
  <c r="L1233" i="3"/>
  <c r="F1233" i="3"/>
  <c r="P1233" i="3" s="1"/>
  <c r="H1232" i="3"/>
  <c r="D1232" i="3"/>
  <c r="L1231" i="3"/>
  <c r="F1231" i="3"/>
  <c r="K1231" i="3" s="1"/>
  <c r="H1230" i="3"/>
  <c r="D1230" i="3"/>
  <c r="F1230" i="3" s="1"/>
  <c r="L1229" i="3"/>
  <c r="F1229" i="3"/>
  <c r="H1228" i="3"/>
  <c r="D1228" i="3"/>
  <c r="F1228" i="3" s="1"/>
  <c r="L1227" i="3"/>
  <c r="F1227" i="3"/>
  <c r="H1226" i="3"/>
  <c r="D1226" i="3"/>
  <c r="F1226" i="3" s="1"/>
  <c r="L1225" i="3"/>
  <c r="F1225" i="3"/>
  <c r="K1225" i="3" s="1"/>
  <c r="H1224" i="3"/>
  <c r="D1224" i="3"/>
  <c r="F1224" i="3" s="1"/>
  <c r="L1223" i="3"/>
  <c r="F1223" i="3"/>
  <c r="P1223" i="3" s="1"/>
  <c r="H1222" i="3"/>
  <c r="D1222" i="3"/>
  <c r="F1222" i="3" s="1"/>
  <c r="I1222" i="3" s="1"/>
  <c r="L1221" i="3"/>
  <c r="F1221" i="3"/>
  <c r="O1221" i="3" s="1"/>
  <c r="L1220" i="3"/>
  <c r="H1220" i="3"/>
  <c r="D1220" i="3"/>
  <c r="L1219" i="3"/>
  <c r="F1219" i="3"/>
  <c r="L1218" i="3"/>
  <c r="F1218" i="3"/>
  <c r="L1217" i="3"/>
  <c r="F1217" i="3"/>
  <c r="L1216" i="3"/>
  <c r="H1216" i="3"/>
  <c r="D1216" i="3"/>
  <c r="L1215" i="3"/>
  <c r="F1215" i="3"/>
  <c r="P1215" i="3" s="1"/>
  <c r="H1214" i="3"/>
  <c r="D1214" i="3"/>
  <c r="F1214" i="3" s="1"/>
  <c r="L1213" i="3"/>
  <c r="F1213" i="3"/>
  <c r="K1213" i="3" s="1"/>
  <c r="L1212" i="3"/>
  <c r="H1212" i="3"/>
  <c r="D1212" i="3"/>
  <c r="F1212" i="3" s="1"/>
  <c r="L1211" i="3"/>
  <c r="F1211" i="3"/>
  <c r="L1210" i="3"/>
  <c r="H1210" i="3"/>
  <c r="D1210" i="3"/>
  <c r="L1209" i="3"/>
  <c r="F1209" i="3"/>
  <c r="L1208" i="3"/>
  <c r="H1208" i="3"/>
  <c r="D1208" i="3"/>
  <c r="F1208" i="3" s="1"/>
  <c r="L1207" i="3"/>
  <c r="F1207" i="3"/>
  <c r="H1206" i="3"/>
  <c r="D1206" i="3"/>
  <c r="F1206" i="3" s="1"/>
  <c r="L1205" i="3"/>
  <c r="F1205" i="3"/>
  <c r="P1205" i="3" s="1"/>
  <c r="H1204" i="3"/>
  <c r="D1204" i="3"/>
  <c r="F1204" i="3" s="1"/>
  <c r="L1203" i="3"/>
  <c r="F1203" i="3"/>
  <c r="O1203" i="3" s="1"/>
  <c r="L1202" i="3"/>
  <c r="H1202" i="3"/>
  <c r="D1202" i="3"/>
  <c r="L1201" i="3"/>
  <c r="F1201" i="3"/>
  <c r="L1200" i="3"/>
  <c r="F1200" i="3"/>
  <c r="O1200" i="3" s="1"/>
  <c r="L1199" i="3"/>
  <c r="H1199" i="3"/>
  <c r="D1199" i="3"/>
  <c r="L1198" i="3"/>
  <c r="F1198" i="3"/>
  <c r="K1198" i="3" s="1"/>
  <c r="L1197" i="3"/>
  <c r="H1197" i="3"/>
  <c r="D1197" i="3"/>
  <c r="L1196" i="3"/>
  <c r="F1196" i="3"/>
  <c r="O1196" i="3" s="1"/>
  <c r="H1195" i="3"/>
  <c r="D1195" i="3"/>
  <c r="L1194" i="3"/>
  <c r="F1194" i="3"/>
  <c r="K1194" i="3" s="1"/>
  <c r="L1193" i="3"/>
  <c r="F1193" i="3"/>
  <c r="K1193" i="3" s="1"/>
  <c r="L1192" i="3"/>
  <c r="F1192" i="3"/>
  <c r="K1192" i="3" s="1"/>
  <c r="H1191" i="3"/>
  <c r="D1191" i="3"/>
  <c r="F1191" i="3" s="1"/>
  <c r="L1190" i="3"/>
  <c r="F1190" i="3"/>
  <c r="I1190" i="3" s="1"/>
  <c r="L1189" i="3"/>
  <c r="H1189" i="3"/>
  <c r="D1189" i="3"/>
  <c r="L1188" i="3"/>
  <c r="F1188" i="3"/>
  <c r="H1187" i="3"/>
  <c r="D1187" i="3"/>
  <c r="L1186" i="3"/>
  <c r="F1186" i="3"/>
  <c r="K1186" i="3" s="1"/>
  <c r="H1185" i="3"/>
  <c r="D1185" i="3"/>
  <c r="F1185" i="3" s="1"/>
  <c r="L1184" i="3"/>
  <c r="F1184" i="3"/>
  <c r="K1184" i="3" s="1"/>
  <c r="H1183" i="3"/>
  <c r="D1183" i="3"/>
  <c r="F1183" i="3" s="1"/>
  <c r="L1182" i="3"/>
  <c r="F1182" i="3"/>
  <c r="O1182" i="3" s="1"/>
  <c r="L1181" i="3"/>
  <c r="H1181" i="3"/>
  <c r="D1181" i="3"/>
  <c r="L1180" i="3"/>
  <c r="F1180" i="3"/>
  <c r="K1180" i="3" s="1"/>
  <c r="H1179" i="3"/>
  <c r="D1179" i="3"/>
  <c r="L1178" i="3"/>
  <c r="F1178" i="3"/>
  <c r="P1178" i="3" s="1"/>
  <c r="H1177" i="3"/>
  <c r="D1177" i="3"/>
  <c r="L1176" i="3"/>
  <c r="F1176" i="3"/>
  <c r="O1176" i="3" s="1"/>
  <c r="H1175" i="3"/>
  <c r="D1175" i="3"/>
  <c r="L1174" i="3"/>
  <c r="F1174" i="3"/>
  <c r="O1174" i="3" s="1"/>
  <c r="L1173" i="3"/>
  <c r="H1173" i="3"/>
  <c r="D1173" i="3"/>
  <c r="F1173" i="3" s="1"/>
  <c r="L1172" i="3"/>
  <c r="F1172" i="3"/>
  <c r="L1171" i="3"/>
  <c r="H1171" i="3"/>
  <c r="D1171" i="3"/>
  <c r="L1170" i="3"/>
  <c r="F1170" i="3"/>
  <c r="K1170" i="3" s="1"/>
  <c r="H1169" i="3"/>
  <c r="D1169" i="3"/>
  <c r="F1169" i="3" s="1"/>
  <c r="L1168" i="3"/>
  <c r="F1168" i="3"/>
  <c r="K1168" i="3" s="1"/>
  <c r="H1167" i="3"/>
  <c r="D1167" i="3"/>
  <c r="F1167" i="3" s="1"/>
  <c r="I1167" i="3" s="1"/>
  <c r="L1166" i="3"/>
  <c r="F1166" i="3"/>
  <c r="O1166" i="3" s="1"/>
  <c r="L1165" i="3"/>
  <c r="H1165" i="3"/>
  <c r="D1165" i="3"/>
  <c r="F1165" i="3" s="1"/>
  <c r="P1165" i="3" s="1"/>
  <c r="L1164" i="3"/>
  <c r="F1164" i="3"/>
  <c r="K1164" i="3" s="1"/>
  <c r="H1163" i="3"/>
  <c r="D1163" i="3"/>
  <c r="L1162" i="3"/>
  <c r="F1162" i="3"/>
  <c r="P1162" i="3" s="1"/>
  <c r="H1161" i="3"/>
  <c r="D1161" i="3"/>
  <c r="F1161" i="3" s="1"/>
  <c r="I1161" i="3" s="1"/>
  <c r="L1160" i="3"/>
  <c r="F1160" i="3"/>
  <c r="K1160" i="3" s="1"/>
  <c r="L1159" i="3"/>
  <c r="H1159" i="3"/>
  <c r="D1159" i="3"/>
  <c r="F1159" i="3" s="1"/>
  <c r="O1159" i="3" s="1"/>
  <c r="L1158" i="3"/>
  <c r="F1158" i="3"/>
  <c r="I1158" i="3" s="1"/>
  <c r="H1157" i="3"/>
  <c r="D1157" i="3"/>
  <c r="L1156" i="3"/>
  <c r="F1156" i="3"/>
  <c r="H1155" i="3"/>
  <c r="D1155" i="3"/>
  <c r="L1154" i="3"/>
  <c r="F1154" i="3"/>
  <c r="K1154" i="3" s="1"/>
  <c r="H1153" i="3"/>
  <c r="D1153" i="3"/>
  <c r="F1153" i="3" s="1"/>
  <c r="L1152" i="3"/>
  <c r="F1152" i="3"/>
  <c r="I1152" i="3" s="1"/>
  <c r="H1151" i="3"/>
  <c r="D1151" i="3"/>
  <c r="L1150" i="3"/>
  <c r="F1150" i="3"/>
  <c r="O1150" i="3" s="1"/>
  <c r="H1149" i="3"/>
  <c r="D1149" i="3"/>
  <c r="F1149" i="3" s="1"/>
  <c r="L1148" i="3"/>
  <c r="F1148" i="3"/>
  <c r="K1148" i="3" s="1"/>
  <c r="H1147" i="3"/>
  <c r="D1147" i="3"/>
  <c r="F1147" i="3" s="1"/>
  <c r="L1146" i="3"/>
  <c r="F1146" i="3"/>
  <c r="P1146" i="3" s="1"/>
  <c r="H1145" i="3"/>
  <c r="D1145" i="3"/>
  <c r="F1145" i="3" s="1"/>
  <c r="L1144" i="3"/>
  <c r="F1144" i="3"/>
  <c r="H1143" i="3"/>
  <c r="D1143" i="3"/>
  <c r="L1142" i="3"/>
  <c r="F1142" i="3"/>
  <c r="L1141" i="3"/>
  <c r="H1141" i="3"/>
  <c r="D1141" i="3"/>
  <c r="F1141" i="3" s="1"/>
  <c r="L1140" i="3"/>
  <c r="F1140" i="3"/>
  <c r="H1139" i="3"/>
  <c r="D1139" i="3"/>
  <c r="L1138" i="3"/>
  <c r="F1138" i="3"/>
  <c r="K1138" i="3" s="1"/>
  <c r="H1137" i="3"/>
  <c r="D1137" i="3"/>
  <c r="F1137" i="3" s="1"/>
  <c r="L1136" i="3"/>
  <c r="F1136" i="3"/>
  <c r="I1136" i="3" s="1"/>
  <c r="H1135" i="3"/>
  <c r="D1135" i="3"/>
  <c r="L1134" i="3"/>
  <c r="F1134" i="3"/>
  <c r="O1134" i="3" s="1"/>
  <c r="H1133" i="3"/>
  <c r="D1133" i="3"/>
  <c r="F1133" i="3" s="1"/>
  <c r="L1132" i="3"/>
  <c r="F1132" i="3"/>
  <c r="K1132" i="3" s="1"/>
  <c r="H1131" i="3"/>
  <c r="D1131" i="3"/>
  <c r="L1130" i="3"/>
  <c r="F1130" i="3"/>
  <c r="P1130" i="3" s="1"/>
  <c r="H1129" i="3"/>
  <c r="D1129" i="3"/>
  <c r="L1128" i="3"/>
  <c r="F1128" i="3"/>
  <c r="K1128" i="3" s="1"/>
  <c r="L1127" i="3"/>
  <c r="H1127" i="3"/>
  <c r="D1127" i="3"/>
  <c r="F1127" i="3" s="1"/>
  <c r="L1126" i="3"/>
  <c r="F1126" i="3"/>
  <c r="I1126" i="3" s="1"/>
  <c r="H1125" i="3"/>
  <c r="D1125" i="3"/>
  <c r="L1124" i="3"/>
  <c r="F1124" i="3"/>
  <c r="H1123" i="3"/>
  <c r="D1123" i="3"/>
  <c r="L1122" i="3"/>
  <c r="F1122" i="3"/>
  <c r="K1122" i="3" s="1"/>
  <c r="H1121" i="3"/>
  <c r="D1121" i="3"/>
  <c r="L1120" i="3"/>
  <c r="F1120" i="3"/>
  <c r="P1120" i="3" s="1"/>
  <c r="L1119" i="3"/>
  <c r="H1119" i="3"/>
  <c r="D1119" i="3"/>
  <c r="L1118" i="3"/>
  <c r="F1118" i="3"/>
  <c r="O1118" i="3" s="1"/>
  <c r="H1117" i="3"/>
  <c r="D1117" i="3"/>
  <c r="L1116" i="3"/>
  <c r="F1116" i="3"/>
  <c r="K1116" i="3" s="1"/>
  <c r="L1115" i="3"/>
  <c r="H1115" i="3"/>
  <c r="D1115" i="3"/>
  <c r="L1114" i="3"/>
  <c r="F1114" i="3"/>
  <c r="H1113" i="3"/>
  <c r="D1113" i="3"/>
  <c r="L1112" i="3"/>
  <c r="F1112" i="3"/>
  <c r="K1112" i="3" s="1"/>
  <c r="H1111" i="3"/>
  <c r="D1111" i="3"/>
  <c r="F1111" i="3" s="1"/>
  <c r="L1110" i="3"/>
  <c r="F1110" i="3"/>
  <c r="P1110" i="3" s="1"/>
  <c r="L1109" i="3"/>
  <c r="H1109" i="3"/>
  <c r="D1109" i="3"/>
  <c r="F1109" i="3" s="1"/>
  <c r="L1108" i="3"/>
  <c r="F1108" i="3"/>
  <c r="O1108" i="3" s="1"/>
  <c r="L1107" i="3"/>
  <c r="H1107" i="3"/>
  <c r="D1107" i="3"/>
  <c r="L1106" i="3"/>
  <c r="F1106" i="3"/>
  <c r="K1106" i="3" s="1"/>
  <c r="L1105" i="3"/>
  <c r="F1105" i="3"/>
  <c r="K1105" i="3" s="1"/>
  <c r="L1104" i="3"/>
  <c r="H1104" i="3"/>
  <c r="D1104" i="3"/>
  <c r="L1103" i="3"/>
  <c r="F1103" i="3"/>
  <c r="P1103" i="3" s="1"/>
  <c r="H1102" i="3"/>
  <c r="D1102" i="3"/>
  <c r="L1101" i="3"/>
  <c r="F1101" i="3"/>
  <c r="K1101" i="3" s="1"/>
  <c r="L1100" i="3"/>
  <c r="F1100" i="3"/>
  <c r="K1100" i="3" s="1"/>
  <c r="L1099" i="3"/>
  <c r="F1099" i="3"/>
  <c r="K1099" i="3" s="1"/>
  <c r="L1098" i="3"/>
  <c r="F1098" i="3"/>
  <c r="H1097" i="3"/>
  <c r="D1097" i="3"/>
  <c r="L1096" i="3"/>
  <c r="F1096" i="3"/>
  <c r="I1096" i="3" s="1"/>
  <c r="L1095" i="3"/>
  <c r="H1095" i="3"/>
  <c r="D1095" i="3"/>
  <c r="F1095" i="3" s="1"/>
  <c r="L1094" i="3"/>
  <c r="F1094" i="3"/>
  <c r="H1093" i="3"/>
  <c r="D1093" i="3"/>
  <c r="L1092" i="3"/>
  <c r="F1092" i="3"/>
  <c r="K1092" i="3" s="1"/>
  <c r="H1091" i="3"/>
  <c r="D1091" i="3"/>
  <c r="F1091" i="3" s="1"/>
  <c r="L1090" i="3"/>
  <c r="F1090" i="3"/>
  <c r="O1090" i="3" s="1"/>
  <c r="L1089" i="3"/>
  <c r="H1089" i="3"/>
  <c r="D1089" i="3"/>
  <c r="L1088" i="3"/>
  <c r="F1088" i="3"/>
  <c r="O1088" i="3" s="1"/>
  <c r="L1087" i="3"/>
  <c r="F1087" i="3"/>
  <c r="O1087" i="3" s="1"/>
  <c r="L1086" i="3"/>
  <c r="F1086" i="3"/>
  <c r="O1086" i="3" s="1"/>
  <c r="L1085" i="3"/>
  <c r="F1085" i="3"/>
  <c r="L1084" i="3"/>
  <c r="F1084" i="3"/>
  <c r="O1084" i="3" s="1"/>
  <c r="L1083" i="3"/>
  <c r="F1083" i="3"/>
  <c r="O1083" i="3" s="1"/>
  <c r="H1082" i="3"/>
  <c r="D1082" i="3"/>
  <c r="L1081" i="3"/>
  <c r="F1081" i="3"/>
  <c r="H1080" i="3"/>
  <c r="D1080" i="3"/>
  <c r="L1079" i="3"/>
  <c r="F1079" i="3"/>
  <c r="H1078" i="3"/>
  <c r="D1078" i="3"/>
  <c r="L1076" i="3"/>
  <c r="F1076" i="3"/>
  <c r="I1076" i="3" s="1"/>
  <c r="H1075" i="3"/>
  <c r="D1075" i="3"/>
  <c r="L1074" i="3"/>
  <c r="F1074" i="3"/>
  <c r="H1073" i="3"/>
  <c r="D1073" i="3"/>
  <c r="L1071" i="3"/>
  <c r="F1071" i="3"/>
  <c r="I1071" i="3" s="1"/>
  <c r="L1070" i="3"/>
  <c r="F1070" i="3"/>
  <c r="K1070" i="3" s="1"/>
  <c r="L1069" i="3"/>
  <c r="H1069" i="3"/>
  <c r="D1069" i="3"/>
  <c r="L1068" i="3"/>
  <c r="F1068" i="3"/>
  <c r="O1068" i="3" s="1"/>
  <c r="H1067" i="3"/>
  <c r="D1067" i="3"/>
  <c r="L1065" i="3"/>
  <c r="F1065" i="3"/>
  <c r="L1064" i="3"/>
  <c r="H1064" i="3"/>
  <c r="D1064" i="3"/>
  <c r="L1063" i="3"/>
  <c r="F1063" i="3"/>
  <c r="H1062" i="3"/>
  <c r="D1062" i="3"/>
  <c r="L1061" i="3"/>
  <c r="F1061" i="3"/>
  <c r="L1060" i="3"/>
  <c r="H1060" i="3"/>
  <c r="D1060" i="3"/>
  <c r="F1060" i="3" s="1"/>
  <c r="L1059" i="3"/>
  <c r="F1059" i="3"/>
  <c r="H1058" i="3"/>
  <c r="D1058" i="3"/>
  <c r="L1057" i="3"/>
  <c r="F1057" i="3"/>
  <c r="H1056" i="3"/>
  <c r="D1056" i="3"/>
  <c r="F1056" i="3" s="1"/>
  <c r="L1055" i="3"/>
  <c r="F1055" i="3"/>
  <c r="K1055" i="3" s="1"/>
  <c r="L1054" i="3"/>
  <c r="H1054" i="3"/>
  <c r="D1054" i="3"/>
  <c r="L1052" i="3"/>
  <c r="F1052" i="3"/>
  <c r="K1052" i="3" s="1"/>
  <c r="H1051" i="3"/>
  <c r="D1051" i="3"/>
  <c r="L1050" i="3"/>
  <c r="F1050" i="3"/>
  <c r="H1049" i="3"/>
  <c r="D1049" i="3"/>
  <c r="F1049" i="3" s="1"/>
  <c r="I1049" i="3" s="1"/>
  <c r="L1048" i="3"/>
  <c r="F1048" i="3"/>
  <c r="K1048" i="3" s="1"/>
  <c r="L1047" i="3"/>
  <c r="F1047" i="3"/>
  <c r="K1047" i="3" s="1"/>
  <c r="H1046" i="3"/>
  <c r="D1046" i="3"/>
  <c r="L1045" i="3"/>
  <c r="F1045" i="3"/>
  <c r="P1045" i="3" s="1"/>
  <c r="L1044" i="3"/>
  <c r="H1044" i="3"/>
  <c r="D1044" i="3"/>
  <c r="L1042" i="3"/>
  <c r="F1042" i="3"/>
  <c r="K1042" i="3" s="1"/>
  <c r="H1041" i="3"/>
  <c r="D1041" i="3"/>
  <c r="F1041" i="3" s="1"/>
  <c r="L1040" i="3"/>
  <c r="F1040" i="3"/>
  <c r="I1040" i="3" s="1"/>
  <c r="L1039" i="3"/>
  <c r="H1039" i="3"/>
  <c r="D1039" i="3"/>
  <c r="L1038" i="3"/>
  <c r="F1038" i="3"/>
  <c r="L1037" i="3"/>
  <c r="H1037" i="3"/>
  <c r="D1037" i="3"/>
  <c r="L1036" i="3"/>
  <c r="F1036" i="3"/>
  <c r="K1036" i="3" s="1"/>
  <c r="L1035" i="3"/>
  <c r="F1035" i="3"/>
  <c r="K1035" i="3" s="1"/>
  <c r="H1034" i="3"/>
  <c r="D1034" i="3"/>
  <c r="L1033" i="3"/>
  <c r="F1033" i="3"/>
  <c r="P1033" i="3" s="1"/>
  <c r="L1032" i="3"/>
  <c r="F1032" i="3"/>
  <c r="H1031" i="3"/>
  <c r="D1031" i="3"/>
  <c r="F1031" i="3" s="1"/>
  <c r="I1031" i="3" s="1"/>
  <c r="L1030" i="3"/>
  <c r="F1030" i="3"/>
  <c r="K1030" i="3" s="1"/>
  <c r="L1029" i="3"/>
  <c r="F1029" i="3"/>
  <c r="L1028" i="3"/>
  <c r="F1028" i="3"/>
  <c r="K1028" i="3" s="1"/>
  <c r="L1027" i="3"/>
  <c r="H1027" i="3"/>
  <c r="D1027" i="3"/>
  <c r="L1026" i="3"/>
  <c r="F1026" i="3"/>
  <c r="H1025" i="3"/>
  <c r="D1025" i="3"/>
  <c r="L1024" i="3"/>
  <c r="F1024" i="3"/>
  <c r="H1023" i="3"/>
  <c r="D1023" i="3"/>
  <c r="L1022" i="3"/>
  <c r="F1022" i="3"/>
  <c r="K1022" i="3" s="1"/>
  <c r="H1021" i="3"/>
  <c r="D1021" i="3"/>
  <c r="F1021" i="3" s="1"/>
  <c r="L1020" i="3"/>
  <c r="F1020" i="3"/>
  <c r="P1020" i="3" s="1"/>
  <c r="L1019" i="3"/>
  <c r="H1019" i="3"/>
  <c r="D1019" i="3"/>
  <c r="F1019" i="3" s="1"/>
  <c r="P1019" i="3" s="1"/>
  <c r="L1018" i="3"/>
  <c r="F1018" i="3"/>
  <c r="K1018" i="3" s="1"/>
  <c r="H1017" i="3"/>
  <c r="D1017" i="3"/>
  <c r="L1016" i="3"/>
  <c r="F1016" i="3"/>
  <c r="H1015" i="3"/>
  <c r="D1015" i="3"/>
  <c r="F1015" i="3" s="1"/>
  <c r="I1015" i="3" s="1"/>
  <c r="L1014" i="3"/>
  <c r="F1014" i="3"/>
  <c r="K1014" i="3" s="1"/>
  <c r="H1013" i="3"/>
  <c r="D1013" i="3"/>
  <c r="F1013" i="3" s="1"/>
  <c r="O1013" i="3" s="1"/>
  <c r="L1012" i="3"/>
  <c r="F1012" i="3"/>
  <c r="I1012" i="3" s="1"/>
  <c r="L1011" i="3"/>
  <c r="H1011" i="3"/>
  <c r="D1011" i="3"/>
  <c r="L1010" i="3"/>
  <c r="F1010" i="3"/>
  <c r="H1009" i="3"/>
  <c r="D1009" i="3"/>
  <c r="L1008" i="3"/>
  <c r="F1008" i="3"/>
  <c r="I1008" i="3" s="1"/>
  <c r="H1007" i="3"/>
  <c r="D1007" i="3"/>
  <c r="L1006" i="3"/>
  <c r="F1006" i="3"/>
  <c r="O1006" i="3" s="1"/>
  <c r="L1005" i="3"/>
  <c r="H1005" i="3"/>
  <c r="D1005" i="3"/>
  <c r="F1005" i="3" s="1"/>
  <c r="K1005" i="3" s="1"/>
  <c r="L1004" i="3"/>
  <c r="F1004" i="3"/>
  <c r="O1004" i="3" s="1"/>
  <c r="L1003" i="3"/>
  <c r="H1003" i="3"/>
  <c r="D1003" i="3"/>
  <c r="F1003" i="3" s="1"/>
  <c r="L1002" i="3"/>
  <c r="F1002" i="3"/>
  <c r="K1002" i="3" s="1"/>
  <c r="H1001" i="3"/>
  <c r="D1001" i="3"/>
  <c r="L1000" i="3"/>
  <c r="F1000" i="3"/>
  <c r="O1000" i="3" s="1"/>
  <c r="H999" i="3"/>
  <c r="D999" i="3"/>
  <c r="F999" i="3" s="1"/>
  <c r="I999" i="3" s="1"/>
  <c r="L998" i="3"/>
  <c r="F998" i="3"/>
  <c r="K998" i="3" s="1"/>
  <c r="H997" i="3"/>
  <c r="D997" i="3"/>
  <c r="F997" i="3" s="1"/>
  <c r="L996" i="3"/>
  <c r="F996" i="3"/>
  <c r="I996" i="3" s="1"/>
  <c r="L995" i="3"/>
  <c r="H995" i="3"/>
  <c r="D995" i="3"/>
  <c r="L994" i="3"/>
  <c r="F994" i="3"/>
  <c r="H993" i="3"/>
  <c r="D993" i="3"/>
  <c r="L992" i="3"/>
  <c r="F992" i="3"/>
  <c r="K992" i="3" s="1"/>
  <c r="H991" i="3"/>
  <c r="D991" i="3"/>
  <c r="F991" i="3" s="1"/>
  <c r="L990" i="3"/>
  <c r="F990" i="3"/>
  <c r="I990" i="3" s="1"/>
  <c r="H989" i="3"/>
  <c r="D989" i="3"/>
  <c r="F989" i="3" s="1"/>
  <c r="L988" i="3"/>
  <c r="F988" i="3"/>
  <c r="L987" i="3"/>
  <c r="H987" i="3"/>
  <c r="D987" i="3"/>
  <c r="L986" i="3"/>
  <c r="F986" i="3"/>
  <c r="K986" i="3" s="1"/>
  <c r="H985" i="3"/>
  <c r="D985" i="3"/>
  <c r="L984" i="3"/>
  <c r="F984" i="3"/>
  <c r="P984" i="3" s="1"/>
  <c r="H983" i="3"/>
  <c r="D983" i="3"/>
  <c r="F983" i="3" s="1"/>
  <c r="L982" i="3"/>
  <c r="F982" i="3"/>
  <c r="I982" i="3" s="1"/>
  <c r="H981" i="3"/>
  <c r="D981" i="3"/>
  <c r="L980" i="3"/>
  <c r="F980" i="3"/>
  <c r="I980" i="3" s="1"/>
  <c r="L979" i="3"/>
  <c r="H979" i="3"/>
  <c r="D979" i="3"/>
  <c r="L978" i="3"/>
  <c r="F978" i="3"/>
  <c r="L977" i="3"/>
  <c r="H977" i="3"/>
  <c r="D977" i="3"/>
  <c r="L976" i="3"/>
  <c r="F976" i="3"/>
  <c r="K976" i="3" s="1"/>
  <c r="L975" i="3"/>
  <c r="F975" i="3"/>
  <c r="K975" i="3" s="1"/>
  <c r="H974" i="3"/>
  <c r="D974" i="3"/>
  <c r="F974" i="3" s="1"/>
  <c r="L973" i="3"/>
  <c r="F973" i="3"/>
  <c r="K973" i="3" s="1"/>
  <c r="H972" i="3"/>
  <c r="D972" i="3"/>
  <c r="L970" i="3"/>
  <c r="F970" i="3"/>
  <c r="K970" i="3" s="1"/>
  <c r="L969" i="3"/>
  <c r="F969" i="3"/>
  <c r="K969" i="3" s="1"/>
  <c r="H968" i="3"/>
  <c r="D968" i="3"/>
  <c r="L967" i="3"/>
  <c r="F967" i="3"/>
  <c r="I967" i="3" s="1"/>
  <c r="H966" i="3"/>
  <c r="D966" i="3"/>
  <c r="L965" i="3"/>
  <c r="F965" i="3"/>
  <c r="K965" i="3" s="1"/>
  <c r="L964" i="3"/>
  <c r="H964" i="3"/>
  <c r="D964" i="3"/>
  <c r="L962" i="3"/>
  <c r="F962" i="3"/>
  <c r="L961" i="3"/>
  <c r="F961" i="3"/>
  <c r="L960" i="3"/>
  <c r="F960" i="3"/>
  <c r="H959" i="3"/>
  <c r="D959" i="3"/>
  <c r="L958" i="3"/>
  <c r="F958" i="3"/>
  <c r="K958" i="3" s="1"/>
  <c r="H957" i="3"/>
  <c r="D957" i="3"/>
  <c r="L956" i="3"/>
  <c r="F956" i="3"/>
  <c r="I956" i="3" s="1"/>
  <c r="L955" i="3"/>
  <c r="H955" i="3"/>
  <c r="D955" i="3"/>
  <c r="F955" i="3" s="1"/>
  <c r="L954" i="3"/>
  <c r="F954" i="3"/>
  <c r="O954" i="3" s="1"/>
  <c r="L953" i="3"/>
  <c r="F953" i="3"/>
  <c r="O953" i="3" s="1"/>
  <c r="H952" i="3"/>
  <c r="D952" i="3"/>
  <c r="L951" i="3"/>
  <c r="F951" i="3"/>
  <c r="K951" i="3" s="1"/>
  <c r="L950" i="3"/>
  <c r="H950" i="3"/>
  <c r="D950" i="3"/>
  <c r="L949" i="3"/>
  <c r="F949" i="3"/>
  <c r="P949" i="3" s="1"/>
  <c r="H948" i="3"/>
  <c r="D948" i="3"/>
  <c r="L947" i="3"/>
  <c r="F947" i="3"/>
  <c r="K947" i="3" s="1"/>
  <c r="L946" i="3"/>
  <c r="H946" i="3"/>
  <c r="D946" i="3"/>
  <c r="L945" i="3"/>
  <c r="F945" i="3"/>
  <c r="I945" i="3" s="1"/>
  <c r="H944" i="3"/>
  <c r="D944" i="3"/>
  <c r="L943" i="3"/>
  <c r="F943" i="3"/>
  <c r="H942" i="3"/>
  <c r="D942" i="3"/>
  <c r="F942" i="3" s="1"/>
  <c r="L941" i="3"/>
  <c r="F941" i="3"/>
  <c r="K941" i="3" s="1"/>
  <c r="H940" i="3"/>
  <c r="D940" i="3"/>
  <c r="F940" i="3" s="1"/>
  <c r="L939" i="3"/>
  <c r="F939" i="3"/>
  <c r="I939" i="3" s="1"/>
  <c r="H938" i="3"/>
  <c r="D938" i="3"/>
  <c r="L937" i="3"/>
  <c r="F937" i="3"/>
  <c r="O937" i="3" s="1"/>
  <c r="H936" i="3"/>
  <c r="D936" i="3"/>
  <c r="L935" i="3"/>
  <c r="F935" i="3"/>
  <c r="K935" i="3" s="1"/>
  <c r="H934" i="3"/>
  <c r="D934" i="3"/>
  <c r="L933" i="3"/>
  <c r="F933" i="3"/>
  <c r="H932" i="3"/>
  <c r="D932" i="3"/>
  <c r="L931" i="3"/>
  <c r="F931" i="3"/>
  <c r="L930" i="3"/>
  <c r="H930" i="3"/>
  <c r="D930" i="3"/>
  <c r="L927" i="3"/>
  <c r="F927" i="3"/>
  <c r="P927" i="3" s="1"/>
  <c r="L926" i="3"/>
  <c r="F926" i="3"/>
  <c r="P926" i="3" s="1"/>
  <c r="H925" i="3"/>
  <c r="D925" i="3"/>
  <c r="H924" i="3"/>
  <c r="L923" i="3"/>
  <c r="F923" i="3"/>
  <c r="P923" i="3" s="1"/>
  <c r="L922" i="3"/>
  <c r="H922" i="3"/>
  <c r="D922" i="3"/>
  <c r="L921" i="3"/>
  <c r="F921" i="3"/>
  <c r="L920" i="3"/>
  <c r="H920" i="3"/>
  <c r="D920" i="3"/>
  <c r="L919" i="3"/>
  <c r="F919" i="3"/>
  <c r="K919" i="3" s="1"/>
  <c r="H918" i="3"/>
  <c r="D918" i="3"/>
  <c r="L917" i="3"/>
  <c r="F917" i="3"/>
  <c r="P917" i="3" s="1"/>
  <c r="H916" i="3"/>
  <c r="D916" i="3"/>
  <c r="F916" i="3" s="1"/>
  <c r="I916" i="3" s="1"/>
  <c r="H915" i="3"/>
  <c r="L914" i="3"/>
  <c r="F914" i="3"/>
  <c r="I914" i="3" s="1"/>
  <c r="L913" i="3"/>
  <c r="F913" i="3"/>
  <c r="I913" i="3" s="1"/>
  <c r="L912" i="3"/>
  <c r="F912" i="3"/>
  <c r="I912" i="3" s="1"/>
  <c r="H911" i="3"/>
  <c r="D911" i="3"/>
  <c r="L910" i="3"/>
  <c r="F910" i="3"/>
  <c r="L909" i="3"/>
  <c r="F909" i="3"/>
  <c r="P909" i="3" s="1"/>
  <c r="L908" i="3"/>
  <c r="F908" i="3"/>
  <c r="P908" i="3" s="1"/>
  <c r="L907" i="3"/>
  <c r="F907" i="3"/>
  <c r="P907" i="3" s="1"/>
  <c r="L906" i="3"/>
  <c r="F906" i="3"/>
  <c r="P906" i="3" s="1"/>
  <c r="L905" i="3"/>
  <c r="F905" i="3"/>
  <c r="P905" i="3" s="1"/>
  <c r="H904" i="3"/>
  <c r="D904" i="3"/>
  <c r="D903" i="3" s="1"/>
  <c r="H903" i="3"/>
  <c r="L902" i="3"/>
  <c r="F902" i="3"/>
  <c r="K902" i="3" s="1"/>
  <c r="H901" i="3"/>
  <c r="D901" i="3"/>
  <c r="L900" i="3"/>
  <c r="F900" i="3"/>
  <c r="H899" i="3"/>
  <c r="D899" i="3"/>
  <c r="L898" i="3"/>
  <c r="F898" i="3"/>
  <c r="K898" i="3" s="1"/>
  <c r="H897" i="3"/>
  <c r="D897" i="3"/>
  <c r="F897" i="3" s="1"/>
  <c r="L896" i="3"/>
  <c r="F896" i="3"/>
  <c r="P896" i="3" s="1"/>
  <c r="L895" i="3"/>
  <c r="H895" i="3"/>
  <c r="D895" i="3"/>
  <c r="L894" i="3"/>
  <c r="F894" i="3"/>
  <c r="H893" i="3"/>
  <c r="D893" i="3"/>
  <c r="L892" i="3"/>
  <c r="F892" i="3"/>
  <c r="I892" i="3" s="1"/>
  <c r="L891" i="3"/>
  <c r="H891" i="3"/>
  <c r="D891" i="3"/>
  <c r="L890" i="3"/>
  <c r="F890" i="3"/>
  <c r="P890" i="3" s="1"/>
  <c r="H889" i="3"/>
  <c r="D889" i="3"/>
  <c r="F889" i="3" s="1"/>
  <c r="L888" i="3"/>
  <c r="F888" i="3"/>
  <c r="L887" i="3"/>
  <c r="H887" i="3"/>
  <c r="D887" i="3"/>
  <c r="F887" i="3" s="1"/>
  <c r="L886" i="3"/>
  <c r="F886" i="3"/>
  <c r="L885" i="3"/>
  <c r="H885" i="3"/>
  <c r="D885" i="3"/>
  <c r="L884" i="3"/>
  <c r="F884" i="3"/>
  <c r="H883" i="3"/>
  <c r="D883" i="3"/>
  <c r="L882" i="3"/>
  <c r="F882" i="3"/>
  <c r="K882" i="3" s="1"/>
  <c r="L881" i="3"/>
  <c r="F881" i="3"/>
  <c r="K881" i="3" s="1"/>
  <c r="H880" i="3"/>
  <c r="D880" i="3"/>
  <c r="F880" i="3" s="1"/>
  <c r="L879" i="3"/>
  <c r="F879" i="3"/>
  <c r="P879" i="3" s="1"/>
  <c r="L878" i="3"/>
  <c r="F878" i="3"/>
  <c r="P878" i="3" s="1"/>
  <c r="L877" i="3"/>
  <c r="H877" i="3"/>
  <c r="D877" i="3"/>
  <c r="L876" i="3"/>
  <c r="F876" i="3"/>
  <c r="K876" i="3" s="1"/>
  <c r="L875" i="3"/>
  <c r="H875" i="3"/>
  <c r="D875" i="3"/>
  <c r="F875" i="3" s="1"/>
  <c r="P875" i="3" s="1"/>
  <c r="L874" i="3"/>
  <c r="F874" i="3"/>
  <c r="I874" i="3" s="1"/>
  <c r="H873" i="3"/>
  <c r="D873" i="3"/>
  <c r="L872" i="3"/>
  <c r="F872" i="3"/>
  <c r="P872" i="3" s="1"/>
  <c r="H871" i="3"/>
  <c r="D871" i="3"/>
  <c r="F871" i="3" s="1"/>
  <c r="P871" i="3" s="1"/>
  <c r="L870" i="3"/>
  <c r="F870" i="3"/>
  <c r="L869" i="3"/>
  <c r="H869" i="3"/>
  <c r="D869" i="3"/>
  <c r="F869" i="3" s="1"/>
  <c r="L868" i="3"/>
  <c r="F868" i="3"/>
  <c r="I868" i="3" s="1"/>
  <c r="L867" i="3"/>
  <c r="H867" i="3"/>
  <c r="D867" i="3"/>
  <c r="L865" i="3"/>
  <c r="F865" i="3"/>
  <c r="K865" i="3" s="1"/>
  <c r="H864" i="3"/>
  <c r="D864" i="3"/>
  <c r="F864" i="3" s="1"/>
  <c r="L863" i="3"/>
  <c r="F863" i="3"/>
  <c r="P863" i="3" s="1"/>
  <c r="L862" i="3"/>
  <c r="H862" i="3"/>
  <c r="D862" i="3"/>
  <c r="F862" i="3" s="1"/>
  <c r="L861" i="3"/>
  <c r="F861" i="3"/>
  <c r="K861" i="3" s="1"/>
  <c r="H860" i="3"/>
  <c r="D860" i="3"/>
  <c r="L859" i="3"/>
  <c r="F859" i="3"/>
  <c r="I859" i="3" s="1"/>
  <c r="H858" i="3"/>
  <c r="D858" i="3"/>
  <c r="L857" i="3"/>
  <c r="F857" i="3"/>
  <c r="P857" i="3" s="1"/>
  <c r="H856" i="3"/>
  <c r="D856" i="3"/>
  <c r="L855" i="3"/>
  <c r="F855" i="3"/>
  <c r="K855" i="3" s="1"/>
  <c r="L854" i="3"/>
  <c r="H854" i="3"/>
  <c r="D854" i="3"/>
  <c r="L853" i="3"/>
  <c r="F853" i="3"/>
  <c r="K853" i="3" s="1"/>
  <c r="L852" i="3"/>
  <c r="F852" i="3"/>
  <c r="K852" i="3" s="1"/>
  <c r="L851" i="3"/>
  <c r="H851" i="3"/>
  <c r="D851" i="3"/>
  <c r="F851" i="3" s="1"/>
  <c r="L850" i="3"/>
  <c r="F850" i="3"/>
  <c r="H849" i="3"/>
  <c r="D849" i="3"/>
  <c r="L848" i="3"/>
  <c r="F848" i="3"/>
  <c r="K848" i="3" s="1"/>
  <c r="L847" i="3"/>
  <c r="F847" i="3"/>
  <c r="L846" i="3"/>
  <c r="F846" i="3"/>
  <c r="K846" i="3" s="1"/>
  <c r="L845" i="3"/>
  <c r="F845" i="3"/>
  <c r="K845" i="3" s="1"/>
  <c r="L844" i="3"/>
  <c r="F844" i="3"/>
  <c r="K844" i="3" s="1"/>
  <c r="L843" i="3"/>
  <c r="F843" i="3"/>
  <c r="K843" i="3" s="1"/>
  <c r="L842" i="3"/>
  <c r="F842" i="3"/>
  <c r="K842" i="3" s="1"/>
  <c r="L841" i="3"/>
  <c r="F841" i="3"/>
  <c r="K841" i="3" s="1"/>
  <c r="L840" i="3"/>
  <c r="F840" i="3"/>
  <c r="K840" i="3" s="1"/>
  <c r="H839" i="3"/>
  <c r="D839" i="3"/>
  <c r="F839" i="3" s="1"/>
  <c r="L838" i="3"/>
  <c r="F838" i="3"/>
  <c r="P838" i="3" s="1"/>
  <c r="L837" i="3"/>
  <c r="F837" i="3"/>
  <c r="H836" i="3"/>
  <c r="D836" i="3"/>
  <c r="L835" i="3"/>
  <c r="F835" i="3"/>
  <c r="H834" i="3"/>
  <c r="D834" i="3"/>
  <c r="L833" i="3"/>
  <c r="F833" i="3"/>
  <c r="H832" i="3"/>
  <c r="D832" i="3"/>
  <c r="L831" i="3"/>
  <c r="F831" i="3"/>
  <c r="P831" i="3" s="1"/>
  <c r="H830" i="3"/>
  <c r="D830" i="3"/>
  <c r="F830" i="3" s="1"/>
  <c r="L829" i="3"/>
  <c r="F829" i="3"/>
  <c r="H828" i="3"/>
  <c r="D828" i="3"/>
  <c r="L827" i="3"/>
  <c r="F827" i="3"/>
  <c r="H826" i="3"/>
  <c r="D826" i="3"/>
  <c r="L825" i="3"/>
  <c r="F825" i="3"/>
  <c r="L824" i="3"/>
  <c r="H824" i="3"/>
  <c r="D824" i="3"/>
  <c r="L823" i="3"/>
  <c r="F823" i="3"/>
  <c r="L822" i="3"/>
  <c r="F822" i="3"/>
  <c r="I822" i="3" s="1"/>
  <c r="H821" i="3"/>
  <c r="D821" i="3"/>
  <c r="F821" i="3" s="1"/>
  <c r="L820" i="3"/>
  <c r="F820" i="3"/>
  <c r="H819" i="3"/>
  <c r="D819" i="3"/>
  <c r="L818" i="3"/>
  <c r="F818" i="3"/>
  <c r="I818" i="3" s="1"/>
  <c r="H817" i="3"/>
  <c r="D817" i="3"/>
  <c r="L816" i="3"/>
  <c r="F816" i="3"/>
  <c r="L815" i="3"/>
  <c r="F815" i="3"/>
  <c r="K815" i="3" s="1"/>
  <c r="L814" i="3"/>
  <c r="F814" i="3"/>
  <c r="L813" i="3"/>
  <c r="F813" i="3"/>
  <c r="K813" i="3" s="1"/>
  <c r="H812" i="3"/>
  <c r="D812" i="3"/>
  <c r="L811" i="3"/>
  <c r="F811" i="3"/>
  <c r="O811" i="3" s="1"/>
  <c r="H810" i="3"/>
  <c r="D810" i="3"/>
  <c r="L809" i="3"/>
  <c r="F809" i="3"/>
  <c r="K809" i="3" s="1"/>
  <c r="H808" i="3"/>
  <c r="D808" i="3"/>
  <c r="L807" i="3"/>
  <c r="F807" i="3"/>
  <c r="P807" i="3" s="1"/>
  <c r="L806" i="3"/>
  <c r="F806" i="3"/>
  <c r="L805" i="3"/>
  <c r="F805" i="3"/>
  <c r="O805" i="3" s="1"/>
  <c r="L804" i="3"/>
  <c r="F804" i="3"/>
  <c r="P804" i="3" s="1"/>
  <c r="L803" i="3"/>
  <c r="F803" i="3"/>
  <c r="K803" i="3" s="1"/>
  <c r="L802" i="3"/>
  <c r="M802" i="3" s="1"/>
  <c r="F802" i="3"/>
  <c r="K802" i="3" s="1"/>
  <c r="H801" i="3"/>
  <c r="D801" i="3"/>
  <c r="L800" i="3"/>
  <c r="F800" i="3"/>
  <c r="K800" i="3" s="1"/>
  <c r="L799" i="3"/>
  <c r="F799" i="3"/>
  <c r="K799" i="3" s="1"/>
  <c r="L798" i="3"/>
  <c r="H798" i="3"/>
  <c r="D798" i="3"/>
  <c r="L796" i="3"/>
  <c r="F796" i="3"/>
  <c r="L795" i="3"/>
  <c r="F795" i="3"/>
  <c r="H794" i="3"/>
  <c r="D794" i="3"/>
  <c r="L793" i="3"/>
  <c r="F793" i="3"/>
  <c r="I793" i="3" s="1"/>
  <c r="H792" i="3"/>
  <c r="D792" i="3"/>
  <c r="F792" i="3" s="1"/>
  <c r="L791" i="3"/>
  <c r="F791" i="3"/>
  <c r="O791" i="3" s="1"/>
  <c r="L790" i="3"/>
  <c r="H790" i="3"/>
  <c r="D790" i="3"/>
  <c r="L789" i="3"/>
  <c r="F789" i="3"/>
  <c r="O789" i="3" s="1"/>
  <c r="L788" i="3"/>
  <c r="H788" i="3"/>
  <c r="D788" i="3"/>
  <c r="L787" i="3"/>
  <c r="F787" i="3"/>
  <c r="K787" i="3" s="1"/>
  <c r="H786" i="3"/>
  <c r="D786" i="3"/>
  <c r="L784" i="3"/>
  <c r="F784" i="3"/>
  <c r="K784" i="3" s="1"/>
  <c r="L783" i="3"/>
  <c r="H783" i="3"/>
  <c r="D783" i="3"/>
  <c r="L782" i="3"/>
  <c r="F782" i="3"/>
  <c r="I782" i="3" s="1"/>
  <c r="L781" i="3"/>
  <c r="H781" i="3"/>
  <c r="D781" i="3"/>
  <c r="F781" i="3" s="1"/>
  <c r="L780" i="3"/>
  <c r="F780" i="3"/>
  <c r="H779" i="3"/>
  <c r="D779" i="3"/>
  <c r="L778" i="3"/>
  <c r="F778" i="3"/>
  <c r="K778" i="3" s="1"/>
  <c r="L777" i="3"/>
  <c r="F777" i="3"/>
  <c r="L776" i="3"/>
  <c r="F776" i="3"/>
  <c r="L775" i="3"/>
  <c r="F775" i="3"/>
  <c r="K775" i="3" s="1"/>
  <c r="H774" i="3"/>
  <c r="D774" i="3"/>
  <c r="L773" i="3"/>
  <c r="F773" i="3"/>
  <c r="L772" i="3"/>
  <c r="F772" i="3"/>
  <c r="O772" i="3" s="1"/>
  <c r="L771" i="3"/>
  <c r="H771" i="3"/>
  <c r="D771" i="3"/>
  <c r="L770" i="3"/>
  <c r="F770" i="3"/>
  <c r="L769" i="3"/>
  <c r="H769" i="3"/>
  <c r="D769" i="3"/>
  <c r="L768" i="3"/>
  <c r="F768" i="3"/>
  <c r="K768" i="3" s="1"/>
  <c r="H767" i="3"/>
  <c r="D767" i="3"/>
  <c r="L766" i="3"/>
  <c r="F766" i="3"/>
  <c r="P766" i="3" s="1"/>
  <c r="H765" i="3"/>
  <c r="D765" i="3"/>
  <c r="L764" i="3"/>
  <c r="F764" i="3"/>
  <c r="K764" i="3" s="1"/>
  <c r="L763" i="3"/>
  <c r="H763" i="3"/>
  <c r="D763" i="3"/>
  <c r="L762" i="3"/>
  <c r="F762" i="3"/>
  <c r="I762" i="3" s="1"/>
  <c r="H761" i="3"/>
  <c r="D761" i="3"/>
  <c r="L758" i="3"/>
  <c r="F758" i="3"/>
  <c r="P758" i="3" s="1"/>
  <c r="L757" i="3"/>
  <c r="H757" i="3"/>
  <c r="D757" i="3"/>
  <c r="L756" i="3"/>
  <c r="F756" i="3"/>
  <c r="O756" i="3" s="1"/>
  <c r="H755" i="3"/>
  <c r="D755" i="3"/>
  <c r="L754" i="3"/>
  <c r="F754" i="3"/>
  <c r="K754" i="3" s="1"/>
  <c r="L753" i="3"/>
  <c r="H753" i="3"/>
  <c r="D753" i="3"/>
  <c r="L752" i="3"/>
  <c r="F752" i="3"/>
  <c r="P752" i="3" s="1"/>
  <c r="H751" i="3"/>
  <c r="D751" i="3"/>
  <c r="L750" i="3"/>
  <c r="F750" i="3"/>
  <c r="K750" i="3" s="1"/>
  <c r="H749" i="3"/>
  <c r="D749" i="3"/>
  <c r="L748" i="3"/>
  <c r="F748" i="3"/>
  <c r="I748" i="3" s="1"/>
  <c r="L747" i="3"/>
  <c r="H747" i="3"/>
  <c r="D747" i="3"/>
  <c r="L745" i="3"/>
  <c r="F745" i="3"/>
  <c r="P745" i="3" s="1"/>
  <c r="H744" i="3"/>
  <c r="D744" i="3"/>
  <c r="L743" i="3"/>
  <c r="F743" i="3"/>
  <c r="P743" i="3" s="1"/>
  <c r="L742" i="3"/>
  <c r="H742" i="3"/>
  <c r="D742" i="3"/>
  <c r="L741" i="3"/>
  <c r="F741" i="3"/>
  <c r="L740" i="3"/>
  <c r="F740" i="3"/>
  <c r="O740" i="3" s="1"/>
  <c r="H739" i="3"/>
  <c r="D739" i="3"/>
  <c r="L738" i="3"/>
  <c r="F738" i="3"/>
  <c r="K738" i="3" s="1"/>
  <c r="L737" i="3"/>
  <c r="H737" i="3"/>
  <c r="D737" i="3"/>
  <c r="L736" i="3"/>
  <c r="F736" i="3"/>
  <c r="P736" i="3" s="1"/>
  <c r="H735" i="3"/>
  <c r="D735" i="3"/>
  <c r="F735" i="3" s="1"/>
  <c r="L734" i="3"/>
  <c r="F734" i="3"/>
  <c r="K734" i="3" s="1"/>
  <c r="H733" i="3"/>
  <c r="D733" i="3"/>
  <c r="L732" i="3"/>
  <c r="F732" i="3"/>
  <c r="I732" i="3" s="1"/>
  <c r="L731" i="3"/>
  <c r="H731" i="3"/>
  <c r="D731" i="3"/>
  <c r="L730" i="3"/>
  <c r="F730" i="3"/>
  <c r="I730" i="3" s="1"/>
  <c r="H729" i="3"/>
  <c r="D729" i="3"/>
  <c r="F729" i="3" s="1"/>
  <c r="L728" i="3"/>
  <c r="F728" i="3"/>
  <c r="K728" i="3" s="1"/>
  <c r="H727" i="3"/>
  <c r="D727" i="3"/>
  <c r="L726" i="3"/>
  <c r="F726" i="3"/>
  <c r="H725" i="3"/>
  <c r="D725" i="3"/>
  <c r="L724" i="3"/>
  <c r="F724" i="3"/>
  <c r="O724" i="3" s="1"/>
  <c r="H723" i="3"/>
  <c r="D723" i="3"/>
  <c r="L722" i="3"/>
  <c r="F722" i="3"/>
  <c r="K722" i="3" s="1"/>
  <c r="H721" i="3"/>
  <c r="D721" i="3"/>
  <c r="L720" i="3"/>
  <c r="F720" i="3"/>
  <c r="P720" i="3" s="1"/>
  <c r="H719" i="3"/>
  <c r="D719" i="3"/>
  <c r="L718" i="3"/>
  <c r="F718" i="3"/>
  <c r="O718" i="3" s="1"/>
  <c r="H717" i="3"/>
  <c r="D717" i="3"/>
  <c r="L715" i="3"/>
  <c r="F715" i="3"/>
  <c r="I715" i="3" s="1"/>
  <c r="H714" i="3"/>
  <c r="D714" i="3"/>
  <c r="L713" i="3"/>
  <c r="F713" i="3"/>
  <c r="K713" i="3" s="1"/>
  <c r="H712" i="3"/>
  <c r="D712" i="3"/>
  <c r="L711" i="3"/>
  <c r="F711" i="3"/>
  <c r="P711" i="3" s="1"/>
  <c r="L710" i="3"/>
  <c r="H710" i="3"/>
  <c r="D710" i="3"/>
  <c r="L709" i="3"/>
  <c r="F709" i="3"/>
  <c r="P709" i="3" s="1"/>
  <c r="H708" i="3"/>
  <c r="D708" i="3"/>
  <c r="L707" i="3"/>
  <c r="F707" i="3"/>
  <c r="H706" i="3"/>
  <c r="D706" i="3"/>
  <c r="F706" i="3" s="1"/>
  <c r="L705" i="3"/>
  <c r="F705" i="3"/>
  <c r="P705" i="3" s="1"/>
  <c r="H704" i="3"/>
  <c r="D704" i="3"/>
  <c r="F704" i="3" s="1"/>
  <c r="L703" i="3"/>
  <c r="F703" i="3"/>
  <c r="P703" i="3" s="1"/>
  <c r="H702" i="3"/>
  <c r="D702" i="3"/>
  <c r="F702" i="3" s="1"/>
  <c r="L701" i="3"/>
  <c r="F701" i="3"/>
  <c r="K701" i="3" s="1"/>
  <c r="H700" i="3"/>
  <c r="D700" i="3"/>
  <c r="F700" i="3" s="1"/>
  <c r="L699" i="3"/>
  <c r="F699" i="3"/>
  <c r="H698" i="3"/>
  <c r="D698" i="3"/>
  <c r="L696" i="3"/>
  <c r="F696" i="3"/>
  <c r="P696" i="3" s="1"/>
  <c r="H695" i="3"/>
  <c r="D695" i="3"/>
  <c r="L694" i="3"/>
  <c r="F694" i="3"/>
  <c r="H693" i="3"/>
  <c r="H692" i="3" s="1"/>
  <c r="D693" i="3"/>
  <c r="L691" i="3"/>
  <c r="F691" i="3"/>
  <c r="H690" i="3"/>
  <c r="D690" i="3"/>
  <c r="L689" i="3"/>
  <c r="F689" i="3"/>
  <c r="H688" i="3"/>
  <c r="D688" i="3"/>
  <c r="L687" i="3"/>
  <c r="F687" i="3"/>
  <c r="K687" i="3" s="1"/>
  <c r="L686" i="3"/>
  <c r="H686" i="3"/>
  <c r="D686" i="3"/>
  <c r="F686" i="3" s="1"/>
  <c r="L685" i="3"/>
  <c r="F685" i="3"/>
  <c r="K685" i="3" s="1"/>
  <c r="L684" i="3"/>
  <c r="H684" i="3"/>
  <c r="D684" i="3"/>
  <c r="F684" i="3" s="1"/>
  <c r="L683" i="3"/>
  <c r="F683" i="3"/>
  <c r="I683" i="3" s="1"/>
  <c r="H682" i="3"/>
  <c r="D682" i="3"/>
  <c r="L680" i="3"/>
  <c r="F680" i="3"/>
  <c r="I680" i="3" s="1"/>
  <c r="H679" i="3"/>
  <c r="D679" i="3"/>
  <c r="F679" i="3" s="1"/>
  <c r="L678" i="3"/>
  <c r="F678" i="3"/>
  <c r="L677" i="3"/>
  <c r="H677" i="3"/>
  <c r="D677" i="3"/>
  <c r="F677" i="3" s="1"/>
  <c r="L676" i="3"/>
  <c r="F676" i="3"/>
  <c r="H675" i="3"/>
  <c r="D675" i="3"/>
  <c r="L674" i="3"/>
  <c r="F674" i="3"/>
  <c r="K674" i="3" s="1"/>
  <c r="H673" i="3"/>
  <c r="D673" i="3"/>
  <c r="L672" i="3"/>
  <c r="F672" i="3"/>
  <c r="P672" i="3" s="1"/>
  <c r="L671" i="3"/>
  <c r="H671" i="3"/>
  <c r="D671" i="3"/>
  <c r="L670" i="3"/>
  <c r="F670" i="3"/>
  <c r="H669" i="3"/>
  <c r="D669" i="3"/>
  <c r="F669" i="3" s="1"/>
  <c r="L668" i="3"/>
  <c r="F668" i="3"/>
  <c r="I668" i="3" s="1"/>
  <c r="H667" i="3"/>
  <c r="D667" i="3"/>
  <c r="L665" i="3"/>
  <c r="F665" i="3"/>
  <c r="H664" i="3"/>
  <c r="D664" i="3"/>
  <c r="F664" i="3" s="1"/>
  <c r="L663" i="3"/>
  <c r="F663" i="3"/>
  <c r="K663" i="3" s="1"/>
  <c r="H662" i="3"/>
  <c r="D662" i="3"/>
  <c r="L661" i="3"/>
  <c r="F661" i="3"/>
  <c r="H660" i="3"/>
  <c r="D660" i="3"/>
  <c r="L659" i="3"/>
  <c r="F659" i="3"/>
  <c r="K659" i="3" s="1"/>
  <c r="H658" i="3"/>
  <c r="D658" i="3"/>
  <c r="L656" i="3"/>
  <c r="F656" i="3"/>
  <c r="K656" i="3" s="1"/>
  <c r="H655" i="3"/>
  <c r="D655" i="3"/>
  <c r="F655" i="3" s="1"/>
  <c r="L654" i="3"/>
  <c r="F654" i="3"/>
  <c r="I654" i="3" s="1"/>
  <c r="H653" i="3"/>
  <c r="D653" i="3"/>
  <c r="L652" i="3"/>
  <c r="F652" i="3"/>
  <c r="H651" i="3"/>
  <c r="D651" i="3"/>
  <c r="F651" i="3" s="1"/>
  <c r="P651" i="3" s="1"/>
  <c r="L649" i="3"/>
  <c r="F649" i="3"/>
  <c r="K649" i="3" s="1"/>
  <c r="H648" i="3"/>
  <c r="D648" i="3"/>
  <c r="L647" i="3"/>
  <c r="F647" i="3"/>
  <c r="H646" i="3"/>
  <c r="D646" i="3"/>
  <c r="L645" i="3"/>
  <c r="F645" i="3"/>
  <c r="K645" i="3" s="1"/>
  <c r="H644" i="3"/>
  <c r="D644" i="3"/>
  <c r="L643" i="3"/>
  <c r="F643" i="3"/>
  <c r="K643" i="3" s="1"/>
  <c r="L642" i="3"/>
  <c r="H642" i="3"/>
  <c r="H641" i="3" s="1"/>
  <c r="D642" i="3"/>
  <c r="L640" i="3"/>
  <c r="F640" i="3"/>
  <c r="I640" i="3" s="1"/>
  <c r="H639" i="3"/>
  <c r="D639" i="3"/>
  <c r="L638" i="3"/>
  <c r="F638" i="3"/>
  <c r="P638" i="3" s="1"/>
  <c r="H637" i="3"/>
  <c r="D637" i="3"/>
  <c r="F637" i="3" s="1"/>
  <c r="P637" i="3" s="1"/>
  <c r="L636" i="3"/>
  <c r="F636" i="3"/>
  <c r="I636" i="3" s="1"/>
  <c r="H635" i="3"/>
  <c r="D635" i="3"/>
  <c r="L634" i="3"/>
  <c r="F634" i="3"/>
  <c r="H633" i="3"/>
  <c r="D633" i="3"/>
  <c r="F633" i="3" s="1"/>
  <c r="L632" i="3"/>
  <c r="F632" i="3"/>
  <c r="H631" i="3"/>
  <c r="D631" i="3"/>
  <c r="L630" i="3"/>
  <c r="F630" i="3"/>
  <c r="K630" i="3" s="1"/>
  <c r="H629" i="3"/>
  <c r="D629" i="3"/>
  <c r="F629" i="3" s="1"/>
  <c r="L628" i="3"/>
  <c r="F628" i="3"/>
  <c r="L627" i="3"/>
  <c r="H627" i="3"/>
  <c r="D627" i="3"/>
  <c r="L626" i="3"/>
  <c r="F626" i="3"/>
  <c r="K626" i="3" s="1"/>
  <c r="L625" i="3"/>
  <c r="F625" i="3"/>
  <c r="P625" i="3" s="1"/>
  <c r="L624" i="3"/>
  <c r="F624" i="3"/>
  <c r="L623" i="3"/>
  <c r="F623" i="3"/>
  <c r="K623" i="3" s="1"/>
  <c r="L622" i="3"/>
  <c r="H622" i="3"/>
  <c r="D622" i="3"/>
  <c r="L621" i="3"/>
  <c r="F621" i="3"/>
  <c r="H620" i="3"/>
  <c r="D620" i="3"/>
  <c r="L619" i="3"/>
  <c r="F619" i="3"/>
  <c r="P619" i="3" s="1"/>
  <c r="H618" i="3"/>
  <c r="D618" i="3"/>
  <c r="F618" i="3" s="1"/>
  <c r="L617" i="3"/>
  <c r="F617" i="3"/>
  <c r="P617" i="3" s="1"/>
  <c r="H616" i="3"/>
  <c r="D616" i="3"/>
  <c r="L615" i="3"/>
  <c r="F615" i="3"/>
  <c r="P615" i="3" s="1"/>
  <c r="H614" i="3"/>
  <c r="D614" i="3"/>
  <c r="L613" i="3"/>
  <c r="F613" i="3"/>
  <c r="H612" i="3"/>
  <c r="D612" i="3"/>
  <c r="L611" i="3"/>
  <c r="F611" i="3"/>
  <c r="K611" i="3" s="1"/>
  <c r="H610" i="3"/>
  <c r="D610" i="3"/>
  <c r="L609" i="3"/>
  <c r="F609" i="3"/>
  <c r="O609" i="3" s="1"/>
  <c r="H608" i="3"/>
  <c r="L607" i="3"/>
  <c r="F607" i="3"/>
  <c r="L606" i="3"/>
  <c r="H606" i="3"/>
  <c r="D606" i="3"/>
  <c r="L605" i="3"/>
  <c r="F605" i="3"/>
  <c r="L604" i="3"/>
  <c r="H604" i="3"/>
  <c r="D604" i="3"/>
  <c r="L603" i="3"/>
  <c r="F603" i="3"/>
  <c r="L602" i="3"/>
  <c r="F602" i="3"/>
  <c r="L601" i="3"/>
  <c r="F601" i="3"/>
  <c r="H600" i="3"/>
  <c r="D600" i="3"/>
  <c r="F600" i="3" s="1"/>
  <c r="L599" i="3"/>
  <c r="F599" i="3"/>
  <c r="K599" i="3" s="1"/>
  <c r="L598" i="3"/>
  <c r="F598" i="3"/>
  <c r="I598" i="3" s="1"/>
  <c r="L597" i="3"/>
  <c r="F597" i="3"/>
  <c r="I597" i="3" s="1"/>
  <c r="L596" i="3"/>
  <c r="F596" i="3"/>
  <c r="H595" i="3"/>
  <c r="D595" i="3"/>
  <c r="L594" i="3"/>
  <c r="F594" i="3"/>
  <c r="K594" i="3" s="1"/>
  <c r="L593" i="3"/>
  <c r="H593" i="3"/>
  <c r="D593" i="3"/>
  <c r="L592" i="3"/>
  <c r="F592" i="3"/>
  <c r="H591" i="3"/>
  <c r="D591" i="3"/>
  <c r="L590" i="3"/>
  <c r="F590" i="3"/>
  <c r="K590" i="3" s="1"/>
  <c r="H589" i="3"/>
  <c r="D589" i="3"/>
  <c r="F589" i="3" s="1"/>
  <c r="L588" i="3"/>
  <c r="F588" i="3"/>
  <c r="K588" i="3" s="1"/>
  <c r="L587" i="3"/>
  <c r="H587" i="3"/>
  <c r="D587" i="3"/>
  <c r="L586" i="3"/>
  <c r="F586" i="3"/>
  <c r="L585" i="3"/>
  <c r="H585" i="3"/>
  <c r="D585" i="3"/>
  <c r="L584" i="3"/>
  <c r="F584" i="3"/>
  <c r="L583" i="3"/>
  <c r="H583" i="3"/>
  <c r="D583" i="3"/>
  <c r="L581" i="3"/>
  <c r="F581" i="3"/>
  <c r="K581" i="3" s="1"/>
  <c r="L580" i="3"/>
  <c r="H580" i="3"/>
  <c r="D580" i="3"/>
  <c r="L579" i="3"/>
  <c r="F579" i="3"/>
  <c r="I579" i="3" s="1"/>
  <c r="H578" i="3"/>
  <c r="D578" i="3"/>
  <c r="L577" i="3"/>
  <c r="F577" i="3"/>
  <c r="H576" i="3"/>
  <c r="D576" i="3"/>
  <c r="F576" i="3" s="1"/>
  <c r="L575" i="3"/>
  <c r="F575" i="3"/>
  <c r="I575" i="3" s="1"/>
  <c r="H574" i="3"/>
  <c r="D574" i="3"/>
  <c r="L573" i="3"/>
  <c r="F573" i="3"/>
  <c r="P573" i="3" s="1"/>
  <c r="L572" i="3"/>
  <c r="H572" i="3"/>
  <c r="D572" i="3"/>
  <c r="F572" i="3" s="1"/>
  <c r="L571" i="3"/>
  <c r="F571" i="3"/>
  <c r="O571" i="3" s="1"/>
  <c r="H570" i="3"/>
  <c r="D570" i="3"/>
  <c r="F570" i="3" s="1"/>
  <c r="L569" i="3"/>
  <c r="F569" i="3"/>
  <c r="K569" i="3" s="1"/>
  <c r="L568" i="3"/>
  <c r="F568" i="3"/>
  <c r="K568" i="3" s="1"/>
  <c r="H567" i="3"/>
  <c r="D567" i="3"/>
  <c r="L566" i="3"/>
  <c r="F566" i="3"/>
  <c r="O566" i="3" s="1"/>
  <c r="H565" i="3"/>
  <c r="D565" i="3"/>
  <c r="L563" i="3"/>
  <c r="F563" i="3"/>
  <c r="I563" i="3" s="1"/>
  <c r="L562" i="3"/>
  <c r="F562" i="3"/>
  <c r="I562" i="3" s="1"/>
  <c r="H561" i="3"/>
  <c r="H560" i="3" s="1"/>
  <c r="D561" i="3"/>
  <c r="L559" i="3"/>
  <c r="F559" i="3"/>
  <c r="P559" i="3" s="1"/>
  <c r="H558" i="3"/>
  <c r="D558" i="3"/>
  <c r="F558" i="3" s="1"/>
  <c r="L557" i="3"/>
  <c r="F557" i="3"/>
  <c r="P557" i="3" s="1"/>
  <c r="L556" i="3"/>
  <c r="H556" i="3"/>
  <c r="D556" i="3"/>
  <c r="F556" i="3" s="1"/>
  <c r="K556" i="3" s="1"/>
  <c r="L555" i="3"/>
  <c r="F555" i="3"/>
  <c r="L554" i="3"/>
  <c r="H554" i="3"/>
  <c r="D554" i="3"/>
  <c r="F554" i="3" s="1"/>
  <c r="P554" i="3" s="1"/>
  <c r="L553" i="3"/>
  <c r="F553" i="3"/>
  <c r="K553" i="3" s="1"/>
  <c r="H552" i="3"/>
  <c r="D552" i="3"/>
  <c r="L551" i="3"/>
  <c r="F551" i="3"/>
  <c r="O551" i="3" s="1"/>
  <c r="H550" i="3"/>
  <c r="D550" i="3"/>
  <c r="L549" i="3"/>
  <c r="F549" i="3"/>
  <c r="K549" i="3" s="1"/>
  <c r="H548" i="3"/>
  <c r="D548" i="3"/>
  <c r="F548" i="3" s="1"/>
  <c r="L547" i="3"/>
  <c r="F547" i="3"/>
  <c r="L546" i="3"/>
  <c r="H546" i="3"/>
  <c r="D546" i="3"/>
  <c r="F546" i="3" s="1"/>
  <c r="L545" i="3"/>
  <c r="F545" i="3"/>
  <c r="H544" i="3"/>
  <c r="D544" i="3"/>
  <c r="L543" i="3"/>
  <c r="F543" i="3"/>
  <c r="O543" i="3" s="1"/>
  <c r="H542" i="3"/>
  <c r="D542" i="3"/>
  <c r="F542" i="3" s="1"/>
  <c r="L541" i="3"/>
  <c r="F541" i="3"/>
  <c r="P541" i="3" s="1"/>
  <c r="L540" i="3"/>
  <c r="H540" i="3"/>
  <c r="D540" i="3"/>
  <c r="L539" i="3"/>
  <c r="F539" i="3"/>
  <c r="O539" i="3" s="1"/>
  <c r="L538" i="3"/>
  <c r="H538" i="3"/>
  <c r="D538" i="3"/>
  <c r="L537" i="3"/>
  <c r="F537" i="3"/>
  <c r="K537" i="3" s="1"/>
  <c r="H536" i="3"/>
  <c r="D536" i="3"/>
  <c r="L535" i="3"/>
  <c r="F535" i="3"/>
  <c r="I535" i="3" s="1"/>
  <c r="L534" i="3"/>
  <c r="F534" i="3"/>
  <c r="P534" i="3" s="1"/>
  <c r="H533" i="3"/>
  <c r="D533" i="3"/>
  <c r="F533" i="3" s="1"/>
  <c r="L532" i="3"/>
  <c r="F532" i="3"/>
  <c r="I532" i="3" s="1"/>
  <c r="L531" i="3"/>
  <c r="H531" i="3"/>
  <c r="D531" i="3"/>
  <c r="L530" i="3"/>
  <c r="F530" i="3"/>
  <c r="I530" i="3" s="1"/>
  <c r="H529" i="3"/>
  <c r="D529" i="3"/>
  <c r="F529" i="3" s="1"/>
  <c r="L528" i="3"/>
  <c r="F528" i="3"/>
  <c r="H527" i="3"/>
  <c r="D527" i="3"/>
  <c r="F527" i="3" s="1"/>
  <c r="P527" i="3" s="1"/>
  <c r="L526" i="3"/>
  <c r="F526" i="3"/>
  <c r="K526" i="3" s="1"/>
  <c r="H525" i="3"/>
  <c r="D525" i="3"/>
  <c r="L524" i="3"/>
  <c r="F524" i="3"/>
  <c r="P524" i="3" s="1"/>
  <c r="H523" i="3"/>
  <c r="D523" i="3"/>
  <c r="F523" i="3" s="1"/>
  <c r="L522" i="3"/>
  <c r="F522" i="3"/>
  <c r="O522" i="3" s="1"/>
  <c r="L521" i="3"/>
  <c r="H521" i="3"/>
  <c r="D521" i="3"/>
  <c r="F521" i="3" s="1"/>
  <c r="P521" i="3" s="1"/>
  <c r="L520" i="3"/>
  <c r="F520" i="3"/>
  <c r="K520" i="3" s="1"/>
  <c r="H519" i="3"/>
  <c r="D519" i="3"/>
  <c r="L518" i="3"/>
  <c r="F518" i="3"/>
  <c r="O518" i="3" s="1"/>
  <c r="H517" i="3"/>
  <c r="D517" i="3"/>
  <c r="F517" i="3" s="1"/>
  <c r="L516" i="3"/>
  <c r="F516" i="3"/>
  <c r="L515" i="3"/>
  <c r="H515" i="3"/>
  <c r="D515" i="3"/>
  <c r="L514" i="3"/>
  <c r="F514" i="3"/>
  <c r="I514" i="3" s="1"/>
  <c r="H513" i="3"/>
  <c r="D513" i="3"/>
  <c r="L512" i="3"/>
  <c r="F512" i="3"/>
  <c r="H511" i="3"/>
  <c r="D511" i="3"/>
  <c r="L509" i="3"/>
  <c r="F509" i="3"/>
  <c r="P509" i="3" s="1"/>
  <c r="L508" i="3"/>
  <c r="H508" i="3"/>
  <c r="D508" i="3"/>
  <c r="L507" i="3"/>
  <c r="F507" i="3"/>
  <c r="H506" i="3"/>
  <c r="D506" i="3"/>
  <c r="L505" i="3"/>
  <c r="F505" i="3"/>
  <c r="L504" i="3"/>
  <c r="F504" i="3"/>
  <c r="K504" i="3" s="1"/>
  <c r="H503" i="3"/>
  <c r="D503" i="3"/>
  <c r="L502" i="3"/>
  <c r="F502" i="3"/>
  <c r="H501" i="3"/>
  <c r="D501" i="3"/>
  <c r="L500" i="3"/>
  <c r="F500" i="3"/>
  <c r="I500" i="3" s="1"/>
  <c r="L499" i="3"/>
  <c r="F499" i="3"/>
  <c r="I499" i="3" s="1"/>
  <c r="H498" i="3"/>
  <c r="D498" i="3"/>
  <c r="L497" i="3"/>
  <c r="F497" i="3"/>
  <c r="L496" i="3"/>
  <c r="H496" i="3"/>
  <c r="D496" i="3"/>
  <c r="L494" i="3"/>
  <c r="F494" i="3"/>
  <c r="O494" i="3" s="1"/>
  <c r="H493" i="3"/>
  <c r="D493" i="3"/>
  <c r="L492" i="3"/>
  <c r="F492" i="3"/>
  <c r="I492" i="3" s="1"/>
  <c r="L491" i="3"/>
  <c r="H491" i="3"/>
  <c r="D491" i="3"/>
  <c r="F491" i="3" s="1"/>
  <c r="L490" i="3"/>
  <c r="F490" i="3"/>
  <c r="L489" i="3"/>
  <c r="H489" i="3"/>
  <c r="D489" i="3"/>
  <c r="L488" i="3"/>
  <c r="F488" i="3"/>
  <c r="H487" i="3"/>
  <c r="D487" i="3"/>
  <c r="L486" i="3"/>
  <c r="F486" i="3"/>
  <c r="P486" i="3" s="1"/>
  <c r="H485" i="3"/>
  <c r="D485" i="3"/>
  <c r="L484" i="3"/>
  <c r="F484" i="3"/>
  <c r="L483" i="3"/>
  <c r="H483" i="3"/>
  <c r="D483" i="3"/>
  <c r="L482" i="3"/>
  <c r="F482" i="3"/>
  <c r="I482" i="3" s="1"/>
  <c r="H481" i="3"/>
  <c r="D481" i="3"/>
  <c r="L480" i="3"/>
  <c r="F480" i="3"/>
  <c r="H479" i="3"/>
  <c r="D479" i="3"/>
  <c r="L478" i="3"/>
  <c r="F478" i="3"/>
  <c r="K478" i="3" s="1"/>
  <c r="H477" i="3"/>
  <c r="D477" i="3"/>
  <c r="F477" i="3" s="1"/>
  <c r="L476" i="3"/>
  <c r="F476" i="3"/>
  <c r="P476" i="3" s="1"/>
  <c r="L475" i="3"/>
  <c r="H475" i="3"/>
  <c r="D475" i="3"/>
  <c r="F475" i="3" s="1"/>
  <c r="L474" i="3"/>
  <c r="F474" i="3"/>
  <c r="P474" i="3" s="1"/>
  <c r="H473" i="3"/>
  <c r="D473" i="3"/>
  <c r="L472" i="3"/>
  <c r="F472" i="3"/>
  <c r="K472" i="3" s="1"/>
  <c r="H471" i="3"/>
  <c r="D471" i="3"/>
  <c r="F471" i="3" s="1"/>
  <c r="L470" i="3"/>
  <c r="F470" i="3"/>
  <c r="H469" i="3"/>
  <c r="D469" i="3"/>
  <c r="L468" i="3"/>
  <c r="F468" i="3"/>
  <c r="I468" i="3" s="1"/>
  <c r="H467" i="3"/>
  <c r="D467" i="3"/>
  <c r="L466" i="3"/>
  <c r="F466" i="3"/>
  <c r="K466" i="3" s="1"/>
  <c r="L465" i="3"/>
  <c r="H465" i="3"/>
  <c r="D465" i="3"/>
  <c r="L464" i="3"/>
  <c r="F464" i="3"/>
  <c r="H463" i="3"/>
  <c r="D463" i="3"/>
  <c r="L462" i="3"/>
  <c r="F462" i="3"/>
  <c r="K462" i="3" s="1"/>
  <c r="H461" i="3"/>
  <c r="D461" i="3"/>
  <c r="F461" i="3" s="1"/>
  <c r="L460" i="3"/>
  <c r="F460" i="3"/>
  <c r="O460" i="3" s="1"/>
  <c r="L459" i="3"/>
  <c r="H459" i="3"/>
  <c r="D459" i="3"/>
  <c r="F459" i="3" s="1"/>
  <c r="L458" i="3"/>
  <c r="F458" i="3"/>
  <c r="P458" i="3" s="1"/>
  <c r="H457" i="3"/>
  <c r="D457" i="3"/>
  <c r="L456" i="3"/>
  <c r="F456" i="3"/>
  <c r="K456" i="3" s="1"/>
  <c r="H455" i="3"/>
  <c r="D455" i="3"/>
  <c r="L454" i="3"/>
  <c r="F454" i="3"/>
  <c r="P454" i="3" s="1"/>
  <c r="L453" i="3"/>
  <c r="F453" i="3"/>
  <c r="P453" i="3" s="1"/>
  <c r="H452" i="3"/>
  <c r="D452" i="3"/>
  <c r="L451" i="3"/>
  <c r="F451" i="3"/>
  <c r="K451" i="3" s="1"/>
  <c r="L450" i="3"/>
  <c r="H450" i="3"/>
  <c r="D450" i="3"/>
  <c r="L449" i="3"/>
  <c r="F449" i="3"/>
  <c r="P449" i="3" s="1"/>
  <c r="H448" i="3"/>
  <c r="D448" i="3"/>
  <c r="F448" i="3" s="1"/>
  <c r="L447" i="3"/>
  <c r="F447" i="3"/>
  <c r="H446" i="3"/>
  <c r="D446" i="3"/>
  <c r="F446" i="3" s="1"/>
  <c r="I446" i="3" s="1"/>
  <c r="L445" i="3"/>
  <c r="F445" i="3"/>
  <c r="K445" i="3" s="1"/>
  <c r="H444" i="3"/>
  <c r="D444" i="3"/>
  <c r="F444" i="3" s="1"/>
  <c r="I444" i="3" s="1"/>
  <c r="L443" i="3"/>
  <c r="F443" i="3"/>
  <c r="H442" i="3"/>
  <c r="D442" i="3"/>
  <c r="L440" i="3"/>
  <c r="F440" i="3"/>
  <c r="O440" i="3" s="1"/>
  <c r="H439" i="3"/>
  <c r="D439" i="3"/>
  <c r="F439" i="3" s="1"/>
  <c r="I439" i="3" s="1"/>
  <c r="F438" i="3"/>
  <c r="L437" i="3"/>
  <c r="H437" i="3"/>
  <c r="D437" i="3"/>
  <c r="F437" i="3" s="1"/>
  <c r="L436" i="3"/>
  <c r="F436" i="3"/>
  <c r="K436" i="3" s="1"/>
  <c r="L435" i="3"/>
  <c r="H435" i="3"/>
  <c r="D435" i="3"/>
  <c r="F435" i="3" s="1"/>
  <c r="L434" i="3"/>
  <c r="F434" i="3"/>
  <c r="P434" i="3" s="1"/>
  <c r="L433" i="3"/>
  <c r="H433" i="3"/>
  <c r="D433" i="3"/>
  <c r="F433" i="3" s="1"/>
  <c r="L432" i="3"/>
  <c r="F432" i="3"/>
  <c r="O432" i="3" s="1"/>
  <c r="H431" i="3"/>
  <c r="D431" i="3"/>
  <c r="L430" i="3"/>
  <c r="F430" i="3"/>
  <c r="K430" i="3" s="1"/>
  <c r="H429" i="3"/>
  <c r="D429" i="3"/>
  <c r="F429" i="3" s="1"/>
  <c r="L428" i="3"/>
  <c r="F428" i="3"/>
  <c r="K428" i="3" s="1"/>
  <c r="L427" i="3"/>
  <c r="H427" i="3"/>
  <c r="D427" i="3"/>
  <c r="L426" i="3"/>
  <c r="F426" i="3"/>
  <c r="H425" i="3"/>
  <c r="D425" i="3"/>
  <c r="L424" i="3"/>
  <c r="F424" i="3"/>
  <c r="P424" i="3" s="1"/>
  <c r="H423" i="3"/>
  <c r="D423" i="3"/>
  <c r="L422" i="3"/>
  <c r="F422" i="3"/>
  <c r="I422" i="3" s="1"/>
  <c r="H421" i="3"/>
  <c r="D421" i="3"/>
  <c r="L420" i="3"/>
  <c r="F420" i="3"/>
  <c r="K420" i="3" s="1"/>
  <c r="L419" i="3"/>
  <c r="H419" i="3"/>
  <c r="D419" i="3"/>
  <c r="L418" i="3"/>
  <c r="F418" i="3"/>
  <c r="H417" i="3"/>
  <c r="D417" i="3"/>
  <c r="L416" i="3"/>
  <c r="F416" i="3"/>
  <c r="K416" i="3" s="1"/>
  <c r="H415" i="3"/>
  <c r="D415" i="3"/>
  <c r="L413" i="3"/>
  <c r="F413" i="3"/>
  <c r="K413" i="3" s="1"/>
  <c r="H412" i="3"/>
  <c r="D412" i="3"/>
  <c r="F412" i="3" s="1"/>
  <c r="P412" i="3" s="1"/>
  <c r="L411" i="3"/>
  <c r="F411" i="3"/>
  <c r="I411" i="3" s="1"/>
  <c r="H410" i="3"/>
  <c r="D410" i="3"/>
  <c r="L409" i="3"/>
  <c r="F409" i="3"/>
  <c r="L408" i="3"/>
  <c r="F408" i="3"/>
  <c r="P408" i="3" s="1"/>
  <c r="L407" i="3"/>
  <c r="F407" i="3"/>
  <c r="P407" i="3" s="1"/>
  <c r="H406" i="3"/>
  <c r="D406" i="3"/>
  <c r="L405" i="3"/>
  <c r="F405" i="3"/>
  <c r="I405" i="3" s="1"/>
  <c r="L404" i="3"/>
  <c r="H404" i="3"/>
  <c r="D404" i="3"/>
  <c r="L403" i="3"/>
  <c r="F403" i="3"/>
  <c r="K403" i="3" s="1"/>
  <c r="L402" i="3"/>
  <c r="F402" i="3"/>
  <c r="K402" i="3" s="1"/>
  <c r="L401" i="3"/>
  <c r="F401" i="3"/>
  <c r="K401" i="3" s="1"/>
  <c r="H400" i="3"/>
  <c r="D400" i="3"/>
  <c r="L394" i="3"/>
  <c r="F394" i="3"/>
  <c r="P394" i="3" s="1"/>
  <c r="L393" i="3"/>
  <c r="F393" i="3"/>
  <c r="P393" i="3" s="1"/>
  <c r="L392" i="3"/>
  <c r="F392" i="3"/>
  <c r="P392" i="3" s="1"/>
  <c r="L391" i="3"/>
  <c r="F391" i="3"/>
  <c r="P391" i="3" s="1"/>
  <c r="H390" i="3"/>
  <c r="D390" i="3"/>
  <c r="L389" i="3"/>
  <c r="F389" i="3"/>
  <c r="H388" i="3"/>
  <c r="H387" i="3" s="1"/>
  <c r="H386" i="3" s="1"/>
  <c r="D388" i="3"/>
  <c r="D387" i="3" s="1"/>
  <c r="L385" i="3"/>
  <c r="F385" i="3"/>
  <c r="K385" i="3" s="1"/>
  <c r="H384" i="3"/>
  <c r="D384" i="3"/>
  <c r="L383" i="3"/>
  <c r="F383" i="3"/>
  <c r="O383" i="3" s="1"/>
  <c r="L382" i="3"/>
  <c r="F382" i="3"/>
  <c r="K382" i="3" s="1"/>
  <c r="L381" i="3"/>
  <c r="F381" i="3"/>
  <c r="P381" i="3" s="1"/>
  <c r="L380" i="3"/>
  <c r="H380" i="3"/>
  <c r="D380" i="3"/>
  <c r="F380" i="3" s="1"/>
  <c r="L379" i="3"/>
  <c r="F379" i="3"/>
  <c r="K379" i="3" s="1"/>
  <c r="L378" i="3"/>
  <c r="F378" i="3"/>
  <c r="K378" i="3" s="1"/>
  <c r="L377" i="3"/>
  <c r="F377" i="3"/>
  <c r="K377" i="3" s="1"/>
  <c r="H376" i="3"/>
  <c r="D376" i="3"/>
  <c r="L374" i="3"/>
  <c r="F374" i="3"/>
  <c r="P374" i="3" s="1"/>
  <c r="L373" i="3"/>
  <c r="F373" i="3"/>
  <c r="P373" i="3" s="1"/>
  <c r="L372" i="3"/>
  <c r="F372" i="3"/>
  <c r="P372" i="3" s="1"/>
  <c r="H371" i="3"/>
  <c r="D371" i="3"/>
  <c r="L370" i="3"/>
  <c r="F370" i="3"/>
  <c r="I370" i="3" s="1"/>
  <c r="L369" i="3"/>
  <c r="F369" i="3"/>
  <c r="I369" i="3" s="1"/>
  <c r="L368" i="3"/>
  <c r="F368" i="3"/>
  <c r="L367" i="3"/>
  <c r="F367" i="3"/>
  <c r="I367" i="3" s="1"/>
  <c r="L366" i="3"/>
  <c r="F366" i="3"/>
  <c r="I366" i="3" s="1"/>
  <c r="L365" i="3"/>
  <c r="F365" i="3"/>
  <c r="I365" i="3" s="1"/>
  <c r="L364" i="3"/>
  <c r="F364" i="3"/>
  <c r="I364" i="3" s="1"/>
  <c r="L363" i="3"/>
  <c r="F363" i="3"/>
  <c r="I363" i="3" s="1"/>
  <c r="H362" i="3"/>
  <c r="D362" i="3"/>
  <c r="L361" i="3"/>
  <c r="F361" i="3"/>
  <c r="K361" i="3" s="1"/>
  <c r="L360" i="3"/>
  <c r="F360" i="3"/>
  <c r="K360" i="3" s="1"/>
  <c r="L359" i="3"/>
  <c r="F359" i="3"/>
  <c r="K359" i="3" s="1"/>
  <c r="L358" i="3"/>
  <c r="F358" i="3"/>
  <c r="K358" i="3" s="1"/>
  <c r="L357" i="3"/>
  <c r="F357" i="3"/>
  <c r="K357" i="3" s="1"/>
  <c r="L356" i="3"/>
  <c r="F356" i="3"/>
  <c r="K356" i="3" s="1"/>
  <c r="L355" i="3"/>
  <c r="H355" i="3"/>
  <c r="D355" i="3"/>
  <c r="F355" i="3" s="1"/>
  <c r="L354" i="3"/>
  <c r="F354" i="3"/>
  <c r="L353" i="3"/>
  <c r="F353" i="3"/>
  <c r="L352" i="3"/>
  <c r="F352" i="3"/>
  <c r="L351" i="3"/>
  <c r="F351" i="3"/>
  <c r="H350" i="3"/>
  <c r="D350" i="3"/>
  <c r="L349" i="3"/>
  <c r="F349" i="3"/>
  <c r="K349" i="3" s="1"/>
  <c r="L348" i="3"/>
  <c r="F348" i="3"/>
  <c r="K348" i="3" s="1"/>
  <c r="L347" i="3"/>
  <c r="F347" i="3"/>
  <c r="K347" i="3" s="1"/>
  <c r="L346" i="3"/>
  <c r="F346" i="3"/>
  <c r="K346" i="3" s="1"/>
  <c r="L345" i="3"/>
  <c r="F345" i="3"/>
  <c r="K345" i="3" s="1"/>
  <c r="H344" i="3"/>
  <c r="D344" i="3"/>
  <c r="F344" i="3" s="1"/>
  <c r="L343" i="3"/>
  <c r="F343" i="3"/>
  <c r="P343" i="3" s="1"/>
  <c r="L342" i="3"/>
  <c r="F342" i="3"/>
  <c r="K342" i="3" s="1"/>
  <c r="L341" i="3"/>
  <c r="F341" i="3"/>
  <c r="I341" i="3" s="1"/>
  <c r="L340" i="3"/>
  <c r="F340" i="3"/>
  <c r="P340" i="3" s="1"/>
  <c r="L339" i="3"/>
  <c r="F339" i="3"/>
  <c r="P339" i="3" s="1"/>
  <c r="L338" i="3"/>
  <c r="H338" i="3"/>
  <c r="D338" i="3"/>
  <c r="L337" i="3"/>
  <c r="F337" i="3"/>
  <c r="K337" i="3" s="1"/>
  <c r="L336" i="3"/>
  <c r="F336" i="3"/>
  <c r="K336" i="3" s="1"/>
  <c r="L335" i="3"/>
  <c r="F335" i="3"/>
  <c r="K335" i="3" s="1"/>
  <c r="L334" i="3"/>
  <c r="F334" i="3"/>
  <c r="K334" i="3" s="1"/>
  <c r="L333" i="3"/>
  <c r="F333" i="3"/>
  <c r="K333" i="3" s="1"/>
  <c r="L332" i="3"/>
  <c r="H332" i="3"/>
  <c r="D332" i="3"/>
  <c r="F332" i="3" s="1"/>
  <c r="P332" i="3" s="1"/>
  <c r="L331" i="3"/>
  <c r="F331" i="3"/>
  <c r="I331" i="3" s="1"/>
  <c r="L330" i="3"/>
  <c r="F330" i="3"/>
  <c r="I330" i="3" s="1"/>
  <c r="L329" i="3"/>
  <c r="F329" i="3"/>
  <c r="I329" i="3" s="1"/>
  <c r="L328" i="3"/>
  <c r="F328" i="3"/>
  <c r="I328" i="3" s="1"/>
  <c r="L327" i="3"/>
  <c r="F327" i="3"/>
  <c r="I327" i="3" s="1"/>
  <c r="H326" i="3"/>
  <c r="D326" i="3"/>
  <c r="L325" i="3"/>
  <c r="F325" i="3"/>
  <c r="P325" i="3" s="1"/>
  <c r="L324" i="3"/>
  <c r="F324" i="3"/>
  <c r="P324" i="3" s="1"/>
  <c r="L323" i="3"/>
  <c r="F323" i="3"/>
  <c r="P323" i="3" s="1"/>
  <c r="L322" i="3"/>
  <c r="F322" i="3"/>
  <c r="P322" i="3" s="1"/>
  <c r="L321" i="3"/>
  <c r="F321" i="3"/>
  <c r="P321" i="3" s="1"/>
  <c r="H320" i="3"/>
  <c r="D320" i="3"/>
  <c r="L319" i="3"/>
  <c r="F319" i="3"/>
  <c r="I319" i="3" s="1"/>
  <c r="L318" i="3"/>
  <c r="F318" i="3"/>
  <c r="I318" i="3" s="1"/>
  <c r="L317" i="3"/>
  <c r="F317" i="3"/>
  <c r="I317" i="3" s="1"/>
  <c r="L316" i="3"/>
  <c r="F316" i="3"/>
  <c r="I316" i="3" s="1"/>
  <c r="L315" i="3"/>
  <c r="F315" i="3"/>
  <c r="L314" i="3"/>
  <c r="H314" i="3"/>
  <c r="D314" i="3"/>
  <c r="L313" i="3"/>
  <c r="F313" i="3"/>
  <c r="K313" i="3" s="1"/>
  <c r="L312" i="3"/>
  <c r="F312" i="3"/>
  <c r="L311" i="3"/>
  <c r="H311" i="3"/>
  <c r="D311" i="3"/>
  <c r="L310" i="3"/>
  <c r="F310" i="3"/>
  <c r="I310" i="3" s="1"/>
  <c r="L309" i="3"/>
  <c r="F309" i="3"/>
  <c r="I309" i="3" s="1"/>
  <c r="H308" i="3"/>
  <c r="D308" i="3"/>
  <c r="L306" i="3"/>
  <c r="F306" i="3"/>
  <c r="K306" i="3" s="1"/>
  <c r="L305" i="3"/>
  <c r="F305" i="3"/>
  <c r="K305" i="3" s="1"/>
  <c r="L304" i="3"/>
  <c r="F304" i="3"/>
  <c r="K304" i="3" s="1"/>
  <c r="L303" i="3"/>
  <c r="F303" i="3"/>
  <c r="L302" i="3"/>
  <c r="F302" i="3"/>
  <c r="K302" i="3" s="1"/>
  <c r="H301" i="3"/>
  <c r="D301" i="3"/>
  <c r="F301" i="3" s="1"/>
  <c r="L299" i="3"/>
  <c r="F299" i="3"/>
  <c r="I299" i="3" s="1"/>
  <c r="L298" i="3"/>
  <c r="F298" i="3"/>
  <c r="P298" i="3" s="1"/>
  <c r="L297" i="3"/>
  <c r="F297" i="3"/>
  <c r="P297" i="3" s="1"/>
  <c r="L296" i="3"/>
  <c r="F296" i="3"/>
  <c r="K296" i="3" s="1"/>
  <c r="L295" i="3"/>
  <c r="F295" i="3"/>
  <c r="I295" i="3" s="1"/>
  <c r="H294" i="3"/>
  <c r="D294" i="3"/>
  <c r="L292" i="3"/>
  <c r="F292" i="3"/>
  <c r="L291" i="3"/>
  <c r="F291" i="3"/>
  <c r="P291" i="3" s="1"/>
  <c r="L290" i="3"/>
  <c r="F290" i="3"/>
  <c r="K290" i="3" s="1"/>
  <c r="L289" i="3"/>
  <c r="F289" i="3"/>
  <c r="K289" i="3" s="1"/>
  <c r="L288" i="3"/>
  <c r="F288" i="3"/>
  <c r="K288" i="3" s="1"/>
  <c r="H287" i="3"/>
  <c r="D287" i="3"/>
  <c r="L285" i="3"/>
  <c r="F285" i="3"/>
  <c r="L284" i="3"/>
  <c r="F284" i="3"/>
  <c r="P284" i="3" s="1"/>
  <c r="L283" i="3"/>
  <c r="F283" i="3"/>
  <c r="P283" i="3" s="1"/>
  <c r="L282" i="3"/>
  <c r="F282" i="3"/>
  <c r="L281" i="3"/>
  <c r="F281" i="3"/>
  <c r="P281" i="3" s="1"/>
  <c r="L278" i="3"/>
  <c r="F278" i="3"/>
  <c r="L277" i="3"/>
  <c r="F277" i="3"/>
  <c r="P277" i="3" s="1"/>
  <c r="L276" i="3"/>
  <c r="F276" i="3"/>
  <c r="L275" i="3"/>
  <c r="F275" i="3"/>
  <c r="P275" i="3" s="1"/>
  <c r="L274" i="3"/>
  <c r="F274" i="3"/>
  <c r="H273" i="3"/>
  <c r="D273" i="3"/>
  <c r="F273" i="3" s="1"/>
  <c r="L272" i="3"/>
  <c r="F272" i="3"/>
  <c r="I272" i="3" s="1"/>
  <c r="L271" i="3"/>
  <c r="F271" i="3"/>
  <c r="L270" i="3"/>
  <c r="F270" i="3"/>
  <c r="H269" i="3"/>
  <c r="D269" i="3"/>
  <c r="L268" i="3"/>
  <c r="F268" i="3"/>
  <c r="K268" i="3" s="1"/>
  <c r="H267" i="3"/>
  <c r="D267" i="3"/>
  <c r="L266" i="3"/>
  <c r="F266" i="3"/>
  <c r="I266" i="3" s="1"/>
  <c r="L265" i="3"/>
  <c r="F265" i="3"/>
  <c r="K265" i="3" s="1"/>
  <c r="L264" i="3"/>
  <c r="F264" i="3"/>
  <c r="P264" i="3" s="1"/>
  <c r="H263" i="3"/>
  <c r="D263" i="3"/>
  <c r="L262" i="3"/>
  <c r="F262" i="3"/>
  <c r="I262" i="3" s="1"/>
  <c r="L261" i="3"/>
  <c r="F261" i="3"/>
  <c r="I261" i="3" s="1"/>
  <c r="L260" i="3"/>
  <c r="F260" i="3"/>
  <c r="I260" i="3" s="1"/>
  <c r="L259" i="3"/>
  <c r="F259" i="3"/>
  <c r="I259" i="3" s="1"/>
  <c r="L258" i="3"/>
  <c r="F258" i="3"/>
  <c r="L257" i="3"/>
  <c r="F257" i="3"/>
  <c r="L256" i="3"/>
  <c r="F256" i="3"/>
  <c r="L254" i="3"/>
  <c r="F254" i="3"/>
  <c r="K254" i="3" s="1"/>
  <c r="L253" i="3"/>
  <c r="F253" i="3"/>
  <c r="P253" i="3" s="1"/>
  <c r="L252" i="3"/>
  <c r="F252" i="3"/>
  <c r="O252" i="3" s="1"/>
  <c r="L251" i="3"/>
  <c r="F251" i="3"/>
  <c r="P251" i="3" s="1"/>
  <c r="L250" i="3"/>
  <c r="F250" i="3"/>
  <c r="H249" i="3"/>
  <c r="D249" i="3"/>
  <c r="F249" i="3" s="1"/>
  <c r="L248" i="3"/>
  <c r="F248" i="3"/>
  <c r="K248" i="3" s="1"/>
  <c r="H247" i="3"/>
  <c r="D247" i="3"/>
  <c r="L246" i="3"/>
  <c r="F246" i="3"/>
  <c r="K246" i="3" s="1"/>
  <c r="L245" i="3"/>
  <c r="F245" i="3"/>
  <c r="L244" i="3"/>
  <c r="F244" i="3"/>
  <c r="K244" i="3" s="1"/>
  <c r="L243" i="3"/>
  <c r="F243" i="3"/>
  <c r="K243" i="3" s="1"/>
  <c r="L242" i="3"/>
  <c r="F242" i="3"/>
  <c r="K242" i="3" s="1"/>
  <c r="L241" i="3"/>
  <c r="F241" i="3"/>
  <c r="K241" i="3" s="1"/>
  <c r="L240" i="3"/>
  <c r="H240" i="3"/>
  <c r="D240" i="3"/>
  <c r="L238" i="3"/>
  <c r="F238" i="3"/>
  <c r="I238" i="3" s="1"/>
  <c r="L237" i="3"/>
  <c r="F237" i="3"/>
  <c r="I237" i="3" s="1"/>
  <c r="L236" i="3"/>
  <c r="F236" i="3"/>
  <c r="I236" i="3" s="1"/>
  <c r="L235" i="3"/>
  <c r="M235" i="3" s="1"/>
  <c r="F235" i="3"/>
  <c r="I235" i="3" s="1"/>
  <c r="H234" i="3"/>
  <c r="L233" i="3"/>
  <c r="F233" i="3"/>
  <c r="P233" i="3" s="1"/>
  <c r="L232" i="3"/>
  <c r="F232" i="3"/>
  <c r="P232" i="3" s="1"/>
  <c r="L231" i="3"/>
  <c r="F231" i="3"/>
  <c r="L230" i="3"/>
  <c r="F230" i="3"/>
  <c r="P230" i="3" s="1"/>
  <c r="L229" i="3"/>
  <c r="F229" i="3"/>
  <c r="P229" i="3" s="1"/>
  <c r="L228" i="3"/>
  <c r="F228" i="3"/>
  <c r="P228" i="3" s="1"/>
  <c r="L227" i="3"/>
  <c r="F227" i="3"/>
  <c r="P227" i="3" s="1"/>
  <c r="L226" i="3"/>
  <c r="F226" i="3"/>
  <c r="P226" i="3" s="1"/>
  <c r="H225" i="3"/>
  <c r="D225" i="3"/>
  <c r="F225" i="3" s="1"/>
  <c r="L224" i="3"/>
  <c r="F224" i="3"/>
  <c r="K224" i="3" s="1"/>
  <c r="L223" i="3"/>
  <c r="F223" i="3"/>
  <c r="I223" i="3" s="1"/>
  <c r="L222" i="3"/>
  <c r="F222" i="3"/>
  <c r="O222" i="3" s="1"/>
  <c r="L221" i="3"/>
  <c r="F221" i="3"/>
  <c r="P221" i="3" s="1"/>
  <c r="L220" i="3"/>
  <c r="F220" i="3"/>
  <c r="H219" i="3"/>
  <c r="H218" i="3" s="1"/>
  <c r="D219" i="3"/>
  <c r="L217" i="3"/>
  <c r="F217" i="3"/>
  <c r="H216" i="3"/>
  <c r="D216" i="3"/>
  <c r="L215" i="3"/>
  <c r="F215" i="3"/>
  <c r="P215" i="3" s="1"/>
  <c r="L214" i="3"/>
  <c r="F214" i="3"/>
  <c r="L213" i="3"/>
  <c r="F213" i="3"/>
  <c r="O213" i="3" s="1"/>
  <c r="L212" i="3"/>
  <c r="K212" i="3"/>
  <c r="F212" i="3"/>
  <c r="P212" i="3" s="1"/>
  <c r="H211" i="3"/>
  <c r="D211" i="3"/>
  <c r="F211" i="3" s="1"/>
  <c r="L210" i="3"/>
  <c r="F210" i="3"/>
  <c r="O210" i="3" s="1"/>
  <c r="L209" i="3"/>
  <c r="F209" i="3"/>
  <c r="L208" i="3"/>
  <c r="F208" i="3"/>
  <c r="O208" i="3" s="1"/>
  <c r="L207" i="3"/>
  <c r="F207" i="3"/>
  <c r="O207" i="3" s="1"/>
  <c r="L206" i="3"/>
  <c r="F206" i="3"/>
  <c r="O206" i="3" s="1"/>
  <c r="L205" i="3"/>
  <c r="F205" i="3"/>
  <c r="O205" i="3" s="1"/>
  <c r="L204" i="3"/>
  <c r="F204" i="3"/>
  <c r="O204" i="3" s="1"/>
  <c r="L203" i="3"/>
  <c r="F203" i="3"/>
  <c r="O203" i="3" s="1"/>
  <c r="L202" i="3"/>
  <c r="F202" i="3"/>
  <c r="O202" i="3" s="1"/>
  <c r="L201" i="3"/>
  <c r="F201" i="3"/>
  <c r="O201" i="3" s="1"/>
  <c r="L200" i="3"/>
  <c r="F200" i="3"/>
  <c r="O200" i="3" s="1"/>
  <c r="L199" i="3"/>
  <c r="F199" i="3"/>
  <c r="O199" i="3" s="1"/>
  <c r="L198" i="3"/>
  <c r="F198" i="3"/>
  <c r="O198" i="3" s="1"/>
  <c r="L197" i="3"/>
  <c r="F197" i="3"/>
  <c r="O197" i="3" s="1"/>
  <c r="L196" i="3"/>
  <c r="F196" i="3"/>
  <c r="O196" i="3" s="1"/>
  <c r="L195" i="3"/>
  <c r="F195" i="3"/>
  <c r="O195" i="3" s="1"/>
  <c r="L194" i="3"/>
  <c r="F194" i="3"/>
  <c r="O194" i="3" s="1"/>
  <c r="H193" i="3"/>
  <c r="L189" i="3"/>
  <c r="F189" i="3"/>
  <c r="L188" i="3"/>
  <c r="F188" i="3"/>
  <c r="I188" i="3" s="1"/>
  <c r="F187" i="3"/>
  <c r="P187" i="3" s="1"/>
  <c r="L186" i="3"/>
  <c r="F186" i="3"/>
  <c r="P186" i="3" s="1"/>
  <c r="L185" i="3"/>
  <c r="F185" i="3"/>
  <c r="I185" i="3" s="1"/>
  <c r="L184" i="3"/>
  <c r="F184" i="3"/>
  <c r="P184" i="3" s="1"/>
  <c r="L183" i="3"/>
  <c r="F183" i="3"/>
  <c r="P183" i="3" s="1"/>
  <c r="L182" i="3"/>
  <c r="F182" i="3"/>
  <c r="P182" i="3" s="1"/>
  <c r="L181" i="3"/>
  <c r="F181" i="3"/>
  <c r="H180" i="3"/>
  <c r="D180" i="3"/>
  <c r="L179" i="3"/>
  <c r="F179" i="3"/>
  <c r="L178" i="3"/>
  <c r="F178" i="3"/>
  <c r="L177" i="3"/>
  <c r="F177" i="3"/>
  <c r="H176" i="3"/>
  <c r="D176" i="3"/>
  <c r="L175" i="3"/>
  <c r="F175" i="3"/>
  <c r="K175" i="3" s="1"/>
  <c r="L174" i="3"/>
  <c r="F174" i="3"/>
  <c r="K174" i="3" s="1"/>
  <c r="H173" i="3"/>
  <c r="D173" i="3"/>
  <c r="L172" i="3"/>
  <c r="F172" i="3"/>
  <c r="P172" i="3" s="1"/>
  <c r="L171" i="3"/>
  <c r="H171" i="3"/>
  <c r="D171" i="3"/>
  <c r="L170" i="3"/>
  <c r="F170" i="3"/>
  <c r="K170" i="3" s="1"/>
  <c r="L169" i="3"/>
  <c r="F169" i="3"/>
  <c r="K169" i="3" s="1"/>
  <c r="L168" i="3"/>
  <c r="F168" i="3"/>
  <c r="K168" i="3" s="1"/>
  <c r="L167" i="3"/>
  <c r="F167" i="3"/>
  <c r="K167" i="3" s="1"/>
  <c r="L166" i="3"/>
  <c r="F166" i="3"/>
  <c r="K166" i="3" s="1"/>
  <c r="L165" i="3"/>
  <c r="F165" i="3"/>
  <c r="K165" i="3" s="1"/>
  <c r="L164" i="3"/>
  <c r="F164" i="3"/>
  <c r="K164" i="3" s="1"/>
  <c r="L163" i="3"/>
  <c r="F163" i="3"/>
  <c r="K163" i="3" s="1"/>
  <c r="L162" i="3"/>
  <c r="F162" i="3"/>
  <c r="K162" i="3" s="1"/>
  <c r="L161" i="3"/>
  <c r="F161" i="3"/>
  <c r="K161" i="3" s="1"/>
  <c r="L160" i="3"/>
  <c r="F160" i="3"/>
  <c r="K160" i="3" s="1"/>
  <c r="L159" i="3"/>
  <c r="F159" i="3"/>
  <c r="K159" i="3" s="1"/>
  <c r="L158" i="3"/>
  <c r="F158" i="3"/>
  <c r="K158" i="3" s="1"/>
  <c r="L157" i="3"/>
  <c r="F157" i="3"/>
  <c r="K157" i="3" s="1"/>
  <c r="L156" i="3"/>
  <c r="F156" i="3"/>
  <c r="K156" i="3" s="1"/>
  <c r="L155" i="3"/>
  <c r="F155" i="3"/>
  <c r="K155" i="3" s="1"/>
  <c r="L154" i="3"/>
  <c r="F154" i="3"/>
  <c r="K154" i="3" s="1"/>
  <c r="L153" i="3"/>
  <c r="F153" i="3"/>
  <c r="K153" i="3" s="1"/>
  <c r="L152" i="3"/>
  <c r="F152" i="3"/>
  <c r="K152" i="3" s="1"/>
  <c r="L151" i="3"/>
  <c r="F151" i="3"/>
  <c r="K151" i="3" s="1"/>
  <c r="L150" i="3"/>
  <c r="F150" i="3"/>
  <c r="K150" i="3" s="1"/>
  <c r="L149" i="3"/>
  <c r="F149" i="3"/>
  <c r="K149" i="3" s="1"/>
  <c r="L148" i="3"/>
  <c r="F148" i="3"/>
  <c r="K148" i="3" s="1"/>
  <c r="L147" i="3"/>
  <c r="H147" i="3"/>
  <c r="H137" i="3" s="1"/>
  <c r="D147" i="3"/>
  <c r="D137" i="3" s="1"/>
  <c r="L146" i="3"/>
  <c r="F146" i="3"/>
  <c r="I146" i="3" s="1"/>
  <c r="L145" i="3"/>
  <c r="F145" i="3"/>
  <c r="I145" i="3" s="1"/>
  <c r="L144" i="3"/>
  <c r="F144" i="3"/>
  <c r="I144" i="3" s="1"/>
  <c r="L143" i="3"/>
  <c r="F143" i="3"/>
  <c r="I143" i="3" s="1"/>
  <c r="L142" i="3"/>
  <c r="F142" i="3"/>
  <c r="I142" i="3" s="1"/>
  <c r="L141" i="3"/>
  <c r="F141" i="3"/>
  <c r="I141" i="3" s="1"/>
  <c r="L140" i="3"/>
  <c r="F140" i="3"/>
  <c r="I140" i="3" s="1"/>
  <c r="L139" i="3"/>
  <c r="F139" i="3"/>
  <c r="I139" i="3" s="1"/>
  <c r="L138" i="3"/>
  <c r="F138" i="3"/>
  <c r="I138" i="3" s="1"/>
  <c r="L136" i="3"/>
  <c r="F136" i="3"/>
  <c r="P136" i="3" s="1"/>
  <c r="L135" i="3"/>
  <c r="F135" i="3"/>
  <c r="P135" i="3" s="1"/>
  <c r="L134" i="3"/>
  <c r="F134" i="3"/>
  <c r="P134" i="3" s="1"/>
  <c r="L133" i="3"/>
  <c r="F133" i="3"/>
  <c r="P133" i="3" s="1"/>
  <c r="L132" i="3"/>
  <c r="F132" i="3"/>
  <c r="P132" i="3" s="1"/>
  <c r="L131" i="3"/>
  <c r="F131" i="3"/>
  <c r="P131" i="3" s="1"/>
  <c r="L130" i="3"/>
  <c r="F130" i="3"/>
  <c r="P130" i="3" s="1"/>
  <c r="H129" i="3"/>
  <c r="D129" i="3"/>
  <c r="L128" i="3"/>
  <c r="F128" i="3"/>
  <c r="K128" i="3" s="1"/>
  <c r="L127" i="3"/>
  <c r="F127" i="3"/>
  <c r="I127" i="3" s="1"/>
  <c r="L126" i="3"/>
  <c r="F126" i="3"/>
  <c r="O126" i="3" s="1"/>
  <c r="H125" i="3"/>
  <c r="H110" i="3" s="1"/>
  <c r="D125" i="3"/>
  <c r="F125" i="3" s="1"/>
  <c r="P125" i="3" s="1"/>
  <c r="L124" i="3"/>
  <c r="F124" i="3"/>
  <c r="P124" i="3" s="1"/>
  <c r="L123" i="3"/>
  <c r="F123" i="3"/>
  <c r="P123" i="3" s="1"/>
  <c r="L122" i="3"/>
  <c r="F122" i="3"/>
  <c r="P122" i="3" s="1"/>
  <c r="L121" i="3"/>
  <c r="F121" i="3"/>
  <c r="P121" i="3" s="1"/>
  <c r="L120" i="3"/>
  <c r="F120" i="3"/>
  <c r="K120" i="3" s="1"/>
  <c r="L119" i="3"/>
  <c r="F119" i="3"/>
  <c r="P119" i="3" s="1"/>
  <c r="L118" i="3"/>
  <c r="F118" i="3"/>
  <c r="P118" i="3" s="1"/>
  <c r="L117" i="3"/>
  <c r="F117" i="3"/>
  <c r="I117" i="3" s="1"/>
  <c r="L116" i="3"/>
  <c r="F116" i="3"/>
  <c r="K116" i="3" s="1"/>
  <c r="L115" i="3"/>
  <c r="F115" i="3"/>
  <c r="P115" i="3" s="1"/>
  <c r="L114" i="3"/>
  <c r="F114" i="3"/>
  <c r="P114" i="3" s="1"/>
  <c r="L113" i="3"/>
  <c r="F113" i="3"/>
  <c r="P113" i="3" s="1"/>
  <c r="L112" i="3"/>
  <c r="F112" i="3"/>
  <c r="K112" i="3" s="1"/>
  <c r="L111" i="3"/>
  <c r="F111" i="3"/>
  <c r="P111" i="3" s="1"/>
  <c r="L108" i="3"/>
  <c r="F108" i="3"/>
  <c r="K108" i="3" s="1"/>
  <c r="L107" i="3"/>
  <c r="F107" i="3"/>
  <c r="K107" i="3" s="1"/>
  <c r="L106" i="3"/>
  <c r="F106" i="3"/>
  <c r="K106" i="3" s="1"/>
  <c r="L105" i="3"/>
  <c r="F105" i="3"/>
  <c r="K105" i="3" s="1"/>
  <c r="L104" i="3"/>
  <c r="F104" i="3"/>
  <c r="K104" i="3" s="1"/>
  <c r="H103" i="3"/>
  <c r="D103" i="3"/>
  <c r="F103" i="3" s="1"/>
  <c r="L102" i="3"/>
  <c r="H102" i="3"/>
  <c r="D102" i="3"/>
  <c r="L101" i="3"/>
  <c r="F101" i="3"/>
  <c r="O101" i="3" s="1"/>
  <c r="L100" i="3"/>
  <c r="F100" i="3"/>
  <c r="P100" i="3" s="1"/>
  <c r="L99" i="3"/>
  <c r="F99" i="3"/>
  <c r="L98" i="3"/>
  <c r="F98" i="3"/>
  <c r="P98" i="3" s="1"/>
  <c r="L97" i="3"/>
  <c r="F97" i="3"/>
  <c r="O97" i="3" s="1"/>
  <c r="L96" i="3"/>
  <c r="H96" i="3"/>
  <c r="D96" i="3"/>
  <c r="L95" i="3"/>
  <c r="F95" i="3"/>
  <c r="K95" i="3" s="1"/>
  <c r="L94" i="3"/>
  <c r="F94" i="3"/>
  <c r="L93" i="3"/>
  <c r="F93" i="3"/>
  <c r="L92" i="3"/>
  <c r="F92" i="3"/>
  <c r="K92" i="3" s="1"/>
  <c r="L91" i="3"/>
  <c r="F91" i="3"/>
  <c r="K91" i="3" s="1"/>
  <c r="L90" i="3"/>
  <c r="H90" i="3"/>
  <c r="D90" i="3"/>
  <c r="L89" i="3"/>
  <c r="F89" i="3"/>
  <c r="O89" i="3" s="1"/>
  <c r="L88" i="3"/>
  <c r="F88" i="3"/>
  <c r="O88" i="3" s="1"/>
  <c r="L87" i="3"/>
  <c r="F87" i="3"/>
  <c r="P87" i="3" s="1"/>
  <c r="L86" i="3"/>
  <c r="F86" i="3"/>
  <c r="P86" i="3" s="1"/>
  <c r="L85" i="3"/>
  <c r="F85" i="3"/>
  <c r="P85" i="3" s="1"/>
  <c r="H84" i="3"/>
  <c r="D84" i="3"/>
  <c r="L83" i="3"/>
  <c r="F83" i="3"/>
  <c r="K83" i="3" s="1"/>
  <c r="L82" i="3"/>
  <c r="F82" i="3"/>
  <c r="K82" i="3" s="1"/>
  <c r="L81" i="3"/>
  <c r="F81" i="3"/>
  <c r="K81" i="3" s="1"/>
  <c r="L80" i="3"/>
  <c r="F80" i="3"/>
  <c r="K80" i="3" s="1"/>
  <c r="H79" i="3"/>
  <c r="D79" i="3"/>
  <c r="F79" i="3" s="1"/>
  <c r="L78" i="3"/>
  <c r="F78" i="3"/>
  <c r="I78" i="3" s="1"/>
  <c r="L77" i="3"/>
  <c r="F77" i="3"/>
  <c r="O77" i="3" s="1"/>
  <c r="H76" i="3"/>
  <c r="D76" i="3"/>
  <c r="L75" i="3"/>
  <c r="F75" i="3"/>
  <c r="K75" i="3" s="1"/>
  <c r="L74" i="3"/>
  <c r="F74" i="3"/>
  <c r="K74" i="3" s="1"/>
  <c r="L73" i="3"/>
  <c r="F73" i="3"/>
  <c r="K73" i="3" s="1"/>
  <c r="L72" i="3"/>
  <c r="F72" i="3"/>
  <c r="K72" i="3" s="1"/>
  <c r="H71" i="3"/>
  <c r="L70" i="3"/>
  <c r="F70" i="3"/>
  <c r="I70" i="3" s="1"/>
  <c r="L69" i="3"/>
  <c r="F69" i="3"/>
  <c r="I69" i="3" s="1"/>
  <c r="L68" i="3"/>
  <c r="F68" i="3"/>
  <c r="I68" i="3" s="1"/>
  <c r="L67" i="3"/>
  <c r="F67" i="3"/>
  <c r="I67" i="3" s="1"/>
  <c r="L66" i="3"/>
  <c r="F66" i="3"/>
  <c r="I66" i="3" s="1"/>
  <c r="H65" i="3"/>
  <c r="D65" i="3"/>
  <c r="L63" i="3"/>
  <c r="F63" i="3"/>
  <c r="O63" i="3" s="1"/>
  <c r="L62" i="3"/>
  <c r="F62" i="3"/>
  <c r="K62" i="3" s="1"/>
  <c r="L61" i="3"/>
  <c r="F61" i="3"/>
  <c r="K61" i="3" s="1"/>
  <c r="L60" i="3"/>
  <c r="F60" i="3"/>
  <c r="P60" i="3" s="1"/>
  <c r="L59" i="3"/>
  <c r="F59" i="3"/>
  <c r="P59" i="3" s="1"/>
  <c r="L58" i="3"/>
  <c r="F58" i="3"/>
  <c r="P58" i="3" s="1"/>
  <c r="L57" i="3"/>
  <c r="F57" i="3"/>
  <c r="O57" i="3" s="1"/>
  <c r="L56" i="3"/>
  <c r="F56" i="3"/>
  <c r="K56" i="3" s="1"/>
  <c r="L55" i="3"/>
  <c r="F55" i="3"/>
  <c r="K55" i="3" s="1"/>
  <c r="L54" i="3"/>
  <c r="F54" i="3"/>
  <c r="I54" i="3" s="1"/>
  <c r="L53" i="3"/>
  <c r="H53" i="3"/>
  <c r="D53" i="3"/>
  <c r="F53" i="3" s="1"/>
  <c r="L52" i="3"/>
  <c r="F52" i="3"/>
  <c r="K52" i="3" s="1"/>
  <c r="L51" i="3"/>
  <c r="F51" i="3"/>
  <c r="K51" i="3" s="1"/>
  <c r="L50" i="3"/>
  <c r="F50" i="3"/>
  <c r="K50" i="3" s="1"/>
  <c r="L49" i="3"/>
  <c r="F49" i="3"/>
  <c r="K49" i="3" s="1"/>
  <c r="L48" i="3"/>
  <c r="F48" i="3"/>
  <c r="K48" i="3" s="1"/>
  <c r="H47" i="3"/>
  <c r="D47" i="3"/>
  <c r="L45" i="3"/>
  <c r="F45" i="3"/>
  <c r="K45" i="3" s="1"/>
  <c r="L44" i="3"/>
  <c r="F44" i="3"/>
  <c r="K44" i="3" s="1"/>
  <c r="L43" i="3"/>
  <c r="F43" i="3"/>
  <c r="K43" i="3" s="1"/>
  <c r="L42" i="3"/>
  <c r="F42" i="3"/>
  <c r="K42" i="3" s="1"/>
  <c r="L41" i="3"/>
  <c r="F41" i="3"/>
  <c r="K41" i="3" s="1"/>
  <c r="H40" i="3"/>
  <c r="D40" i="3"/>
  <c r="D37" i="3" s="1"/>
  <c r="L39" i="3"/>
  <c r="F39" i="3"/>
  <c r="P39" i="3" s="1"/>
  <c r="L38" i="3"/>
  <c r="F38" i="3"/>
  <c r="P38" i="3" s="1"/>
  <c r="H37" i="3"/>
  <c r="L36" i="3"/>
  <c r="F36" i="3"/>
  <c r="K36" i="3" s="1"/>
  <c r="L35" i="3"/>
  <c r="F35" i="3"/>
  <c r="K35" i="3" s="1"/>
  <c r="L34" i="3"/>
  <c r="F34" i="3"/>
  <c r="K34" i="3" s="1"/>
  <c r="L33" i="3"/>
  <c r="F33" i="3"/>
  <c r="K33" i="3" s="1"/>
  <c r="L32" i="3"/>
  <c r="F32" i="3"/>
  <c r="K32" i="3" s="1"/>
  <c r="L31" i="3"/>
  <c r="F31" i="3"/>
  <c r="K31" i="3" s="1"/>
  <c r="H30" i="3"/>
  <c r="H11" i="3" s="1"/>
  <c r="D30" i="3"/>
  <c r="F30" i="3" s="1"/>
  <c r="L29" i="3"/>
  <c r="F29" i="3"/>
  <c r="I29" i="3" s="1"/>
  <c r="L28" i="3"/>
  <c r="F28" i="3"/>
  <c r="I28" i="3" s="1"/>
  <c r="L27" i="3"/>
  <c r="F27" i="3"/>
  <c r="I27" i="3" s="1"/>
  <c r="L26" i="3"/>
  <c r="F26" i="3"/>
  <c r="I26" i="3" s="1"/>
  <c r="L25" i="3"/>
  <c r="F25" i="3"/>
  <c r="I25" i="3" s="1"/>
  <c r="L24" i="3"/>
  <c r="F24" i="3"/>
  <c r="I24" i="3" s="1"/>
  <c r="L23" i="3"/>
  <c r="F23" i="3"/>
  <c r="I23" i="3" s="1"/>
  <c r="L22" i="3"/>
  <c r="F22" i="3"/>
  <c r="I22" i="3" s="1"/>
  <c r="L21" i="3"/>
  <c r="F21" i="3"/>
  <c r="I21" i="3" s="1"/>
  <c r="L20" i="3"/>
  <c r="F20" i="3"/>
  <c r="I20" i="3" s="1"/>
  <c r="L19" i="3"/>
  <c r="F19" i="3"/>
  <c r="I19" i="3" s="1"/>
  <c r="L18" i="3"/>
  <c r="F18" i="3"/>
  <c r="I18" i="3" s="1"/>
  <c r="L17" i="3"/>
  <c r="F17" i="3"/>
  <c r="I17" i="3" s="1"/>
  <c r="L16" i="3"/>
  <c r="F16" i="3"/>
  <c r="I16" i="3" s="1"/>
  <c r="L15" i="3"/>
  <c r="F15" i="3"/>
  <c r="I15" i="3" s="1"/>
  <c r="L14" i="3"/>
  <c r="F14" i="3"/>
  <c r="I14" i="3" s="1"/>
  <c r="L13" i="3"/>
  <c r="F13" i="3"/>
  <c r="I13" i="3" s="1"/>
  <c r="L12" i="3"/>
  <c r="F12" i="3"/>
  <c r="I12" i="3" s="1"/>
  <c r="M1313" i="3" l="1"/>
  <c r="P156" i="3"/>
  <c r="M428" i="3"/>
  <c r="M1304" i="3"/>
  <c r="I56" i="3"/>
  <c r="M787" i="3"/>
  <c r="M842" i="3"/>
  <c r="M204" i="3"/>
  <c r="K54" i="3"/>
  <c r="K202" i="3"/>
  <c r="P202" i="3"/>
  <c r="O878" i="3"/>
  <c r="AS89" i="4"/>
  <c r="AS63" i="4"/>
  <c r="AS22" i="4"/>
  <c r="AS10" i="4"/>
  <c r="AS68" i="4"/>
  <c r="AS54" i="4"/>
  <c r="AS52" i="4"/>
  <c r="AS17" i="4"/>
  <c r="AS73" i="4"/>
  <c r="AS48" i="4"/>
  <c r="AS70" i="4"/>
  <c r="AS84" i="4"/>
  <c r="AS11" i="4"/>
  <c r="AS71" i="4"/>
  <c r="AS55" i="4"/>
  <c r="AS62" i="4"/>
  <c r="AS77" i="4"/>
  <c r="AS67" i="4"/>
  <c r="AS45" i="4"/>
  <c r="AS8" i="4"/>
  <c r="AS79" i="4"/>
  <c r="AS38" i="4"/>
  <c r="AS37" i="4"/>
  <c r="AS36" i="4"/>
  <c r="AS64" i="4"/>
  <c r="AS41" i="4"/>
  <c r="AS40" i="4"/>
  <c r="AS74" i="4"/>
  <c r="AS76" i="4"/>
  <c r="AS16" i="4"/>
  <c r="AS23" i="4"/>
  <c r="AS24" i="4"/>
  <c r="AS44" i="4"/>
  <c r="AS19" i="4"/>
  <c r="AS43" i="4"/>
  <c r="AS35" i="4"/>
  <c r="AS27" i="4"/>
  <c r="AS15" i="4"/>
  <c r="AS50" i="4"/>
  <c r="AS25" i="4"/>
  <c r="AS7" i="4"/>
  <c r="AS60" i="4"/>
  <c r="AS46" i="4"/>
  <c r="AS82" i="4"/>
  <c r="AS59" i="4"/>
  <c r="AS85" i="4"/>
  <c r="AS28" i="4"/>
  <c r="AS61" i="4"/>
  <c r="AS34" i="4"/>
  <c r="AS30" i="4"/>
  <c r="AS58" i="4"/>
  <c r="AS29" i="4"/>
  <c r="AS33" i="4"/>
  <c r="AS39" i="4"/>
  <c r="AS80" i="4"/>
  <c r="AS56" i="4"/>
  <c r="AS83" i="4"/>
  <c r="AS21" i="4"/>
  <c r="AS49" i="4"/>
  <c r="AS78" i="4"/>
  <c r="AS31" i="4"/>
  <c r="AS72" i="4"/>
  <c r="AS87" i="4"/>
  <c r="AS86" i="4"/>
  <c r="AS69" i="4"/>
  <c r="AS42" i="4"/>
  <c r="AS47" i="4"/>
  <c r="AS51" i="4"/>
  <c r="AS9" i="4"/>
  <c r="AS75" i="4"/>
  <c r="AS26" i="4"/>
  <c r="AS13" i="4"/>
  <c r="AS81" i="4"/>
  <c r="AS14" i="4"/>
  <c r="AS20" i="4"/>
  <c r="AS66" i="4"/>
  <c r="AS12" i="4"/>
  <c r="AS18" i="4"/>
  <c r="AS53" i="4"/>
  <c r="AS88" i="4"/>
  <c r="AS65" i="4"/>
  <c r="AS32" i="4"/>
  <c r="BL90" i="4"/>
  <c r="T90" i="4"/>
  <c r="AD90" i="4"/>
  <c r="J90" i="4"/>
  <c r="AN90" i="4"/>
  <c r="BH90" i="4"/>
  <c r="P90" i="4"/>
  <c r="Z90" i="4"/>
  <c r="AJ90" i="4"/>
  <c r="F90" i="4"/>
  <c r="AT90" i="4"/>
  <c r="AS57" i="4"/>
  <c r="AG32" i="2"/>
  <c r="AX90" i="4"/>
  <c r="AW89" i="4"/>
  <c r="O1353" i="3"/>
  <c r="H375" i="3"/>
  <c r="BJ89" i="4"/>
  <c r="BK57" i="4"/>
  <c r="AU89" i="4"/>
  <c r="BF89" i="4"/>
  <c r="AR90" i="4" s="1"/>
  <c r="BN57" i="4"/>
  <c r="BN89" i="4" s="1"/>
  <c r="BI57" i="4"/>
  <c r="AY89" i="4"/>
  <c r="P200" i="3"/>
  <c r="P206" i="3"/>
  <c r="D1257" i="3"/>
  <c r="K22" i="3"/>
  <c r="D785" i="3"/>
  <c r="M841" i="3"/>
  <c r="O1246" i="3"/>
  <c r="M119" i="3"/>
  <c r="F40" i="3"/>
  <c r="O40" i="3" s="1"/>
  <c r="O55" i="3"/>
  <c r="M196" i="3"/>
  <c r="M355" i="3"/>
  <c r="K804" i="3"/>
  <c r="E395" i="3"/>
  <c r="S396" i="3"/>
  <c r="M433" i="3"/>
  <c r="K114" i="3"/>
  <c r="M434" i="3"/>
  <c r="I791" i="3"/>
  <c r="M803" i="3"/>
  <c r="M844" i="3"/>
  <c r="M1106" i="3"/>
  <c r="K1174" i="3"/>
  <c r="M1269" i="3"/>
  <c r="M114" i="3"/>
  <c r="M200" i="3"/>
  <c r="I212" i="3"/>
  <c r="M1014" i="3"/>
  <c r="O1269" i="3"/>
  <c r="M1273" i="3"/>
  <c r="O45" i="3"/>
  <c r="K66" i="3"/>
  <c r="K87" i="3"/>
  <c r="I122" i="3"/>
  <c r="O367" i="3"/>
  <c r="K534" i="3"/>
  <c r="M789" i="3"/>
  <c r="M874" i="3"/>
  <c r="M1101" i="3"/>
  <c r="P1182" i="3"/>
  <c r="P32" i="3"/>
  <c r="M122" i="3"/>
  <c r="M958" i="3"/>
  <c r="M1004" i="3"/>
  <c r="O1152" i="3"/>
  <c r="O87" i="3"/>
  <c r="K97" i="3"/>
  <c r="O645" i="3"/>
  <c r="M1168" i="3"/>
  <c r="M33" i="3"/>
  <c r="M126" i="3"/>
  <c r="M152" i="3"/>
  <c r="P159" i="3"/>
  <c r="M246" i="3"/>
  <c r="M1035" i="3"/>
  <c r="K16" i="3"/>
  <c r="P33" i="3"/>
  <c r="P97" i="3"/>
  <c r="P116" i="3"/>
  <c r="P126" i="3"/>
  <c r="P213" i="3"/>
  <c r="M843" i="3"/>
  <c r="M1259" i="3"/>
  <c r="K187" i="3"/>
  <c r="M1376" i="3"/>
  <c r="M1374" i="3"/>
  <c r="K1369" i="3"/>
  <c r="I1366" i="3"/>
  <c r="M1369" i="3"/>
  <c r="M1366" i="3"/>
  <c r="K1370" i="3"/>
  <c r="D1358" i="3"/>
  <c r="M1370" i="3"/>
  <c r="M1371" i="3"/>
  <c r="M1362" i="3"/>
  <c r="P1362" i="3"/>
  <c r="M1350" i="3"/>
  <c r="I1355" i="3"/>
  <c r="M1352" i="3"/>
  <c r="M1355" i="3"/>
  <c r="M1353" i="3"/>
  <c r="M1348" i="3"/>
  <c r="P1348" i="3"/>
  <c r="O1346" i="3"/>
  <c r="O1344" i="3"/>
  <c r="M1310" i="3"/>
  <c r="M1325" i="3"/>
  <c r="M1307" i="3"/>
  <c r="M1314" i="3"/>
  <c r="M1318" i="3"/>
  <c r="M1315" i="3"/>
  <c r="M1319" i="3"/>
  <c r="M1323" i="3"/>
  <c r="M1316" i="3"/>
  <c r="M1320" i="3"/>
  <c r="M1324" i="3"/>
  <c r="O1324" i="3"/>
  <c r="M1302" i="3"/>
  <c r="M1300" i="3"/>
  <c r="M1293" i="3"/>
  <c r="M1288" i="3"/>
  <c r="M1286" i="3"/>
  <c r="M1280" i="3"/>
  <c r="P1280" i="3"/>
  <c r="M1281" i="3"/>
  <c r="M1282" i="3"/>
  <c r="O1282" i="3"/>
  <c r="O1270" i="3"/>
  <c r="K1274" i="3"/>
  <c r="M1274" i="3"/>
  <c r="O1264" i="3"/>
  <c r="M1275" i="3"/>
  <c r="O1244" i="3"/>
  <c r="O1247" i="3"/>
  <c r="P1247" i="3"/>
  <c r="M1251" i="3"/>
  <c r="F1253" i="3"/>
  <c r="I1256" i="3"/>
  <c r="M1233" i="3"/>
  <c r="F1232" i="3"/>
  <c r="K1232" i="3" s="1"/>
  <c r="M1225" i="3"/>
  <c r="M1215" i="3"/>
  <c r="I1213" i="3"/>
  <c r="M1213" i="3"/>
  <c r="O1213" i="3"/>
  <c r="M1194" i="3"/>
  <c r="I1192" i="3"/>
  <c r="M1192" i="3"/>
  <c r="M1208" i="3"/>
  <c r="O1190" i="3"/>
  <c r="I1182" i="3"/>
  <c r="M1182" i="3"/>
  <c r="F1179" i="3"/>
  <c r="F1175" i="3"/>
  <c r="I1175" i="3" s="1"/>
  <c r="I1174" i="3"/>
  <c r="M1170" i="3"/>
  <c r="M1148" i="3"/>
  <c r="K1150" i="3"/>
  <c r="M1152" i="3"/>
  <c r="M1154" i="3"/>
  <c r="K1158" i="3"/>
  <c r="M1158" i="3"/>
  <c r="M1160" i="3"/>
  <c r="M1166" i="3"/>
  <c r="K1133" i="3"/>
  <c r="M1130" i="3"/>
  <c r="O1127" i="3"/>
  <c r="I1128" i="3"/>
  <c r="M1122" i="3"/>
  <c r="M1120" i="3"/>
  <c r="M1118" i="3"/>
  <c r="P1118" i="3"/>
  <c r="M1092" i="3"/>
  <c r="K1096" i="3"/>
  <c r="M1095" i="3"/>
  <c r="M1099" i="3"/>
  <c r="O1099" i="3"/>
  <c r="P1099" i="3"/>
  <c r="M1100" i="3"/>
  <c r="P1108" i="3"/>
  <c r="O1110" i="3"/>
  <c r="M1112" i="3"/>
  <c r="O1112" i="3"/>
  <c r="K1090" i="3"/>
  <c r="P1083" i="3"/>
  <c r="F1080" i="3"/>
  <c r="D1072" i="3"/>
  <c r="K1076" i="3"/>
  <c r="M1076" i="3"/>
  <c r="M1071" i="3"/>
  <c r="M1070" i="3"/>
  <c r="K1071" i="3"/>
  <c r="M1047" i="3"/>
  <c r="O1047" i="3"/>
  <c r="M1048" i="3"/>
  <c r="O1048" i="3"/>
  <c r="M1052" i="3"/>
  <c r="I1055" i="3"/>
  <c r="M1055" i="3"/>
  <c r="K1040" i="3"/>
  <c r="M1040" i="3"/>
  <c r="O1040" i="3"/>
  <c r="M1022" i="3"/>
  <c r="M996" i="3"/>
  <c r="P996" i="3"/>
  <c r="I998" i="3"/>
  <c r="M998" i="3"/>
  <c r="O999" i="3"/>
  <c r="M1000" i="3"/>
  <c r="M1002" i="3"/>
  <c r="K1004" i="3"/>
  <c r="M1005" i="3"/>
  <c r="I1006" i="3"/>
  <c r="M1008" i="3"/>
  <c r="F1009" i="3"/>
  <c r="O1014" i="3"/>
  <c r="P1014" i="3"/>
  <c r="I984" i="3"/>
  <c r="K982" i="3"/>
  <c r="M982" i="3"/>
  <c r="M967" i="3"/>
  <c r="M969" i="3"/>
  <c r="I970" i="3"/>
  <c r="M970" i="3"/>
  <c r="D963" i="3"/>
  <c r="I973" i="3"/>
  <c r="M975" i="3"/>
  <c r="I947" i="3"/>
  <c r="M954" i="3"/>
  <c r="P954" i="3"/>
  <c r="K956" i="3"/>
  <c r="F957" i="3"/>
  <c r="M941" i="3"/>
  <c r="M917" i="3"/>
  <c r="M919" i="3"/>
  <c r="M923" i="3"/>
  <c r="M896" i="3"/>
  <c r="M909" i="3"/>
  <c r="M908" i="3"/>
  <c r="I909" i="3"/>
  <c r="K909" i="3"/>
  <c r="K892" i="3"/>
  <c r="M882" i="3"/>
  <c r="M855" i="3"/>
  <c r="F856" i="3"/>
  <c r="P856" i="3" s="1"/>
  <c r="M857" i="3"/>
  <c r="M861" i="3"/>
  <c r="P861" i="3"/>
  <c r="I863" i="3"/>
  <c r="M863" i="3"/>
  <c r="M868" i="3"/>
  <c r="K868" i="3"/>
  <c r="M875" i="3"/>
  <c r="M876" i="3"/>
  <c r="M852" i="3"/>
  <c r="M851" i="3"/>
  <c r="O844" i="3"/>
  <c r="M847" i="3"/>
  <c r="M848" i="3"/>
  <c r="O845" i="3"/>
  <c r="O843" i="3"/>
  <c r="O846" i="3"/>
  <c r="K818" i="3"/>
  <c r="O818" i="3"/>
  <c r="P818" i="3"/>
  <c r="M820" i="3"/>
  <c r="M822" i="3"/>
  <c r="K831" i="3"/>
  <c r="O803" i="3"/>
  <c r="I804" i="3"/>
  <c r="I807" i="3"/>
  <c r="O804" i="3"/>
  <c r="I803" i="3"/>
  <c r="K793" i="3"/>
  <c r="M793" i="3"/>
  <c r="O793" i="3"/>
  <c r="P793" i="3"/>
  <c r="I778" i="3"/>
  <c r="M778" i="3"/>
  <c r="O775" i="3"/>
  <c r="M782" i="3"/>
  <c r="O787" i="3"/>
  <c r="P789" i="3"/>
  <c r="K772" i="3"/>
  <c r="M768" i="3"/>
  <c r="M766" i="3"/>
  <c r="I758" i="3"/>
  <c r="M736" i="3"/>
  <c r="M756" i="3"/>
  <c r="K732" i="3"/>
  <c r="M732" i="3"/>
  <c r="I728" i="3"/>
  <c r="M728" i="3"/>
  <c r="P728" i="3"/>
  <c r="M722" i="3"/>
  <c r="M720" i="3"/>
  <c r="M686" i="3"/>
  <c r="F690" i="3"/>
  <c r="K690" i="3" s="1"/>
  <c r="M696" i="3"/>
  <c r="D692" i="3"/>
  <c r="M677" i="3"/>
  <c r="M659" i="3"/>
  <c r="F653" i="3"/>
  <c r="M638" i="3"/>
  <c r="M619" i="3"/>
  <c r="M626" i="3"/>
  <c r="I630" i="3"/>
  <c r="M630" i="3"/>
  <c r="O630" i="3"/>
  <c r="P630" i="3"/>
  <c r="I611" i="3"/>
  <c r="M611" i="3"/>
  <c r="P611" i="3"/>
  <c r="P609" i="3"/>
  <c r="K609" i="3"/>
  <c r="K597" i="3"/>
  <c r="M597" i="3"/>
  <c r="O597" i="3"/>
  <c r="P597" i="3"/>
  <c r="I594" i="3"/>
  <c r="F591" i="3"/>
  <c r="M590" i="3"/>
  <c r="M588" i="3"/>
  <c r="P581" i="3"/>
  <c r="I573" i="3"/>
  <c r="K573" i="3"/>
  <c r="M573" i="3"/>
  <c r="O573" i="3"/>
  <c r="O568" i="3"/>
  <c r="K551" i="3"/>
  <c r="M553" i="3"/>
  <c r="O553" i="3"/>
  <c r="M557" i="3"/>
  <c r="M556" i="3"/>
  <c r="M559" i="3"/>
  <c r="K559" i="3"/>
  <c r="M566" i="3"/>
  <c r="P566" i="3"/>
  <c r="P549" i="3"/>
  <c r="M549" i="3"/>
  <c r="F544" i="3"/>
  <c r="O544" i="3" s="1"/>
  <c r="I541" i="3"/>
  <c r="K541" i="3"/>
  <c r="M541" i="3"/>
  <c r="O541" i="3"/>
  <c r="M539" i="3"/>
  <c r="M537" i="3"/>
  <c r="O537" i="3"/>
  <c r="M535" i="3"/>
  <c r="O535" i="3"/>
  <c r="P535" i="3"/>
  <c r="M534" i="3"/>
  <c r="M518" i="3"/>
  <c r="P518" i="3"/>
  <c r="M520" i="3"/>
  <c r="O520" i="3"/>
  <c r="M522" i="3"/>
  <c r="P522" i="3"/>
  <c r="O524" i="3"/>
  <c r="M526" i="3"/>
  <c r="K530" i="3"/>
  <c r="M530" i="3"/>
  <c r="O532" i="3"/>
  <c r="M514" i="3"/>
  <c r="K514" i="3"/>
  <c r="M494" i="3"/>
  <c r="P494" i="3"/>
  <c r="M500" i="3"/>
  <c r="O500" i="3"/>
  <c r="P500" i="3"/>
  <c r="O509" i="3"/>
  <c r="I509" i="3"/>
  <c r="F487" i="3"/>
  <c r="K487" i="3" s="1"/>
  <c r="K476" i="3"/>
  <c r="M474" i="3"/>
  <c r="I462" i="3"/>
  <c r="M462" i="3"/>
  <c r="O456" i="3"/>
  <c r="O453" i="3"/>
  <c r="M447" i="3"/>
  <c r="I445" i="3"/>
  <c r="M445" i="3"/>
  <c r="O445" i="3"/>
  <c r="P445" i="3"/>
  <c r="M440" i="3"/>
  <c r="O436" i="3"/>
  <c r="M432" i="3"/>
  <c r="K429" i="3"/>
  <c r="I430" i="3"/>
  <c r="M430" i="3"/>
  <c r="P430" i="3"/>
  <c r="F425" i="3"/>
  <c r="K424" i="3"/>
  <c r="P422" i="3"/>
  <c r="F417" i="3"/>
  <c r="I417" i="3" s="1"/>
  <c r="I416" i="3"/>
  <c r="M416" i="3"/>
  <c r="F410" i="3"/>
  <c r="K408" i="3"/>
  <c r="M377" i="3"/>
  <c r="P378" i="3"/>
  <c r="M372" i="3"/>
  <c r="K363" i="3"/>
  <c r="O365" i="3"/>
  <c r="K369" i="3"/>
  <c r="P364" i="3"/>
  <c r="O369" i="3"/>
  <c r="K365" i="3"/>
  <c r="P367" i="3"/>
  <c r="M346" i="3"/>
  <c r="O347" i="3"/>
  <c r="O342" i="3"/>
  <c r="P336" i="3"/>
  <c r="M337" i="3"/>
  <c r="O322" i="3"/>
  <c r="M325" i="3"/>
  <c r="K322" i="3"/>
  <c r="I325" i="3"/>
  <c r="O306" i="3"/>
  <c r="P296" i="3"/>
  <c r="I297" i="3"/>
  <c r="M283" i="3"/>
  <c r="M277" i="3"/>
  <c r="M271" i="3"/>
  <c r="O265" i="3"/>
  <c r="K264" i="3"/>
  <c r="M260" i="3"/>
  <c r="M254" i="3"/>
  <c r="O251" i="3"/>
  <c r="I253" i="3"/>
  <c r="M253" i="3"/>
  <c r="O248" i="3"/>
  <c r="M243" i="3"/>
  <c r="M244" i="3"/>
  <c r="P244" i="3"/>
  <c r="M237" i="3"/>
  <c r="I230" i="3"/>
  <c r="I233" i="3"/>
  <c r="I232" i="3"/>
  <c r="M224" i="3"/>
  <c r="O221" i="3"/>
  <c r="M223" i="3"/>
  <c r="F216" i="3"/>
  <c r="I215" i="3"/>
  <c r="M212" i="3"/>
  <c r="M194" i="3"/>
  <c r="M210" i="3"/>
  <c r="P210" i="3"/>
  <c r="M198" i="3"/>
  <c r="K208" i="3"/>
  <c r="K206" i="3"/>
  <c r="M208" i="3"/>
  <c r="K204" i="3"/>
  <c r="M206" i="3"/>
  <c r="P208" i="3"/>
  <c r="M202" i="3"/>
  <c r="P204" i="3"/>
  <c r="M188" i="3"/>
  <c r="M189" i="3"/>
  <c r="M182" i="3"/>
  <c r="I186" i="3"/>
  <c r="K186" i="3"/>
  <c r="I174" i="3"/>
  <c r="M174" i="3"/>
  <c r="P168" i="3"/>
  <c r="M169" i="3"/>
  <c r="M159" i="3"/>
  <c r="P169" i="3"/>
  <c r="M160" i="3"/>
  <c r="P160" i="3"/>
  <c r="M168" i="3"/>
  <c r="M140" i="3"/>
  <c r="M145" i="3"/>
  <c r="M142" i="3"/>
  <c r="M127" i="3"/>
  <c r="I126" i="3"/>
  <c r="P128" i="3"/>
  <c r="D110" i="3"/>
  <c r="K126" i="3"/>
  <c r="K111" i="3"/>
  <c r="M111" i="3"/>
  <c r="I123" i="3"/>
  <c r="I115" i="3"/>
  <c r="K123" i="3"/>
  <c r="K115" i="3"/>
  <c r="I116" i="3"/>
  <c r="K119" i="3"/>
  <c r="K122" i="3"/>
  <c r="M98" i="3"/>
  <c r="M97" i="3"/>
  <c r="O100" i="3"/>
  <c r="I89" i="3"/>
  <c r="M89" i="3"/>
  <c r="M87" i="3"/>
  <c r="M81" i="3"/>
  <c r="M78" i="3"/>
  <c r="M69" i="3"/>
  <c r="M54" i="3"/>
  <c r="M61" i="3"/>
  <c r="M55" i="3"/>
  <c r="M58" i="3"/>
  <c r="M62" i="3"/>
  <c r="M56" i="3"/>
  <c r="M43" i="3"/>
  <c r="I45" i="3"/>
  <c r="M42" i="3"/>
  <c r="M45" i="3"/>
  <c r="M32" i="3"/>
  <c r="M35" i="3"/>
  <c r="M16" i="3"/>
  <c r="M17" i="3"/>
  <c r="M22" i="3"/>
  <c r="M38" i="3"/>
  <c r="P61" i="3"/>
  <c r="O128" i="3"/>
  <c r="P150" i="3"/>
  <c r="P166" i="3"/>
  <c r="K183" i="3"/>
  <c r="K194" i="3"/>
  <c r="K196" i="3"/>
  <c r="K198" i="3"/>
  <c r="K200" i="3"/>
  <c r="I216" i="3"/>
  <c r="O225" i="3"/>
  <c r="O260" i="3"/>
  <c r="F308" i="3"/>
  <c r="I308" i="3" s="1"/>
  <c r="I345" i="3"/>
  <c r="F376" i="3"/>
  <c r="O382" i="3"/>
  <c r="F452" i="3"/>
  <c r="M453" i="3"/>
  <c r="P462" i="3"/>
  <c r="O476" i="3"/>
  <c r="F479" i="3"/>
  <c r="I534" i="3"/>
  <c r="I559" i="3"/>
  <c r="L561" i="3"/>
  <c r="D564" i="3"/>
  <c r="F564" i="3" s="1"/>
  <c r="F574" i="3"/>
  <c r="O574" i="3" s="1"/>
  <c r="O575" i="3"/>
  <c r="F578" i="3"/>
  <c r="I578" i="3" s="1"/>
  <c r="F585" i="3"/>
  <c r="P585" i="3" s="1"/>
  <c r="F595" i="3"/>
  <c r="I595" i="3" s="1"/>
  <c r="M598" i="3"/>
  <c r="F616" i="3"/>
  <c r="K616" i="3" s="1"/>
  <c r="M617" i="3"/>
  <c r="F635" i="3"/>
  <c r="M636" i="3"/>
  <c r="P827" i="3"/>
  <c r="K827" i="3"/>
  <c r="K847" i="3"/>
  <c r="O847" i="3"/>
  <c r="I1061" i="3"/>
  <c r="K1061" i="3"/>
  <c r="O1298" i="3"/>
  <c r="K1298" i="3"/>
  <c r="I1298" i="3"/>
  <c r="I39" i="3"/>
  <c r="I62" i="3"/>
  <c r="H64" i="3"/>
  <c r="K78" i="3"/>
  <c r="M88" i="3"/>
  <c r="I124" i="3"/>
  <c r="K125" i="3"/>
  <c r="K127" i="3"/>
  <c r="M131" i="3"/>
  <c r="M135" i="3"/>
  <c r="M146" i="3"/>
  <c r="M151" i="3"/>
  <c r="M167" i="3"/>
  <c r="P194" i="3"/>
  <c r="P196" i="3"/>
  <c r="P198" i="3"/>
  <c r="I222" i="3"/>
  <c r="I226" i="3"/>
  <c r="L247" i="3"/>
  <c r="L263" i="3"/>
  <c r="L267" i="3"/>
  <c r="I275" i="3"/>
  <c r="K284" i="3"/>
  <c r="K319" i="3"/>
  <c r="I321" i="3"/>
  <c r="K341" i="3"/>
  <c r="M361" i="3"/>
  <c r="K383" i="3"/>
  <c r="M385" i="3"/>
  <c r="L388" i="3"/>
  <c r="M411" i="3"/>
  <c r="M420" i="3"/>
  <c r="I432" i="3"/>
  <c r="F463" i="3"/>
  <c r="P463" i="3" s="1"/>
  <c r="M543" i="3"/>
  <c r="M599" i="3"/>
  <c r="L608" i="3"/>
  <c r="F639" i="3"/>
  <c r="P726" i="3"/>
  <c r="O726" i="3"/>
  <c r="K726" i="3"/>
  <c r="I726" i="3"/>
  <c r="I823" i="3"/>
  <c r="K823" i="3"/>
  <c r="K1057" i="3"/>
  <c r="O1057" i="3"/>
  <c r="M1138" i="3"/>
  <c r="I1229" i="3"/>
  <c r="P1229" i="3"/>
  <c r="O1229" i="3"/>
  <c r="K1229" i="3"/>
  <c r="K20" i="3"/>
  <c r="K23" i="3"/>
  <c r="M39" i="3"/>
  <c r="M41" i="3"/>
  <c r="M49" i="3"/>
  <c r="O54" i="3"/>
  <c r="F84" i="3"/>
  <c r="I84" i="3" s="1"/>
  <c r="K103" i="3"/>
  <c r="K117" i="3"/>
  <c r="K124" i="3"/>
  <c r="F129" i="3"/>
  <c r="O129" i="3" s="1"/>
  <c r="P148" i="3"/>
  <c r="P151" i="3"/>
  <c r="P158" i="3"/>
  <c r="M161" i="3"/>
  <c r="P164" i="3"/>
  <c r="P167" i="3"/>
  <c r="I182" i="3"/>
  <c r="O212" i="3"/>
  <c r="K222" i="3"/>
  <c r="M242" i="3"/>
  <c r="K252" i="3"/>
  <c r="O261" i="3"/>
  <c r="K266" i="3"/>
  <c r="M284" i="3"/>
  <c r="F314" i="3"/>
  <c r="O314" i="3" s="1"/>
  <c r="M321" i="3"/>
  <c r="O363" i="3"/>
  <c r="M379" i="3"/>
  <c r="K381" i="3"/>
  <c r="O385" i="3"/>
  <c r="K391" i="3"/>
  <c r="O393" i="3"/>
  <c r="M403" i="3"/>
  <c r="K407" i="3"/>
  <c r="F415" i="3"/>
  <c r="K415" i="3" s="1"/>
  <c r="P416" i="3"/>
  <c r="O424" i="3"/>
  <c r="L442" i="3"/>
  <c r="I454" i="3"/>
  <c r="I460" i="3"/>
  <c r="L461" i="3"/>
  <c r="L481" i="3"/>
  <c r="K492" i="3"/>
  <c r="F503" i="3"/>
  <c r="I503" i="3" s="1"/>
  <c r="F519" i="3"/>
  <c r="F525" i="3"/>
  <c r="O534" i="3"/>
  <c r="P543" i="3"/>
  <c r="O559" i="3"/>
  <c r="K562" i="3"/>
  <c r="M569" i="3"/>
  <c r="M571" i="3"/>
  <c r="L589" i="3"/>
  <c r="M602" i="3"/>
  <c r="M625" i="3"/>
  <c r="F774" i="3"/>
  <c r="P774" i="3" s="1"/>
  <c r="K776" i="3"/>
  <c r="P776" i="3"/>
  <c r="O776" i="3"/>
  <c r="K888" i="3"/>
  <c r="O888" i="3"/>
  <c r="H1072" i="3"/>
  <c r="I1272" i="3"/>
  <c r="O1272" i="3"/>
  <c r="K825" i="3"/>
  <c r="O825" i="3"/>
  <c r="K17" i="3"/>
  <c r="M20" i="3"/>
  <c r="M23" i="3"/>
  <c r="M27" i="3"/>
  <c r="O41" i="3"/>
  <c r="H46" i="3"/>
  <c r="P56" i="3"/>
  <c r="K98" i="3"/>
  <c r="I114" i="3"/>
  <c r="M117" i="3"/>
  <c r="M143" i="3"/>
  <c r="P161" i="3"/>
  <c r="F171" i="3"/>
  <c r="M171" i="3" s="1"/>
  <c r="F173" i="3"/>
  <c r="I173" i="3" s="1"/>
  <c r="O174" i="3"/>
  <c r="K182" i="3"/>
  <c r="M222" i="3"/>
  <c r="M252" i="3"/>
  <c r="M268" i="3"/>
  <c r="P295" i="3"/>
  <c r="F320" i="3"/>
  <c r="P320" i="3" s="1"/>
  <c r="O341" i="3"/>
  <c r="K373" i="3"/>
  <c r="F384" i="3"/>
  <c r="O384" i="3" s="1"/>
  <c r="F404" i="3"/>
  <c r="O404" i="3" s="1"/>
  <c r="P405" i="3"/>
  <c r="F431" i="3"/>
  <c r="M454" i="3"/>
  <c r="K460" i="3"/>
  <c r="M492" i="3"/>
  <c r="I527" i="3"/>
  <c r="M562" i="3"/>
  <c r="O569" i="3"/>
  <c r="P571" i="3"/>
  <c r="L614" i="3"/>
  <c r="L633" i="3"/>
  <c r="I665" i="3"/>
  <c r="P665" i="3"/>
  <c r="O665" i="3"/>
  <c r="K665" i="3"/>
  <c r="P837" i="3"/>
  <c r="I837" i="3"/>
  <c r="P933" i="3"/>
  <c r="K933" i="3"/>
  <c r="H963" i="3"/>
  <c r="K1098" i="3"/>
  <c r="P1098" i="3"/>
  <c r="I1262" i="3"/>
  <c r="O1262" i="3"/>
  <c r="K1262" i="3"/>
  <c r="D11" i="3"/>
  <c r="F11" i="3" s="1"/>
  <c r="P11" i="3" s="1"/>
  <c r="L11" i="3"/>
  <c r="L47" i="3"/>
  <c r="P62" i="3"/>
  <c r="O78" i="3"/>
  <c r="P117" i="3"/>
  <c r="O127" i="3"/>
  <c r="P222" i="3"/>
  <c r="P252" i="3"/>
  <c r="O266" i="3"/>
  <c r="P366" i="3"/>
  <c r="O381" i="3"/>
  <c r="I394" i="3"/>
  <c r="O407" i="3"/>
  <c r="O454" i="3"/>
  <c r="M460" i="3"/>
  <c r="K482" i="3"/>
  <c r="K486" i="3"/>
  <c r="O492" i="3"/>
  <c r="I494" i="3"/>
  <c r="M521" i="3"/>
  <c r="K523" i="3"/>
  <c r="O576" i="3"/>
  <c r="K835" i="3"/>
  <c r="P835" i="3"/>
  <c r="I931" i="3"/>
  <c r="O931" i="3"/>
  <c r="K869" i="3"/>
  <c r="O869" i="3"/>
  <c r="P1201" i="3"/>
  <c r="K1201" i="3"/>
  <c r="K79" i="3"/>
  <c r="M133" i="3"/>
  <c r="M144" i="3"/>
  <c r="I210" i="3"/>
  <c r="K213" i="3"/>
  <c r="O215" i="3"/>
  <c r="I221" i="3"/>
  <c r="P243" i="3"/>
  <c r="K260" i="3"/>
  <c r="F269" i="3"/>
  <c r="L273" i="3"/>
  <c r="M299" i="3"/>
  <c r="M306" i="3"/>
  <c r="M309" i="3"/>
  <c r="P317" i="3"/>
  <c r="P333" i="3"/>
  <c r="I392" i="3"/>
  <c r="I453" i="3"/>
  <c r="P460" i="3"/>
  <c r="M468" i="3"/>
  <c r="F489" i="3"/>
  <c r="K489" i="3" s="1"/>
  <c r="P492" i="3"/>
  <c r="P499" i="3"/>
  <c r="L506" i="3"/>
  <c r="L513" i="3"/>
  <c r="L523" i="3"/>
  <c r="M523" i="3" s="1"/>
  <c r="K535" i="3"/>
  <c r="K563" i="3"/>
  <c r="I566" i="3"/>
  <c r="K575" i="3"/>
  <c r="K579" i="3"/>
  <c r="O590" i="3"/>
  <c r="K598" i="3"/>
  <c r="K600" i="3"/>
  <c r="K615" i="3"/>
  <c r="I617" i="3"/>
  <c r="M621" i="3"/>
  <c r="P626" i="3"/>
  <c r="K636" i="3"/>
  <c r="M643" i="3"/>
  <c r="I833" i="3"/>
  <c r="O833" i="3"/>
  <c r="P1065" i="3"/>
  <c r="I1065" i="3"/>
  <c r="K1144" i="3"/>
  <c r="O1144" i="3"/>
  <c r="I1277" i="3"/>
  <c r="O1277" i="3"/>
  <c r="M34" i="3"/>
  <c r="K38" i="3"/>
  <c r="P55" i="3"/>
  <c r="O61" i="3"/>
  <c r="M70" i="3"/>
  <c r="M128" i="3"/>
  <c r="M141" i="3"/>
  <c r="M150" i="3"/>
  <c r="M153" i="3"/>
  <c r="P175" i="3"/>
  <c r="L180" i="3"/>
  <c r="I183" i="3"/>
  <c r="I194" i="3"/>
  <c r="I196" i="3"/>
  <c r="I198" i="3"/>
  <c r="I200" i="3"/>
  <c r="I202" i="3"/>
  <c r="I204" i="3"/>
  <c r="I206" i="3"/>
  <c r="I208" i="3"/>
  <c r="K210" i="3"/>
  <c r="M213" i="3"/>
  <c r="M221" i="3"/>
  <c r="K223" i="3"/>
  <c r="I228" i="3"/>
  <c r="I251" i="3"/>
  <c r="L362" i="3"/>
  <c r="K367" i="3"/>
  <c r="K392" i="3"/>
  <c r="I408" i="3"/>
  <c r="L429" i="3"/>
  <c r="M429" i="3" s="1"/>
  <c r="M449" i="3"/>
  <c r="K453" i="3"/>
  <c r="M464" i="3"/>
  <c r="P468" i="3"/>
  <c r="M478" i="3"/>
  <c r="F483" i="3"/>
  <c r="O483" i="3" s="1"/>
  <c r="F493" i="3"/>
  <c r="K493" i="3" s="1"/>
  <c r="F498" i="3"/>
  <c r="K498" i="3" s="1"/>
  <c r="M551" i="3"/>
  <c r="M563" i="3"/>
  <c r="M575" i="3"/>
  <c r="M579" i="3"/>
  <c r="F587" i="3"/>
  <c r="O587" i="3" s="1"/>
  <c r="P594" i="3"/>
  <c r="F604" i="3"/>
  <c r="F610" i="3"/>
  <c r="P610" i="3" s="1"/>
  <c r="O611" i="3"/>
  <c r="F627" i="3"/>
  <c r="P627" i="3" s="1"/>
  <c r="I638" i="3"/>
  <c r="M640" i="3"/>
  <c r="F644" i="3"/>
  <c r="K1063" i="3"/>
  <c r="O1063" i="3"/>
  <c r="I1142" i="3"/>
  <c r="P1142" i="3"/>
  <c r="P1252" i="3"/>
  <c r="I1252" i="3"/>
  <c r="I1267" i="3"/>
  <c r="P1267" i="3"/>
  <c r="K1267" i="3"/>
  <c r="I645" i="3"/>
  <c r="M649" i="3"/>
  <c r="H657" i="3"/>
  <c r="L662" i="3"/>
  <c r="F688" i="3"/>
  <c r="F731" i="3"/>
  <c r="F744" i="3"/>
  <c r="F751" i="3"/>
  <c r="I751" i="3" s="1"/>
  <c r="F817" i="3"/>
  <c r="F854" i="3"/>
  <c r="F922" i="3"/>
  <c r="I922" i="3" s="1"/>
  <c r="F946" i="3"/>
  <c r="I946" i="3" s="1"/>
  <c r="F1037" i="3"/>
  <c r="P1037" i="3" s="1"/>
  <c r="F1072" i="3"/>
  <c r="F1107" i="3"/>
  <c r="O1107" i="3" s="1"/>
  <c r="F1117" i="3"/>
  <c r="P1117" i="3" s="1"/>
  <c r="F1119" i="3"/>
  <c r="F1123" i="3"/>
  <c r="O1183" i="3"/>
  <c r="P1194" i="3"/>
  <c r="M1196" i="3"/>
  <c r="F1199" i="3"/>
  <c r="P1199" i="3" s="1"/>
  <c r="K1222" i="3"/>
  <c r="L1226" i="3"/>
  <c r="P1249" i="3"/>
  <c r="O1266" i="3"/>
  <c r="O1289" i="3"/>
  <c r="I1302" i="3"/>
  <c r="F1305" i="3"/>
  <c r="L1326" i="3"/>
  <c r="P1346" i="3"/>
  <c r="K1348" i="3"/>
  <c r="I1353" i="3"/>
  <c r="O1355" i="3"/>
  <c r="I1370" i="3"/>
  <c r="L669" i="3"/>
  <c r="L704" i="3"/>
  <c r="M704" i="3" s="1"/>
  <c r="L721" i="3"/>
  <c r="H746" i="3"/>
  <c r="M776" i="3"/>
  <c r="M795" i="3"/>
  <c r="M809" i="3"/>
  <c r="P811" i="3"/>
  <c r="M831" i="3"/>
  <c r="M833" i="3"/>
  <c r="M835" i="3"/>
  <c r="O842" i="3"/>
  <c r="L860" i="3"/>
  <c r="M879" i="3"/>
  <c r="M881" i="3"/>
  <c r="M888" i="3"/>
  <c r="M890" i="3"/>
  <c r="M892" i="3"/>
  <c r="O958" i="3"/>
  <c r="O982" i="3"/>
  <c r="K984" i="3"/>
  <c r="M992" i="3"/>
  <c r="O998" i="3"/>
  <c r="P1004" i="3"/>
  <c r="L1046" i="3"/>
  <c r="M1063" i="3"/>
  <c r="L1082" i="3"/>
  <c r="M1090" i="3"/>
  <c r="M1096" i="3"/>
  <c r="O1100" i="3"/>
  <c r="F1121" i="3"/>
  <c r="I1121" i="3" s="1"/>
  <c r="M1142" i="3"/>
  <c r="M1144" i="3"/>
  <c r="M1146" i="3"/>
  <c r="O1160" i="3"/>
  <c r="M1184" i="3"/>
  <c r="M1186" i="3"/>
  <c r="F1195" i="3"/>
  <c r="F1197" i="3"/>
  <c r="M1197" i="3" s="1"/>
  <c r="M1218" i="3"/>
  <c r="O1230" i="3"/>
  <c r="M1254" i="3"/>
  <c r="M1277" i="3"/>
  <c r="M1317" i="3"/>
  <c r="M1321" i="3"/>
  <c r="M1356" i="3"/>
  <c r="L655" i="3"/>
  <c r="M655" i="3" s="1"/>
  <c r="M663" i="3"/>
  <c r="M665" i="3"/>
  <c r="I672" i="3"/>
  <c r="K680" i="3"/>
  <c r="M685" i="3"/>
  <c r="L693" i="3"/>
  <c r="I703" i="3"/>
  <c r="I711" i="3"/>
  <c r="M713" i="3"/>
  <c r="K720" i="3"/>
  <c r="K805" i="3"/>
  <c r="O807" i="3"/>
  <c r="M823" i="3"/>
  <c r="O831" i="3"/>
  <c r="M837" i="3"/>
  <c r="L858" i="3"/>
  <c r="L901" i="3"/>
  <c r="M933" i="3"/>
  <c r="F959" i="3"/>
  <c r="I959" i="3" s="1"/>
  <c r="M984" i="3"/>
  <c r="F1007" i="3"/>
  <c r="K1007" i="3" s="1"/>
  <c r="F1017" i="3"/>
  <c r="M1030" i="3"/>
  <c r="L1034" i="3"/>
  <c r="P1040" i="3"/>
  <c r="M1042" i="3"/>
  <c r="I1045" i="3"/>
  <c r="M1061" i="3"/>
  <c r="M1068" i="3"/>
  <c r="L1075" i="3"/>
  <c r="M1086" i="3"/>
  <c r="O1092" i="3"/>
  <c r="P1096" i="3"/>
  <c r="M1105" i="3"/>
  <c r="L1125" i="3"/>
  <c r="F1151" i="3"/>
  <c r="M1174" i="3"/>
  <c r="I1203" i="3"/>
  <c r="K1205" i="3"/>
  <c r="M1221" i="3"/>
  <c r="K1223" i="3"/>
  <c r="M1229" i="3"/>
  <c r="I1248" i="3"/>
  <c r="M1252" i="3"/>
  <c r="F1255" i="3"/>
  <c r="K1255" i="3" s="1"/>
  <c r="P1256" i="3"/>
  <c r="M1262" i="3"/>
  <c r="M1265" i="3"/>
  <c r="K1270" i="3"/>
  <c r="I1303" i="3"/>
  <c r="M1311" i="3"/>
  <c r="K1345" i="3"/>
  <c r="M1351" i="3"/>
  <c r="K1365" i="3"/>
  <c r="M1368" i="3"/>
  <c r="F646" i="3"/>
  <c r="I646" i="3" s="1"/>
  <c r="O653" i="3"/>
  <c r="M683" i="3"/>
  <c r="P685" i="3"/>
  <c r="I687" i="3"/>
  <c r="M701" i="3"/>
  <c r="M705" i="3"/>
  <c r="O713" i="3"/>
  <c r="M715" i="3"/>
  <c r="F725" i="3"/>
  <c r="K725" i="3" s="1"/>
  <c r="M726" i="3"/>
  <c r="L761" i="3"/>
  <c r="O799" i="3"/>
  <c r="M805" i="3"/>
  <c r="K821" i="3"/>
  <c r="F826" i="3"/>
  <c r="F834" i="3"/>
  <c r="F836" i="3"/>
  <c r="K836" i="3" s="1"/>
  <c r="M840" i="3"/>
  <c r="M845" i="3"/>
  <c r="P889" i="3"/>
  <c r="F932" i="3"/>
  <c r="K932" i="3" s="1"/>
  <c r="F1001" i="3"/>
  <c r="K1001" i="3" s="1"/>
  <c r="O1030" i="3"/>
  <c r="K1045" i="3"/>
  <c r="I1047" i="3"/>
  <c r="D1066" i="3"/>
  <c r="P1086" i="3"/>
  <c r="F1093" i="3"/>
  <c r="F1097" i="3"/>
  <c r="O1097" i="3" s="1"/>
  <c r="I1101" i="3"/>
  <c r="P1105" i="3"/>
  <c r="F1139" i="3"/>
  <c r="P1139" i="3" s="1"/>
  <c r="P1193" i="3"/>
  <c r="M1203" i="3"/>
  <c r="M1205" i="3"/>
  <c r="M1223" i="3"/>
  <c r="I1231" i="3"/>
  <c r="M1238" i="3"/>
  <c r="M1240" i="3"/>
  <c r="M1244" i="3"/>
  <c r="M1248" i="3"/>
  <c r="F1257" i="3"/>
  <c r="O1265" i="3"/>
  <c r="M1270" i="3"/>
  <c r="K1275" i="3"/>
  <c r="F1284" i="3"/>
  <c r="K1284" i="3" s="1"/>
  <c r="M1303" i="3"/>
  <c r="M1308" i="3"/>
  <c r="M1322" i="3"/>
  <c r="F1349" i="3"/>
  <c r="O1351" i="3"/>
  <c r="M1354" i="3"/>
  <c r="M1357" i="3"/>
  <c r="M1365" i="3"/>
  <c r="M656" i="3"/>
  <c r="O672" i="3"/>
  <c r="M674" i="3"/>
  <c r="M680" i="3"/>
  <c r="O705" i="3"/>
  <c r="M781" i="3"/>
  <c r="K792" i="3"/>
  <c r="D797" i="3"/>
  <c r="F797" i="3" s="1"/>
  <c r="P805" i="3"/>
  <c r="F883" i="3"/>
  <c r="I883" i="3" s="1"/>
  <c r="K908" i="3"/>
  <c r="O942" i="3"/>
  <c r="M955" i="3"/>
  <c r="I969" i="3"/>
  <c r="L989" i="3"/>
  <c r="M989" i="3" s="1"/>
  <c r="I1028" i="3"/>
  <c r="M1109" i="3"/>
  <c r="P1133" i="3"/>
  <c r="I1183" i="3"/>
  <c r="L1191" i="3"/>
  <c r="M1191" i="3" s="1"/>
  <c r="I1206" i="3"/>
  <c r="M1231" i="3"/>
  <c r="K1301" i="3"/>
  <c r="O1303" i="3"/>
  <c r="O1322" i="3"/>
  <c r="L648" i="3"/>
  <c r="M654" i="3"/>
  <c r="P674" i="3"/>
  <c r="O687" i="3"/>
  <c r="F712" i="3"/>
  <c r="K712" i="3" s="1"/>
  <c r="F714" i="3"/>
  <c r="I714" i="3" s="1"/>
  <c r="K748" i="3"/>
  <c r="M750" i="3"/>
  <c r="K752" i="3"/>
  <c r="F757" i="3"/>
  <c r="K758" i="3"/>
  <c r="F769" i="3"/>
  <c r="P769" i="3" s="1"/>
  <c r="I865" i="3"/>
  <c r="L936" i="3"/>
  <c r="K945" i="3"/>
  <c r="M947" i="3"/>
  <c r="L948" i="3"/>
  <c r="M953" i="3"/>
  <c r="O965" i="3"/>
  <c r="O967" i="3"/>
  <c r="L972" i="3"/>
  <c r="L981" i="3"/>
  <c r="K989" i="3"/>
  <c r="H1043" i="3"/>
  <c r="H1053" i="3"/>
  <c r="I1120" i="3"/>
  <c r="M1128" i="3"/>
  <c r="L1147" i="3"/>
  <c r="M1147" i="3" s="1"/>
  <c r="L1149" i="3"/>
  <c r="L1157" i="3"/>
  <c r="K1167" i="3"/>
  <c r="O1191" i="3"/>
  <c r="O1212" i="3"/>
  <c r="O1231" i="3"/>
  <c r="I1249" i="3"/>
  <c r="K1266" i="3"/>
  <c r="P1270" i="3"/>
  <c r="O1273" i="3"/>
  <c r="P1275" i="3"/>
  <c r="I1289" i="3"/>
  <c r="K1299" i="3"/>
  <c r="M1309" i="3"/>
  <c r="K1349" i="3"/>
  <c r="L1363" i="3"/>
  <c r="M1363" i="3" s="1"/>
  <c r="M652" i="3"/>
  <c r="K664" i="3"/>
  <c r="F673" i="3"/>
  <c r="P687" i="3"/>
  <c r="F695" i="3"/>
  <c r="P695" i="3" s="1"/>
  <c r="F727" i="3"/>
  <c r="F739" i="3"/>
  <c r="M748" i="3"/>
  <c r="O750" i="3"/>
  <c r="M752" i="3"/>
  <c r="F755" i="3"/>
  <c r="M758" i="3"/>
  <c r="M762" i="3"/>
  <c r="M804" i="3"/>
  <c r="L812" i="3"/>
  <c r="M818" i="3"/>
  <c r="K822" i="3"/>
  <c r="L828" i="3"/>
  <c r="L834" i="3"/>
  <c r="M846" i="3"/>
  <c r="F849" i="3"/>
  <c r="I849" i="3" s="1"/>
  <c r="M853" i="3"/>
  <c r="O855" i="3"/>
  <c r="L893" i="3"/>
  <c r="M898" i="3"/>
  <c r="K923" i="3"/>
  <c r="M945" i="3"/>
  <c r="F966" i="3"/>
  <c r="I966" i="3" s="1"/>
  <c r="L1009" i="3"/>
  <c r="M1009" i="3" s="1"/>
  <c r="F1027" i="3"/>
  <c r="O1027" i="3" s="1"/>
  <c r="P1028" i="3"/>
  <c r="M1036" i="3"/>
  <c r="L1062" i="3"/>
  <c r="O1076" i="3"/>
  <c r="P1087" i="3"/>
  <c r="L1093" i="3"/>
  <c r="M1093" i="3" s="1"/>
  <c r="P1106" i="3"/>
  <c r="I1110" i="3"/>
  <c r="K1120" i="3"/>
  <c r="F1129" i="3"/>
  <c r="I1129" i="3" s="1"/>
  <c r="L1143" i="3"/>
  <c r="L1163" i="3"/>
  <c r="O1167" i="3"/>
  <c r="L1179" i="3"/>
  <c r="M1179" i="3" s="1"/>
  <c r="L1187" i="3"/>
  <c r="O1194" i="3"/>
  <c r="I1196" i="3"/>
  <c r="I1200" i="3"/>
  <c r="L1228" i="3"/>
  <c r="M1228" i="3" s="1"/>
  <c r="M1247" i="3"/>
  <c r="I1251" i="3"/>
  <c r="M1266" i="3"/>
  <c r="P1273" i="3"/>
  <c r="M1306" i="3"/>
  <c r="O1312" i="3"/>
  <c r="I1348" i="3"/>
  <c r="M1372" i="3"/>
  <c r="F137" i="3"/>
  <c r="I137" i="3" s="1"/>
  <c r="M13" i="3"/>
  <c r="M25" i="3"/>
  <c r="L30" i="3"/>
  <c r="M30" i="3" s="1"/>
  <c r="P35" i="3"/>
  <c r="I38" i="3"/>
  <c r="K39" i="3"/>
  <c r="I42" i="3"/>
  <c r="O43" i="3"/>
  <c r="O56" i="3"/>
  <c r="P57" i="3"/>
  <c r="O62" i="3"/>
  <c r="P63" i="3"/>
  <c r="K70" i="3"/>
  <c r="L76" i="3"/>
  <c r="L79" i="3"/>
  <c r="M79" i="3" s="1"/>
  <c r="O104" i="3"/>
  <c r="M107" i="3"/>
  <c r="I111" i="3"/>
  <c r="P112" i="3"/>
  <c r="I119" i="3"/>
  <c r="P120" i="3"/>
  <c r="H109" i="3"/>
  <c r="F147" i="3"/>
  <c r="P147" i="3" s="1"/>
  <c r="M148" i="3"/>
  <c r="P153" i="3"/>
  <c r="M156" i="3"/>
  <c r="M164" i="3"/>
  <c r="O175" i="3"/>
  <c r="P225" i="3"/>
  <c r="P250" i="3"/>
  <c r="O250" i="3"/>
  <c r="M250" i="3"/>
  <c r="K250" i="3"/>
  <c r="I250" i="3"/>
  <c r="P285" i="3"/>
  <c r="O285" i="3"/>
  <c r="M285" i="3"/>
  <c r="K285" i="3"/>
  <c r="I285" i="3"/>
  <c r="F350" i="3"/>
  <c r="I350" i="3" s="1"/>
  <c r="I44" i="3"/>
  <c r="I86" i="3"/>
  <c r="I108" i="3"/>
  <c r="I113" i="3"/>
  <c r="I121" i="3"/>
  <c r="I130" i="3"/>
  <c r="I132" i="3"/>
  <c r="I134" i="3"/>
  <c r="I136" i="3"/>
  <c r="M154" i="3"/>
  <c r="M162" i="3"/>
  <c r="M170" i="3"/>
  <c r="K181" i="3"/>
  <c r="I181" i="3"/>
  <c r="D218" i="3"/>
  <c r="F218" i="3" s="1"/>
  <c r="P218" i="3" s="1"/>
  <c r="F219" i="3"/>
  <c r="P231" i="3"/>
  <c r="I231" i="3"/>
  <c r="H399" i="3"/>
  <c r="K211" i="3"/>
  <c r="M36" i="3"/>
  <c r="I58" i="3"/>
  <c r="M26" i="3"/>
  <c r="M29" i="3"/>
  <c r="M31" i="3"/>
  <c r="P36" i="3"/>
  <c r="O39" i="3"/>
  <c r="O42" i="3"/>
  <c r="M51" i="3"/>
  <c r="P54" i="3"/>
  <c r="I57" i="3"/>
  <c r="K58" i="3"/>
  <c r="I63" i="3"/>
  <c r="P78" i="3"/>
  <c r="F90" i="3"/>
  <c r="M90" i="3" s="1"/>
  <c r="K101" i="3"/>
  <c r="L103" i="3"/>
  <c r="M103" i="3" s="1"/>
  <c r="O105" i="3"/>
  <c r="K113" i="3"/>
  <c r="M116" i="3"/>
  <c r="I118" i="3"/>
  <c r="K121" i="3"/>
  <c r="M124" i="3"/>
  <c r="L125" i="3"/>
  <c r="M125" i="3" s="1"/>
  <c r="P127" i="3"/>
  <c r="M138" i="3"/>
  <c r="K147" i="3"/>
  <c r="M149" i="3"/>
  <c r="P154" i="3"/>
  <c r="M157" i="3"/>
  <c r="P162" i="3"/>
  <c r="M165" i="3"/>
  <c r="P170" i="3"/>
  <c r="I172" i="3"/>
  <c r="P174" i="3"/>
  <c r="F176" i="3"/>
  <c r="I176" i="3" s="1"/>
  <c r="M181" i="3"/>
  <c r="K303" i="3"/>
  <c r="P303" i="3"/>
  <c r="O303" i="3"/>
  <c r="K417" i="3"/>
  <c r="P470" i="3"/>
  <c r="O470" i="3"/>
  <c r="M470" i="3"/>
  <c r="K470" i="3"/>
  <c r="I470" i="3"/>
  <c r="I484" i="3"/>
  <c r="P484" i="3"/>
  <c r="O484" i="3"/>
  <c r="K484" i="3"/>
  <c r="K689" i="3"/>
  <c r="P689" i="3"/>
  <c r="O689" i="3"/>
  <c r="I689" i="3"/>
  <c r="K26" i="3"/>
  <c r="K18" i="3"/>
  <c r="K24" i="3"/>
  <c r="P31" i="3"/>
  <c r="O38" i="3"/>
  <c r="M44" i="3"/>
  <c r="K57" i="3"/>
  <c r="K63" i="3"/>
  <c r="P77" i="3"/>
  <c r="O86" i="3"/>
  <c r="M95" i="3"/>
  <c r="M101" i="3"/>
  <c r="M113" i="3"/>
  <c r="K118" i="3"/>
  <c r="M121" i="3"/>
  <c r="O125" i="3"/>
  <c r="M130" i="3"/>
  <c r="M132" i="3"/>
  <c r="M134" i="3"/>
  <c r="M136" i="3"/>
  <c r="M147" i="3"/>
  <c r="P149" i="3"/>
  <c r="P157" i="3"/>
  <c r="P165" i="3"/>
  <c r="K172" i="3"/>
  <c r="P181" i="3"/>
  <c r="I315" i="3"/>
  <c r="P315" i="3"/>
  <c r="L548" i="3"/>
  <c r="M548" i="3" s="1"/>
  <c r="O548" i="3"/>
  <c r="P438" i="3"/>
  <c r="O438" i="3"/>
  <c r="M438" i="3"/>
  <c r="K438" i="3"/>
  <c r="I438" i="3"/>
  <c r="L40" i="3"/>
  <c r="M18" i="3"/>
  <c r="M24" i="3"/>
  <c r="K27" i="3"/>
  <c r="P34" i="3"/>
  <c r="I43" i="3"/>
  <c r="O44" i="3"/>
  <c r="I55" i="3"/>
  <c r="I61" i="3"/>
  <c r="M72" i="3"/>
  <c r="I104" i="3"/>
  <c r="I106" i="3"/>
  <c r="I112" i="3"/>
  <c r="M118" i="3"/>
  <c r="I120" i="3"/>
  <c r="I128" i="3"/>
  <c r="M139" i="3"/>
  <c r="P152" i="3"/>
  <c r="M155" i="3"/>
  <c r="M163" i="3"/>
  <c r="M172" i="3"/>
  <c r="I175" i="3"/>
  <c r="K184" i="3"/>
  <c r="I184" i="3"/>
  <c r="P214" i="3"/>
  <c r="O214" i="3"/>
  <c r="M214" i="3"/>
  <c r="K214" i="3"/>
  <c r="I214" i="3"/>
  <c r="I426" i="3"/>
  <c r="O426" i="3"/>
  <c r="I461" i="3"/>
  <c r="P461" i="3"/>
  <c r="P443" i="3"/>
  <c r="O443" i="3"/>
  <c r="K443" i="3"/>
  <c r="I443" i="3"/>
  <c r="F717" i="3"/>
  <c r="K717" i="3" s="1"/>
  <c r="D716" i="3"/>
  <c r="D697" i="3" s="1"/>
  <c r="I1026" i="3"/>
  <c r="P1026" i="3"/>
  <c r="O1026" i="3"/>
  <c r="K1026" i="3"/>
  <c r="H10" i="3"/>
  <c r="H9" i="3" s="1"/>
  <c r="M52" i="3"/>
  <c r="M57" i="3"/>
  <c r="O58" i="3"/>
  <c r="M63" i="3"/>
  <c r="I87" i="3"/>
  <c r="M93" i="3"/>
  <c r="F102" i="3"/>
  <c r="I102" i="3" s="1"/>
  <c r="M115" i="3"/>
  <c r="M123" i="3"/>
  <c r="I131" i="3"/>
  <c r="I133" i="3"/>
  <c r="I135" i="3"/>
  <c r="P155" i="3"/>
  <c r="M158" i="3"/>
  <c r="P163" i="3"/>
  <c r="M166" i="3"/>
  <c r="O172" i="3"/>
  <c r="I187" i="3"/>
  <c r="O187" i="3"/>
  <c r="K189" i="3"/>
  <c r="I189" i="3"/>
  <c r="P189" i="3"/>
  <c r="O189" i="3"/>
  <c r="K245" i="3"/>
  <c r="P245" i="3"/>
  <c r="P270" i="3"/>
  <c r="I270" i="3"/>
  <c r="P409" i="3"/>
  <c r="O409" i="3"/>
  <c r="K409" i="3"/>
  <c r="I409" i="3"/>
  <c r="P479" i="3"/>
  <c r="I479" i="3"/>
  <c r="L387" i="3"/>
  <c r="I679" i="3"/>
  <c r="P679" i="3"/>
  <c r="O679" i="3"/>
  <c r="K679" i="3"/>
  <c r="K29" i="3"/>
  <c r="K13" i="3"/>
  <c r="K25" i="3"/>
  <c r="K40" i="3"/>
  <c r="M104" i="3"/>
  <c r="M112" i="3"/>
  <c r="M120" i="3"/>
  <c r="M175" i="3"/>
  <c r="K195" i="3"/>
  <c r="I195" i="3"/>
  <c r="P195" i="3"/>
  <c r="P197" i="3"/>
  <c r="K197" i="3"/>
  <c r="I197" i="3"/>
  <c r="K199" i="3"/>
  <c r="I199" i="3"/>
  <c r="P199" i="3"/>
  <c r="P201" i="3"/>
  <c r="K201" i="3"/>
  <c r="I201" i="3"/>
  <c r="K203" i="3"/>
  <c r="I203" i="3"/>
  <c r="P203" i="3"/>
  <c r="P205" i="3"/>
  <c r="K205" i="3"/>
  <c r="I205" i="3"/>
  <c r="K207" i="3"/>
  <c r="I207" i="3"/>
  <c r="P207" i="3"/>
  <c r="P209" i="3"/>
  <c r="O209" i="3"/>
  <c r="K209" i="3"/>
  <c r="I209" i="3"/>
  <c r="P220" i="3"/>
  <c r="O220" i="3"/>
  <c r="M220" i="3"/>
  <c r="K220" i="3"/>
  <c r="I220" i="3"/>
  <c r="M270" i="3"/>
  <c r="I368" i="3"/>
  <c r="P368" i="3"/>
  <c r="O368" i="3"/>
  <c r="K368" i="3"/>
  <c r="I389" i="3"/>
  <c r="P389" i="3"/>
  <c r="O389" i="3"/>
  <c r="K389" i="3"/>
  <c r="K444" i="3"/>
  <c r="K188" i="3"/>
  <c r="M195" i="3"/>
  <c r="M199" i="3"/>
  <c r="M203" i="3"/>
  <c r="M207" i="3"/>
  <c r="M248" i="3"/>
  <c r="I252" i="3"/>
  <c r="K253" i="3"/>
  <c r="M262" i="3"/>
  <c r="I264" i="3"/>
  <c r="M265" i="3"/>
  <c r="P266" i="3"/>
  <c r="I268" i="3"/>
  <c r="M276" i="3"/>
  <c r="O284" i="3"/>
  <c r="M295" i="3"/>
  <c r="O302" i="3"/>
  <c r="I305" i="3"/>
  <c r="O317" i="3"/>
  <c r="K324" i="3"/>
  <c r="P334" i="3"/>
  <c r="F338" i="3"/>
  <c r="K338" i="3" s="1"/>
  <c r="O364" i="3"/>
  <c r="K366" i="3"/>
  <c r="F371" i="3"/>
  <c r="K371" i="3" s="1"/>
  <c r="O373" i="3"/>
  <c r="P379" i="3"/>
  <c r="I381" i="3"/>
  <c r="M382" i="3"/>
  <c r="P383" i="3"/>
  <c r="I385" i="3"/>
  <c r="M401" i="3"/>
  <c r="O405" i="3"/>
  <c r="I407" i="3"/>
  <c r="O408" i="3"/>
  <c r="O422" i="3"/>
  <c r="I424" i="3"/>
  <c r="O425" i="3"/>
  <c r="O430" i="3"/>
  <c r="O437" i="3"/>
  <c r="P451" i="3"/>
  <c r="M456" i="3"/>
  <c r="F467" i="3"/>
  <c r="O467" i="3" s="1"/>
  <c r="K468" i="3"/>
  <c r="O472" i="3"/>
  <c r="I476" i="3"/>
  <c r="P478" i="3"/>
  <c r="O486" i="3"/>
  <c r="I497" i="3"/>
  <c r="K497" i="3"/>
  <c r="L529" i="3"/>
  <c r="P544" i="3"/>
  <c r="P596" i="3"/>
  <c r="O596" i="3"/>
  <c r="M596" i="3"/>
  <c r="K596" i="3"/>
  <c r="I596" i="3"/>
  <c r="I664" i="3"/>
  <c r="P664" i="3"/>
  <c r="P694" i="3"/>
  <c r="O694" i="3"/>
  <c r="M694" i="3"/>
  <c r="K694" i="3"/>
  <c r="I694" i="3"/>
  <c r="K729" i="3"/>
  <c r="K215" i="3"/>
  <c r="K221" i="3"/>
  <c r="O224" i="3"/>
  <c r="M236" i="3"/>
  <c r="P242" i="3"/>
  <c r="M245" i="3"/>
  <c r="P248" i="3"/>
  <c r="K251" i="3"/>
  <c r="O254" i="3"/>
  <c r="M264" i="3"/>
  <c r="P265" i="3"/>
  <c r="F267" i="3"/>
  <c r="O268" i="3"/>
  <c r="M272" i="3"/>
  <c r="P276" i="3"/>
  <c r="O283" i="3"/>
  <c r="L320" i="3"/>
  <c r="P347" i="3"/>
  <c r="M358" i="3"/>
  <c r="F362" i="3"/>
  <c r="O362" i="3" s="1"/>
  <c r="O366" i="3"/>
  <c r="P369" i="3"/>
  <c r="O372" i="3"/>
  <c r="P377" i="3"/>
  <c r="M381" i="3"/>
  <c r="P382" i="3"/>
  <c r="F388" i="3"/>
  <c r="M388" i="3" s="1"/>
  <c r="F406" i="3"/>
  <c r="L412" i="3"/>
  <c r="M412" i="3" s="1"/>
  <c r="O416" i="3"/>
  <c r="O417" i="3"/>
  <c r="L421" i="3"/>
  <c r="F423" i="3"/>
  <c r="P423" i="3" s="1"/>
  <c r="M426" i="3"/>
  <c r="P436" i="3"/>
  <c r="F442" i="3"/>
  <c r="I442" i="3" s="1"/>
  <c r="L448" i="3"/>
  <c r="M448" i="3" s="1"/>
  <c r="F457" i="3"/>
  <c r="K457" i="3" s="1"/>
  <c r="O468" i="3"/>
  <c r="M476" i="3"/>
  <c r="F481" i="3"/>
  <c r="P481" i="3" s="1"/>
  <c r="M482" i="3"/>
  <c r="P628" i="3"/>
  <c r="O628" i="3"/>
  <c r="K628" i="3"/>
  <c r="I628" i="3"/>
  <c r="P652" i="3"/>
  <c r="I652" i="3"/>
  <c r="M689" i="3"/>
  <c r="L733" i="3"/>
  <c r="O741" i="3"/>
  <c r="P741" i="3"/>
  <c r="M186" i="3"/>
  <c r="L187" i="3"/>
  <c r="M187" i="3" s="1"/>
  <c r="O188" i="3"/>
  <c r="I213" i="3"/>
  <c r="O223" i="3"/>
  <c r="P224" i="3"/>
  <c r="F234" i="3"/>
  <c r="O253" i="3"/>
  <c r="P254" i="3"/>
  <c r="K261" i="3"/>
  <c r="O264" i="3"/>
  <c r="P268" i="3"/>
  <c r="M402" i="3"/>
  <c r="M459" i="3"/>
  <c r="M484" i="3"/>
  <c r="P502" i="3"/>
  <c r="O502" i="3"/>
  <c r="M502" i="3"/>
  <c r="K502" i="3"/>
  <c r="I502" i="3"/>
  <c r="O507" i="3"/>
  <c r="P507" i="3"/>
  <c r="I516" i="3"/>
  <c r="P516" i="3"/>
  <c r="O516" i="3"/>
  <c r="K516" i="3"/>
  <c r="I547" i="3"/>
  <c r="K547" i="3"/>
  <c r="O555" i="3"/>
  <c r="P555" i="3"/>
  <c r="F180" i="3"/>
  <c r="M180" i="3" s="1"/>
  <c r="M184" i="3"/>
  <c r="P188" i="3"/>
  <c r="D193" i="3"/>
  <c r="M197" i="3"/>
  <c r="M201" i="3"/>
  <c r="M205" i="3"/>
  <c r="M209" i="3"/>
  <c r="M215" i="3"/>
  <c r="O216" i="3"/>
  <c r="H192" i="3"/>
  <c r="P223" i="3"/>
  <c r="I229" i="3"/>
  <c r="M251" i="3"/>
  <c r="K259" i="3"/>
  <c r="M261" i="3"/>
  <c r="K277" i="3"/>
  <c r="I284" i="3"/>
  <c r="L294" i="3"/>
  <c r="O296" i="3"/>
  <c r="K299" i="3"/>
  <c r="L301" i="3"/>
  <c r="M327" i="3"/>
  <c r="M333" i="3"/>
  <c r="M336" i="3"/>
  <c r="M359" i="3"/>
  <c r="P363" i="3"/>
  <c r="K370" i="3"/>
  <c r="I373" i="3"/>
  <c r="M378" i="3"/>
  <c r="I383" i="3"/>
  <c r="P385" i="3"/>
  <c r="I391" i="3"/>
  <c r="O392" i="3"/>
  <c r="K394" i="3"/>
  <c r="L400" i="3"/>
  <c r="K411" i="3"/>
  <c r="F427" i="3"/>
  <c r="P427" i="3" s="1"/>
  <c r="P428" i="3"/>
  <c r="K434" i="3"/>
  <c r="K439" i="3"/>
  <c r="H441" i="3"/>
  <c r="M443" i="3"/>
  <c r="K449" i="3"/>
  <c r="L452" i="3"/>
  <c r="O462" i="3"/>
  <c r="L467" i="3"/>
  <c r="M467" i="3" s="1"/>
  <c r="F469" i="3"/>
  <c r="O469" i="3" s="1"/>
  <c r="L473" i="3"/>
  <c r="I478" i="3"/>
  <c r="I486" i="3"/>
  <c r="K505" i="3"/>
  <c r="O505" i="3"/>
  <c r="P576" i="3"/>
  <c r="I576" i="3"/>
  <c r="F583" i="3"/>
  <c r="P583" i="3" s="1"/>
  <c r="D582" i="3"/>
  <c r="P634" i="3"/>
  <c r="K634" i="3"/>
  <c r="I634" i="3"/>
  <c r="L664" i="3"/>
  <c r="M664" i="3" s="1"/>
  <c r="O664" i="3"/>
  <c r="H681" i="3"/>
  <c r="F693" i="3"/>
  <c r="O693" i="3" s="1"/>
  <c r="L725" i="3"/>
  <c r="M267" i="3"/>
  <c r="K350" i="3"/>
  <c r="L702" i="3"/>
  <c r="P729" i="3"/>
  <c r="I729" i="3"/>
  <c r="L219" i="3"/>
  <c r="M219" i="3" s="1"/>
  <c r="I224" i="3"/>
  <c r="I227" i="3"/>
  <c r="M238" i="3"/>
  <c r="M241" i="3"/>
  <c r="P246" i="3"/>
  <c r="I248" i="3"/>
  <c r="I254" i="3"/>
  <c r="M256" i="3"/>
  <c r="P261" i="3"/>
  <c r="I265" i="3"/>
  <c r="M266" i="3"/>
  <c r="O267" i="3"/>
  <c r="K275" i="3"/>
  <c r="I283" i="3"/>
  <c r="M288" i="3"/>
  <c r="P299" i="3"/>
  <c r="M328" i="3"/>
  <c r="O346" i="3"/>
  <c r="I349" i="3"/>
  <c r="O350" i="3"/>
  <c r="K364" i="3"/>
  <c r="P365" i="3"/>
  <c r="O370" i="3"/>
  <c r="I372" i="3"/>
  <c r="L376" i="3"/>
  <c r="M376" i="3" s="1"/>
  <c r="I382" i="3"/>
  <c r="M383" i="3"/>
  <c r="F390" i="3"/>
  <c r="I393" i="3"/>
  <c r="O394" i="3"/>
  <c r="K405" i="3"/>
  <c r="O411" i="3"/>
  <c r="M413" i="3"/>
  <c r="F421" i="3"/>
  <c r="O421" i="3" s="1"/>
  <c r="K422" i="3"/>
  <c r="H414" i="3"/>
  <c r="I436" i="3"/>
  <c r="K454" i="3"/>
  <c r="O461" i="3"/>
  <c r="K479" i="3"/>
  <c r="F485" i="3"/>
  <c r="I485" i="3" s="1"/>
  <c r="O490" i="3"/>
  <c r="P490" i="3"/>
  <c r="L498" i="3"/>
  <c r="K595" i="3"/>
  <c r="I635" i="3"/>
  <c r="P635" i="3"/>
  <c r="O635" i="3"/>
  <c r="K635" i="3"/>
  <c r="M177" i="3"/>
  <c r="M183" i="3"/>
  <c r="O219" i="3"/>
  <c r="F240" i="3"/>
  <c r="P240" i="3" s="1"/>
  <c r="P241" i="3"/>
  <c r="F247" i="3"/>
  <c r="K247" i="3" s="1"/>
  <c r="K283" i="3"/>
  <c r="P288" i="3"/>
  <c r="K295" i="3"/>
  <c r="M302" i="3"/>
  <c r="I324" i="3"/>
  <c r="F326" i="3"/>
  <c r="O328" i="3"/>
  <c r="P370" i="3"/>
  <c r="K372" i="3"/>
  <c r="M373" i="3"/>
  <c r="O391" i="3"/>
  <c r="K393" i="3"/>
  <c r="P413" i="3"/>
  <c r="K425" i="3"/>
  <c r="M451" i="3"/>
  <c r="K459" i="3"/>
  <c r="M466" i="3"/>
  <c r="M472" i="3"/>
  <c r="O478" i="3"/>
  <c r="O479" i="3"/>
  <c r="M486" i="3"/>
  <c r="K488" i="3"/>
  <c r="O488" i="3"/>
  <c r="F511" i="3"/>
  <c r="O511" i="3" s="1"/>
  <c r="L578" i="3"/>
  <c r="P607" i="3"/>
  <c r="K607" i="3"/>
  <c r="K670" i="3"/>
  <c r="P670" i="3"/>
  <c r="P678" i="3"/>
  <c r="K678" i="3"/>
  <c r="I678" i="3"/>
  <c r="M505" i="3"/>
  <c r="M507" i="3"/>
  <c r="F515" i="3"/>
  <c r="O515" i="3" s="1"/>
  <c r="K527" i="3"/>
  <c r="P532" i="3"/>
  <c r="P551" i="3"/>
  <c r="M555" i="3"/>
  <c r="K566" i="3"/>
  <c r="P575" i="3"/>
  <c r="O588" i="3"/>
  <c r="F606" i="3"/>
  <c r="P606" i="3" s="1"/>
  <c r="F622" i="3"/>
  <c r="P622" i="3" s="1"/>
  <c r="K637" i="3"/>
  <c r="O643" i="3"/>
  <c r="P649" i="3"/>
  <c r="F660" i="3"/>
  <c r="K660" i="3" s="1"/>
  <c r="P663" i="3"/>
  <c r="M668" i="3"/>
  <c r="M670" i="3"/>
  <c r="O674" i="3"/>
  <c r="F719" i="3"/>
  <c r="F737" i="3"/>
  <c r="M741" i="3"/>
  <c r="O1038" i="3"/>
  <c r="P1038" i="3"/>
  <c r="F1046" i="3"/>
  <c r="M1046" i="3" s="1"/>
  <c r="I1343" i="3"/>
  <c r="P1343" i="3"/>
  <c r="O1343" i="3"/>
  <c r="K1343" i="3"/>
  <c r="M497" i="3"/>
  <c r="K499" i="3"/>
  <c r="M516" i="3"/>
  <c r="I524" i="3"/>
  <c r="O526" i="3"/>
  <c r="O527" i="3"/>
  <c r="L536" i="3"/>
  <c r="M547" i="3"/>
  <c r="L567" i="3"/>
  <c r="P588" i="3"/>
  <c r="I590" i="3"/>
  <c r="O599" i="3"/>
  <c r="M607" i="3"/>
  <c r="O637" i="3"/>
  <c r="K639" i="3"/>
  <c r="P643" i="3"/>
  <c r="P702" i="3"/>
  <c r="K704" i="3"/>
  <c r="K870" i="3"/>
  <c r="O870" i="3"/>
  <c r="M870" i="3"/>
  <c r="I870" i="3"/>
  <c r="K894" i="3"/>
  <c r="P894" i="3"/>
  <c r="F920" i="3"/>
  <c r="D915" i="3"/>
  <c r="L1051" i="3"/>
  <c r="I1237" i="3"/>
  <c r="O1237" i="3"/>
  <c r="M499" i="3"/>
  <c r="F501" i="3"/>
  <c r="I501" i="3" s="1"/>
  <c r="F506" i="3"/>
  <c r="F508" i="3"/>
  <c r="M508" i="3" s="1"/>
  <c r="K509" i="3"/>
  <c r="H510" i="3"/>
  <c r="I518" i="3"/>
  <c r="K524" i="3"/>
  <c r="P526" i="3"/>
  <c r="I543" i="3"/>
  <c r="F552" i="3"/>
  <c r="I552" i="3" s="1"/>
  <c r="I557" i="3"/>
  <c r="H564" i="3"/>
  <c r="M581" i="3"/>
  <c r="O598" i="3"/>
  <c r="P599" i="3"/>
  <c r="K617" i="3"/>
  <c r="F620" i="3"/>
  <c r="M628" i="3"/>
  <c r="M634" i="3"/>
  <c r="L635" i="3"/>
  <c r="M635" i="3" s="1"/>
  <c r="O636" i="3"/>
  <c r="K646" i="3"/>
  <c r="P655" i="3"/>
  <c r="P656" i="3"/>
  <c r="I659" i="3"/>
  <c r="D666" i="3"/>
  <c r="F671" i="3"/>
  <c r="M671" i="3" s="1"/>
  <c r="K672" i="3"/>
  <c r="M678" i="3"/>
  <c r="L679" i="3"/>
  <c r="M679" i="3" s="1"/>
  <c r="O680" i="3"/>
  <c r="K703" i="3"/>
  <c r="F708" i="3"/>
  <c r="F710" i="3"/>
  <c r="K711" i="3"/>
  <c r="P713" i="3"/>
  <c r="O720" i="3"/>
  <c r="O722" i="3"/>
  <c r="M724" i="3"/>
  <c r="O728" i="3"/>
  <c r="F733" i="3"/>
  <c r="O733" i="3" s="1"/>
  <c r="M734" i="3"/>
  <c r="I736" i="3"/>
  <c r="L739" i="3"/>
  <c r="M739" i="3" s="1"/>
  <c r="F742" i="3"/>
  <c r="K742" i="3" s="1"/>
  <c r="I743" i="3"/>
  <c r="K814" i="3"/>
  <c r="I814" i="3"/>
  <c r="P886" i="3"/>
  <c r="O886" i="3"/>
  <c r="K886" i="3"/>
  <c r="I886" i="3"/>
  <c r="K988" i="3"/>
  <c r="P988" i="3"/>
  <c r="O988" i="3"/>
  <c r="O1016" i="3"/>
  <c r="P1016" i="3"/>
  <c r="M1016" i="3"/>
  <c r="K1016" i="3"/>
  <c r="I1016" i="3"/>
  <c r="K1029" i="3"/>
  <c r="P1029" i="3"/>
  <c r="O1029" i="3"/>
  <c r="I1029" i="3"/>
  <c r="P1114" i="3"/>
  <c r="K1114" i="3"/>
  <c r="I1114" i="3"/>
  <c r="L487" i="3"/>
  <c r="K494" i="3"/>
  <c r="O499" i="3"/>
  <c r="L503" i="3"/>
  <c r="M509" i="3"/>
  <c r="K518" i="3"/>
  <c r="M524" i="3"/>
  <c r="K543" i="3"/>
  <c r="O549" i="3"/>
  <c r="I551" i="3"/>
  <c r="K557" i="3"/>
  <c r="M568" i="3"/>
  <c r="L570" i="3"/>
  <c r="F580" i="3"/>
  <c r="O580" i="3" s="1"/>
  <c r="O581" i="3"/>
  <c r="P598" i="3"/>
  <c r="F608" i="3"/>
  <c r="K608" i="3" s="1"/>
  <c r="I609" i="3"/>
  <c r="I615" i="3"/>
  <c r="K618" i="3"/>
  <c r="F631" i="3"/>
  <c r="P636" i="3"/>
  <c r="M645" i="3"/>
  <c r="D650" i="3"/>
  <c r="F650" i="3" s="1"/>
  <c r="M672" i="3"/>
  <c r="F675" i="3"/>
  <c r="O675" i="3" s="1"/>
  <c r="P680" i="3"/>
  <c r="O704" i="3"/>
  <c r="M711" i="3"/>
  <c r="L717" i="3"/>
  <c r="F723" i="3"/>
  <c r="P723" i="3" s="1"/>
  <c r="P724" i="3"/>
  <c r="O729" i="3"/>
  <c r="O734" i="3"/>
  <c r="K736" i="3"/>
  <c r="K743" i="3"/>
  <c r="O770" i="3"/>
  <c r="P770" i="3"/>
  <c r="K817" i="3"/>
  <c r="F918" i="3"/>
  <c r="O918" i="3" s="1"/>
  <c r="P1050" i="3"/>
  <c r="M1050" i="3"/>
  <c r="I1050" i="3"/>
  <c r="H650" i="3"/>
  <c r="H666" i="3"/>
  <c r="F692" i="3"/>
  <c r="I692" i="3" s="1"/>
  <c r="M693" i="3"/>
  <c r="I702" i="3"/>
  <c r="O711" i="3"/>
  <c r="M743" i="3"/>
  <c r="K745" i="3"/>
  <c r="O745" i="3"/>
  <c r="L749" i="3"/>
  <c r="P910" i="3"/>
  <c r="K910" i="3"/>
  <c r="D924" i="3"/>
  <c r="F925" i="3"/>
  <c r="O925" i="3" s="1"/>
  <c r="M488" i="3"/>
  <c r="M490" i="3"/>
  <c r="M504" i="3"/>
  <c r="L519" i="3"/>
  <c r="M519" i="3" s="1"/>
  <c r="O521" i="3"/>
  <c r="I526" i="3"/>
  <c r="F531" i="3"/>
  <c r="O531" i="3" s="1"/>
  <c r="K532" i="3"/>
  <c r="F536" i="3"/>
  <c r="F538" i="3"/>
  <c r="P538" i="3" s="1"/>
  <c r="P539" i="3"/>
  <c r="F550" i="3"/>
  <c r="I550" i="3" s="1"/>
  <c r="L552" i="3"/>
  <c r="O554" i="3"/>
  <c r="O557" i="3"/>
  <c r="I588" i="3"/>
  <c r="P590" i="3"/>
  <c r="I599" i="3"/>
  <c r="M609" i="3"/>
  <c r="L610" i="3"/>
  <c r="F612" i="3"/>
  <c r="I612" i="3" s="1"/>
  <c r="M615" i="3"/>
  <c r="L616" i="3"/>
  <c r="O617" i="3"/>
  <c r="I643" i="3"/>
  <c r="P645" i="3"/>
  <c r="M647" i="3"/>
  <c r="I649" i="3"/>
  <c r="K655" i="3"/>
  <c r="F658" i="3"/>
  <c r="O659" i="3"/>
  <c r="I663" i="3"/>
  <c r="I674" i="3"/>
  <c r="D681" i="3"/>
  <c r="I696" i="3"/>
  <c r="L700" i="3"/>
  <c r="M700" i="3" s="1"/>
  <c r="I705" i="3"/>
  <c r="I713" i="3"/>
  <c r="M738" i="3"/>
  <c r="M740" i="3"/>
  <c r="O743" i="3"/>
  <c r="I745" i="3"/>
  <c r="K777" i="3"/>
  <c r="P777" i="3"/>
  <c r="O777" i="3"/>
  <c r="I777" i="3"/>
  <c r="L944" i="3"/>
  <c r="P1032" i="3"/>
  <c r="M1032" i="3"/>
  <c r="I1032" i="3"/>
  <c r="K500" i="3"/>
  <c r="O504" i="3"/>
  <c r="M532" i="3"/>
  <c r="F540" i="3"/>
  <c r="M540" i="3" s="1"/>
  <c r="K576" i="3"/>
  <c r="M594" i="3"/>
  <c r="L595" i="3"/>
  <c r="M595" i="3" s="1"/>
  <c r="O616" i="3"/>
  <c r="I619" i="3"/>
  <c r="O631" i="3"/>
  <c r="O633" i="3"/>
  <c r="K644" i="3"/>
  <c r="F648" i="3"/>
  <c r="O648" i="3" s="1"/>
  <c r="O651" i="3"/>
  <c r="K653" i="3"/>
  <c r="P659" i="3"/>
  <c r="O677" i="3"/>
  <c r="M687" i="3"/>
  <c r="K705" i="3"/>
  <c r="M718" i="3"/>
  <c r="I720" i="3"/>
  <c r="O736" i="3"/>
  <c r="O738" i="3"/>
  <c r="P740" i="3"/>
  <c r="M745" i="3"/>
  <c r="P773" i="3"/>
  <c r="O773" i="3"/>
  <c r="K773" i="3"/>
  <c r="I773" i="3"/>
  <c r="M777" i="3"/>
  <c r="P806" i="3"/>
  <c r="O806" i="3"/>
  <c r="M806" i="3"/>
  <c r="K806" i="3"/>
  <c r="I806" i="3"/>
  <c r="K816" i="3"/>
  <c r="I816" i="3"/>
  <c r="I887" i="3"/>
  <c r="O887" i="3"/>
  <c r="O752" i="3"/>
  <c r="O754" i="3"/>
  <c r="P756" i="3"/>
  <c r="F765" i="3"/>
  <c r="P772" i="3"/>
  <c r="M775" i="3"/>
  <c r="K781" i="3"/>
  <c r="F801" i="3"/>
  <c r="M813" i="3"/>
  <c r="M815" i="3"/>
  <c r="F824" i="3"/>
  <c r="O824" i="3" s="1"/>
  <c r="K851" i="3"/>
  <c r="K875" i="3"/>
  <c r="M878" i="3"/>
  <c r="F899" i="3"/>
  <c r="I899" i="3" s="1"/>
  <c r="F901" i="3"/>
  <c r="K901" i="3" s="1"/>
  <c r="M902" i="3"/>
  <c r="I908" i="3"/>
  <c r="O909" i="3"/>
  <c r="K916" i="3"/>
  <c r="I923" i="3"/>
  <c r="F936" i="3"/>
  <c r="K936" i="3" s="1"/>
  <c r="F938" i="3"/>
  <c r="K938" i="3" s="1"/>
  <c r="P939" i="3"/>
  <c r="I941" i="3"/>
  <c r="K942" i="3"/>
  <c r="F948" i="3"/>
  <c r="I948" i="3" s="1"/>
  <c r="K957" i="3"/>
  <c r="K974" i="3"/>
  <c r="F977" i="3"/>
  <c r="M977" i="3" s="1"/>
  <c r="F981" i="3"/>
  <c r="O981" i="3" s="1"/>
  <c r="F993" i="3"/>
  <c r="I993" i="3" s="1"/>
  <c r="F995" i="3"/>
  <c r="M995" i="3" s="1"/>
  <c r="K999" i="3"/>
  <c r="P1012" i="3"/>
  <c r="O1015" i="3"/>
  <c r="M1020" i="3"/>
  <c r="O1031" i="3"/>
  <c r="M1033" i="3"/>
  <c r="O1049" i="3"/>
  <c r="M1057" i="3"/>
  <c r="H1066" i="3"/>
  <c r="F1075" i="3"/>
  <c r="O1075" i="3" s="1"/>
  <c r="I1263" i="3"/>
  <c r="P1263" i="3"/>
  <c r="O1263" i="3"/>
  <c r="K1263" i="3"/>
  <c r="F753" i="3"/>
  <c r="O766" i="3"/>
  <c r="O768" i="3"/>
  <c r="M770" i="3"/>
  <c r="P775" i="3"/>
  <c r="F788" i="3"/>
  <c r="P788" i="3" s="1"/>
  <c r="F790" i="3"/>
  <c r="K791" i="3"/>
  <c r="O802" i="3"/>
  <c r="P803" i="3"/>
  <c r="K807" i="3"/>
  <c r="O849" i="3"/>
  <c r="O851" i="3"/>
  <c r="M859" i="3"/>
  <c r="M884" i="3"/>
  <c r="M894" i="3"/>
  <c r="K897" i="3"/>
  <c r="M905" i="3"/>
  <c r="M912" i="3"/>
  <c r="F924" i="3"/>
  <c r="O924" i="3" s="1"/>
  <c r="M986" i="3"/>
  <c r="M988" i="3"/>
  <c r="M1006" i="3"/>
  <c r="H971" i="3"/>
  <c r="O1022" i="3"/>
  <c r="M1024" i="3"/>
  <c r="P1030" i="3"/>
  <c r="F1034" i="3"/>
  <c r="O1034" i="3" s="1"/>
  <c r="M1038" i="3"/>
  <c r="P1048" i="3"/>
  <c r="F1062" i="3"/>
  <c r="P1063" i="3"/>
  <c r="M1065" i="3"/>
  <c r="O1085" i="3"/>
  <c r="P1085" i="3"/>
  <c r="I1271" i="3"/>
  <c r="P1271" i="3"/>
  <c r="O1271" i="3"/>
  <c r="K1271" i="3"/>
  <c r="O758" i="3"/>
  <c r="O778" i="3"/>
  <c r="M791" i="3"/>
  <c r="F794" i="3"/>
  <c r="O794" i="3" s="1"/>
  <c r="M799" i="3"/>
  <c r="P802" i="3"/>
  <c r="I805" i="3"/>
  <c r="L808" i="3"/>
  <c r="F819" i="3"/>
  <c r="I819" i="3" s="1"/>
  <c r="F828" i="3"/>
  <c r="I828" i="3" s="1"/>
  <c r="F860" i="3"/>
  <c r="P860" i="3" s="1"/>
  <c r="O871" i="3"/>
  <c r="I879" i="3"/>
  <c r="K880" i="3"/>
  <c r="F885" i="3"/>
  <c r="P885" i="3" s="1"/>
  <c r="K887" i="3"/>
  <c r="F893" i="3"/>
  <c r="I893" i="3" s="1"/>
  <c r="I896" i="3"/>
  <c r="O908" i="3"/>
  <c r="M910" i="3"/>
  <c r="I917" i="3"/>
  <c r="O923" i="3"/>
  <c r="K931" i="3"/>
  <c r="L938" i="3"/>
  <c r="M956" i="3"/>
  <c r="M965" i="3"/>
  <c r="K967" i="3"/>
  <c r="L968" i="3"/>
  <c r="M973" i="3"/>
  <c r="O984" i="3"/>
  <c r="F987" i="3"/>
  <c r="O987" i="3" s="1"/>
  <c r="K991" i="3"/>
  <c r="P998" i="3"/>
  <c r="I1000" i="3"/>
  <c r="L1001" i="3"/>
  <c r="K1008" i="3"/>
  <c r="K1009" i="3"/>
  <c r="K1019" i="3"/>
  <c r="F1023" i="3"/>
  <c r="I1023" i="3" s="1"/>
  <c r="F1025" i="3"/>
  <c r="O1025" i="3" s="1"/>
  <c r="M1026" i="3"/>
  <c r="M1029" i="3"/>
  <c r="O1042" i="3"/>
  <c r="F1058" i="3"/>
  <c r="K1058" i="3" s="1"/>
  <c r="F1064" i="3"/>
  <c r="O1064" i="3" s="1"/>
  <c r="L1175" i="3"/>
  <c r="M1175" i="3" s="1"/>
  <c r="I1211" i="3"/>
  <c r="P1211" i="3"/>
  <c r="O1211" i="3"/>
  <c r="K1211" i="3"/>
  <c r="L1278" i="3"/>
  <c r="F749" i="3"/>
  <c r="O749" i="3" s="1"/>
  <c r="I752" i="3"/>
  <c r="L755" i="3"/>
  <c r="K762" i="3"/>
  <c r="F767" i="3"/>
  <c r="F771" i="3"/>
  <c r="K771" i="3" s="1"/>
  <c r="I772" i="3"/>
  <c r="M773" i="3"/>
  <c r="I776" i="3"/>
  <c r="P778" i="3"/>
  <c r="K782" i="3"/>
  <c r="H785" i="3"/>
  <c r="F798" i="3"/>
  <c r="O798" i="3" s="1"/>
  <c r="O801" i="3"/>
  <c r="M807" i="3"/>
  <c r="M814" i="3"/>
  <c r="M816" i="3"/>
  <c r="F832" i="3"/>
  <c r="P832" i="3" s="1"/>
  <c r="I838" i="3"/>
  <c r="M850" i="3"/>
  <c r="K879" i="3"/>
  <c r="M886" i="3"/>
  <c r="M887" i="3"/>
  <c r="F895" i="3"/>
  <c r="K895" i="3" s="1"/>
  <c r="K896" i="3"/>
  <c r="F904" i="3"/>
  <c r="K904" i="3" s="1"/>
  <c r="M906" i="3"/>
  <c r="M913" i="3"/>
  <c r="K917" i="3"/>
  <c r="M931" i="3"/>
  <c r="I933" i="3"/>
  <c r="L934" i="3"/>
  <c r="F944" i="3"/>
  <c r="O944" i="3" s="1"/>
  <c r="F964" i="3"/>
  <c r="O964" i="3" s="1"/>
  <c r="L993" i="3"/>
  <c r="L1013" i="3"/>
  <c r="M1013" i="3" s="1"/>
  <c r="L1017" i="3"/>
  <c r="M1017" i="3" s="1"/>
  <c r="M1019" i="3"/>
  <c r="F1039" i="3"/>
  <c r="K1039" i="3" s="1"/>
  <c r="L1222" i="3"/>
  <c r="M1222" i="3" s="1"/>
  <c r="O1222" i="3"/>
  <c r="K1237" i="3"/>
  <c r="P1364" i="3"/>
  <c r="O1364" i="3"/>
  <c r="M1364" i="3"/>
  <c r="K1364" i="3"/>
  <c r="I1364" i="3"/>
  <c r="P1367" i="3"/>
  <c r="M1367" i="3"/>
  <c r="K1367" i="3"/>
  <c r="I1367" i="3"/>
  <c r="K1375" i="3"/>
  <c r="O1375" i="3"/>
  <c r="M788" i="3"/>
  <c r="O830" i="3"/>
  <c r="P942" i="3"/>
  <c r="K1021" i="3"/>
  <c r="L1066" i="3"/>
  <c r="O1129" i="3"/>
  <c r="I1285" i="3"/>
  <c r="P1285" i="3"/>
  <c r="K1285" i="3"/>
  <c r="O1287" i="3"/>
  <c r="M1375" i="3"/>
  <c r="M764" i="3"/>
  <c r="I766" i="3"/>
  <c r="M769" i="3"/>
  <c r="M772" i="3"/>
  <c r="I775" i="3"/>
  <c r="F779" i="3"/>
  <c r="I779" i="3" s="1"/>
  <c r="M784" i="3"/>
  <c r="L786" i="3"/>
  <c r="H797" i="3"/>
  <c r="M800" i="3"/>
  <c r="I802" i="3"/>
  <c r="O809" i="3"/>
  <c r="I813" i="3"/>
  <c r="I815" i="3"/>
  <c r="L821" i="3"/>
  <c r="M821" i="3" s="1"/>
  <c r="P876" i="3"/>
  <c r="I878" i="3"/>
  <c r="O879" i="3"/>
  <c r="M907" i="3"/>
  <c r="M914" i="3"/>
  <c r="H929" i="3"/>
  <c r="M935" i="3"/>
  <c r="M937" i="3"/>
  <c r="M949" i="3"/>
  <c r="M951" i="3"/>
  <c r="P953" i="3"/>
  <c r="M961" i="3"/>
  <c r="P967" i="3"/>
  <c r="M978" i="3"/>
  <c r="K980" i="3"/>
  <c r="O983" i="3"/>
  <c r="M990" i="3"/>
  <c r="L997" i="3"/>
  <c r="P1000" i="3"/>
  <c r="O1008" i="3"/>
  <c r="K1012" i="3"/>
  <c r="M1018" i="3"/>
  <c r="I1020" i="3"/>
  <c r="L1021" i="3"/>
  <c r="M1021" i="3" s="1"/>
  <c r="M1028" i="3"/>
  <c r="I1033" i="3"/>
  <c r="M1045" i="3"/>
  <c r="P1047" i="3"/>
  <c r="I1057" i="3"/>
  <c r="F1067" i="3"/>
  <c r="P1067" i="3" s="1"/>
  <c r="P1068" i="3"/>
  <c r="I1070" i="3"/>
  <c r="K1081" i="3"/>
  <c r="P1081" i="3"/>
  <c r="I1151" i="3"/>
  <c r="K1151" i="3"/>
  <c r="M754" i="3"/>
  <c r="H760" i="3"/>
  <c r="F763" i="3"/>
  <c r="O763" i="3" s="1"/>
  <c r="O764" i="3"/>
  <c r="K766" i="3"/>
  <c r="L767" i="3"/>
  <c r="M767" i="3" s="1"/>
  <c r="F783" i="3"/>
  <c r="O784" i="3"/>
  <c r="O800" i="3"/>
  <c r="F810" i="3"/>
  <c r="I810" i="3" s="1"/>
  <c r="F812" i="3"/>
  <c r="M825" i="3"/>
  <c r="I827" i="3"/>
  <c r="I831" i="3"/>
  <c r="L832" i="3"/>
  <c r="I855" i="3"/>
  <c r="M865" i="3"/>
  <c r="M869" i="3"/>
  <c r="H866" i="3"/>
  <c r="F877" i="3"/>
  <c r="O877" i="3" s="1"/>
  <c r="K878" i="3"/>
  <c r="L883" i="3"/>
  <c r="I888" i="3"/>
  <c r="O898" i="3"/>
  <c r="O917" i="3"/>
  <c r="O933" i="3"/>
  <c r="O935" i="3"/>
  <c r="P937" i="3"/>
  <c r="M939" i="3"/>
  <c r="I942" i="3"/>
  <c r="O947" i="3"/>
  <c r="O949" i="3"/>
  <c r="F952" i="3"/>
  <c r="P952" i="3" s="1"/>
  <c r="O955" i="3"/>
  <c r="M976" i="3"/>
  <c r="F979" i="3"/>
  <c r="K979" i="3" s="1"/>
  <c r="M980" i="3"/>
  <c r="L985" i="3"/>
  <c r="M994" i="3"/>
  <c r="K996" i="3"/>
  <c r="P1008" i="3"/>
  <c r="F1011" i="3"/>
  <c r="M1011" i="3" s="1"/>
  <c r="M1012" i="3"/>
  <c r="I1014" i="3"/>
  <c r="K1015" i="3"/>
  <c r="K1020" i="3"/>
  <c r="L1023" i="3"/>
  <c r="L1025" i="3"/>
  <c r="M1025" i="3" s="1"/>
  <c r="O1028" i="3"/>
  <c r="I1030" i="3"/>
  <c r="K1031" i="3"/>
  <c r="M1064" i="3"/>
  <c r="F1066" i="3"/>
  <c r="K1066" i="3" s="1"/>
  <c r="P1079" i="3"/>
  <c r="I1079" i="3"/>
  <c r="I1145" i="3"/>
  <c r="O1236" i="3"/>
  <c r="P1236" i="3"/>
  <c r="K1236" i="3"/>
  <c r="I1236" i="3"/>
  <c r="I1257" i="3"/>
  <c r="K1257" i="3"/>
  <c r="L1359" i="3"/>
  <c r="L1358" i="3"/>
  <c r="M1081" i="3"/>
  <c r="M1085" i="3"/>
  <c r="L1097" i="3"/>
  <c r="F1102" i="3"/>
  <c r="O1102" i="3" s="1"/>
  <c r="F1104" i="3"/>
  <c r="M1104" i="3" s="1"/>
  <c r="K1145" i="3"/>
  <c r="P1166" i="3"/>
  <c r="K1203" i="3"/>
  <c r="F1210" i="3"/>
  <c r="P1210" i="3" s="1"/>
  <c r="P1221" i="3"/>
  <c r="P1246" i="3"/>
  <c r="P1264" i="3"/>
  <c r="P1272" i="3"/>
  <c r="O1288" i="3"/>
  <c r="M1292" i="3"/>
  <c r="M1296" i="3"/>
  <c r="M1299" i="3"/>
  <c r="K1302" i="3"/>
  <c r="O1306" i="3"/>
  <c r="O1308" i="3"/>
  <c r="O1310" i="3"/>
  <c r="M1333" i="3"/>
  <c r="M1337" i="3"/>
  <c r="M1341" i="3"/>
  <c r="M1079" i="3"/>
  <c r="M1088" i="3"/>
  <c r="O1096" i="3"/>
  <c r="I1099" i="3"/>
  <c r="P1100" i="3"/>
  <c r="O1109" i="3"/>
  <c r="M1116" i="3"/>
  <c r="O1128" i="3"/>
  <c r="I1130" i="3"/>
  <c r="O1133" i="3"/>
  <c r="F1143" i="3"/>
  <c r="O1143" i="3" s="1"/>
  <c r="I1144" i="3"/>
  <c r="O1145" i="3"/>
  <c r="K1161" i="3"/>
  <c r="I1168" i="3"/>
  <c r="K1179" i="3"/>
  <c r="I1184" i="3"/>
  <c r="O1192" i="3"/>
  <c r="I1194" i="3"/>
  <c r="M1211" i="3"/>
  <c r="D1234" i="3"/>
  <c r="F1234" i="3" s="1"/>
  <c r="O1238" i="3"/>
  <c r="O1248" i="3"/>
  <c r="K1253" i="3"/>
  <c r="M1263" i="3"/>
  <c r="K1268" i="3"/>
  <c r="P1269" i="3"/>
  <c r="M1271" i="3"/>
  <c r="O1274" i="3"/>
  <c r="K1276" i="3"/>
  <c r="P1277" i="3"/>
  <c r="K1279" i="3"/>
  <c r="M1285" i="3"/>
  <c r="P1288" i="3"/>
  <c r="F1297" i="3"/>
  <c r="P1297" i="3" s="1"/>
  <c r="P1299" i="3"/>
  <c r="O1314" i="3"/>
  <c r="O1316" i="3"/>
  <c r="O1318" i="3"/>
  <c r="O1320" i="3"/>
  <c r="M1343" i="3"/>
  <c r="M1360" i="3"/>
  <c r="I1372" i="3"/>
  <c r="K1373" i="3"/>
  <c r="F1082" i="3"/>
  <c r="P1082" i="3" s="1"/>
  <c r="M1083" i="3"/>
  <c r="P1088" i="3"/>
  <c r="I1090" i="3"/>
  <c r="K1104" i="3"/>
  <c r="M1108" i="3"/>
  <c r="F1113" i="3"/>
  <c r="M1114" i="3"/>
  <c r="O1116" i="3"/>
  <c r="K1123" i="3"/>
  <c r="K1130" i="3"/>
  <c r="L1131" i="3"/>
  <c r="F1157" i="3"/>
  <c r="O1161" i="3"/>
  <c r="M1176" i="3"/>
  <c r="P1192" i="3"/>
  <c r="I1201" i="3"/>
  <c r="P1203" i="3"/>
  <c r="I1205" i="3"/>
  <c r="F1216" i="3"/>
  <c r="I1216" i="3" s="1"/>
  <c r="I1223" i="3"/>
  <c r="M1236" i="3"/>
  <c r="L1237" i="3"/>
  <c r="M1237" i="3" s="1"/>
  <c r="K1244" i="3"/>
  <c r="I1247" i="3"/>
  <c r="P1248" i="3"/>
  <c r="L1253" i="3"/>
  <c r="K1265" i="3"/>
  <c r="P1266" i="3"/>
  <c r="M1268" i="3"/>
  <c r="K1273" i="3"/>
  <c r="P1274" i="3"/>
  <c r="M1276" i="3"/>
  <c r="F1278" i="3"/>
  <c r="I1278" i="3" s="1"/>
  <c r="L1287" i="3"/>
  <c r="M1287" i="3" s="1"/>
  <c r="M1345" i="3"/>
  <c r="I1350" i="3"/>
  <c r="I1352" i="3"/>
  <c r="I1354" i="3"/>
  <c r="I1356" i="3"/>
  <c r="F1358" i="3"/>
  <c r="P1358" i="3" s="1"/>
  <c r="P1360" i="3"/>
  <c r="I1369" i="3"/>
  <c r="K1372" i="3"/>
  <c r="O1123" i="3"/>
  <c r="M1127" i="3"/>
  <c r="M1165" i="3"/>
  <c r="M1199" i="3"/>
  <c r="K1224" i="3"/>
  <c r="O1232" i="3"/>
  <c r="H1234" i="3"/>
  <c r="F1241" i="3"/>
  <c r="F1243" i="3"/>
  <c r="M1243" i="3" s="1"/>
  <c r="O1268" i="3"/>
  <c r="O1276" i="3"/>
  <c r="O1281" i="3"/>
  <c r="H1283" i="3"/>
  <c r="H1260" i="3" s="1"/>
  <c r="M1298" i="3"/>
  <c r="I1300" i="3"/>
  <c r="O1302" i="3"/>
  <c r="I1304" i="3"/>
  <c r="O1345" i="3"/>
  <c r="H1077" i="3"/>
  <c r="I1098" i="3"/>
  <c r="K1110" i="3"/>
  <c r="F1115" i="3"/>
  <c r="M1115" i="3" s="1"/>
  <c r="O1130" i="3"/>
  <c r="M1132" i="3"/>
  <c r="M1134" i="3"/>
  <c r="M1150" i="3"/>
  <c r="L1151" i="3"/>
  <c r="M1151" i="3" s="1"/>
  <c r="F1155" i="3"/>
  <c r="K1155" i="3" s="1"/>
  <c r="M1162" i="3"/>
  <c r="M1164" i="3"/>
  <c r="I1178" i="3"/>
  <c r="M1180" i="3"/>
  <c r="I1193" i="3"/>
  <c r="O1199" i="3"/>
  <c r="K1206" i="3"/>
  <c r="K1250" i="3"/>
  <c r="P1268" i="3"/>
  <c r="P1276" i="3"/>
  <c r="K1286" i="3"/>
  <c r="M1289" i="3"/>
  <c r="M1294" i="3"/>
  <c r="P1298" i="3"/>
  <c r="K1300" i="3"/>
  <c r="K1304" i="3"/>
  <c r="O1307" i="3"/>
  <c r="O1309" i="3"/>
  <c r="O1311" i="3"/>
  <c r="M1347" i="3"/>
  <c r="O1350" i="3"/>
  <c r="O1352" i="3"/>
  <c r="O1354" i="3"/>
  <c r="H1358" i="3"/>
  <c r="M1361" i="3"/>
  <c r="K1366" i="3"/>
  <c r="I1371" i="3"/>
  <c r="M1084" i="3"/>
  <c r="O1093" i="3"/>
  <c r="M1098" i="3"/>
  <c r="O1101" i="3"/>
  <c r="I1103" i="3"/>
  <c r="M1124" i="3"/>
  <c r="K1126" i="3"/>
  <c r="P1134" i="3"/>
  <c r="P1150" i="3"/>
  <c r="O1151" i="3"/>
  <c r="O1164" i="3"/>
  <c r="P1176" i="3"/>
  <c r="M1178" i="3"/>
  <c r="P1180" i="3"/>
  <c r="K1190" i="3"/>
  <c r="M1193" i="3"/>
  <c r="P1196" i="3"/>
  <c r="M1198" i="3"/>
  <c r="I1221" i="3"/>
  <c r="P1231" i="3"/>
  <c r="I1233" i="3"/>
  <c r="I1238" i="3"/>
  <c r="P1244" i="3"/>
  <c r="I1246" i="3"/>
  <c r="M1249" i="3"/>
  <c r="O1250" i="3"/>
  <c r="K1256" i="3"/>
  <c r="K1264" i="3"/>
  <c r="P1265" i="3"/>
  <c r="M1267" i="3"/>
  <c r="K1272" i="3"/>
  <c r="O1301" i="3"/>
  <c r="O1313" i="3"/>
  <c r="O1315" i="3"/>
  <c r="O1317" i="3"/>
  <c r="O1319" i="3"/>
  <c r="O1321" i="3"/>
  <c r="O1323" i="3"/>
  <c r="O1325" i="3"/>
  <c r="K1344" i="3"/>
  <c r="K1346" i="3"/>
  <c r="I1357" i="3"/>
  <c r="P1361" i="3"/>
  <c r="I1368" i="3"/>
  <c r="K1371" i="3"/>
  <c r="L1080" i="3"/>
  <c r="P1084" i="3"/>
  <c r="M1087" i="3"/>
  <c r="O1098" i="3"/>
  <c r="I1100" i="3"/>
  <c r="P1101" i="3"/>
  <c r="M1103" i="3"/>
  <c r="M1110" i="3"/>
  <c r="L1117" i="3"/>
  <c r="M1117" i="3" s="1"/>
  <c r="F1125" i="3"/>
  <c r="O1125" i="3" s="1"/>
  <c r="K1129" i="3"/>
  <c r="F1131" i="3"/>
  <c r="I1131" i="3" s="1"/>
  <c r="F1135" i="3"/>
  <c r="K1135" i="3" s="1"/>
  <c r="M1136" i="3"/>
  <c r="K1142" i="3"/>
  <c r="F1163" i="3"/>
  <c r="M1163" i="3" s="1"/>
  <c r="P1164" i="3"/>
  <c r="I1166" i="3"/>
  <c r="F1171" i="3"/>
  <c r="I1171" i="3" s="1"/>
  <c r="F1177" i="3"/>
  <c r="K1177" i="3" s="1"/>
  <c r="F1181" i="3"/>
  <c r="P1181" i="3" s="1"/>
  <c r="K1183" i="3"/>
  <c r="F1187" i="3"/>
  <c r="O1187" i="3" s="1"/>
  <c r="F1189" i="3"/>
  <c r="P1189" i="3" s="1"/>
  <c r="M1190" i="3"/>
  <c r="O1193" i="3"/>
  <c r="P1198" i="3"/>
  <c r="F1202" i="3"/>
  <c r="P1202" i="3" s="1"/>
  <c r="O1205" i="3"/>
  <c r="M1207" i="3"/>
  <c r="P1213" i="3"/>
  <c r="I1215" i="3"/>
  <c r="F1220" i="3"/>
  <c r="P1220" i="3" s="1"/>
  <c r="K1221" i="3"/>
  <c r="O1223" i="3"/>
  <c r="L1230" i="3"/>
  <c r="M1230" i="3" s="1"/>
  <c r="K1239" i="3"/>
  <c r="F1245" i="3"/>
  <c r="O1245" i="3" s="1"/>
  <c r="M1246" i="3"/>
  <c r="O1249" i="3"/>
  <c r="M1256" i="3"/>
  <c r="P1262" i="3"/>
  <c r="M1264" i="3"/>
  <c r="O1267" i="3"/>
  <c r="K1269" i="3"/>
  <c r="M1272" i="3"/>
  <c r="O1275" i="3"/>
  <c r="K1277" i="3"/>
  <c r="O1280" i="3"/>
  <c r="P1286" i="3"/>
  <c r="I1288" i="3"/>
  <c r="P1289" i="3"/>
  <c r="L1291" i="3"/>
  <c r="M1295" i="3"/>
  <c r="O1297" i="3"/>
  <c r="I1299" i="3"/>
  <c r="P1300" i="3"/>
  <c r="K1303" i="3"/>
  <c r="O1304" i="3"/>
  <c r="F1326" i="3"/>
  <c r="K1326" i="3" s="1"/>
  <c r="M1344" i="3"/>
  <c r="M1346" i="3"/>
  <c r="I1351" i="3"/>
  <c r="I1365" i="3"/>
  <c r="K1368" i="3"/>
  <c r="O1374" i="3"/>
  <c r="O1376" i="3"/>
  <c r="M12" i="3"/>
  <c r="K12" i="3"/>
  <c r="K14" i="3"/>
  <c r="M14" i="3"/>
  <c r="K15" i="3"/>
  <c r="M15" i="3"/>
  <c r="K19" i="3"/>
  <c r="M19" i="3"/>
  <c r="K21" i="3"/>
  <c r="M21" i="3"/>
  <c r="K28" i="3"/>
  <c r="M28" i="3"/>
  <c r="I41" i="3"/>
  <c r="M50" i="3"/>
  <c r="M48" i="3"/>
  <c r="I60" i="3"/>
  <c r="I59" i="3"/>
  <c r="K60" i="3"/>
  <c r="D46" i="3"/>
  <c r="F46" i="3" s="1"/>
  <c r="O46" i="3" s="1"/>
  <c r="K59" i="3"/>
  <c r="M53" i="3"/>
  <c r="M60" i="3"/>
  <c r="M59" i="3"/>
  <c r="O60" i="3"/>
  <c r="O59" i="3"/>
  <c r="M66" i="3"/>
  <c r="K69" i="3"/>
  <c r="K67" i="3"/>
  <c r="M67" i="3"/>
  <c r="K68" i="3"/>
  <c r="M68" i="3"/>
  <c r="P73" i="3"/>
  <c r="M74" i="3"/>
  <c r="P74" i="3"/>
  <c r="P72" i="3"/>
  <c r="M75" i="3"/>
  <c r="P75" i="3"/>
  <c r="M73" i="3"/>
  <c r="I77" i="3"/>
  <c r="K77" i="3"/>
  <c r="M77" i="3"/>
  <c r="I80" i="3"/>
  <c r="O81" i="3"/>
  <c r="M83" i="3"/>
  <c r="M80" i="3"/>
  <c r="I82" i="3"/>
  <c r="O83" i="3"/>
  <c r="O80" i="3"/>
  <c r="M82" i="3"/>
  <c r="I83" i="3"/>
  <c r="I81" i="3"/>
  <c r="O82" i="3"/>
  <c r="O84" i="3"/>
  <c r="D71" i="3"/>
  <c r="F71" i="3" s="1"/>
  <c r="I71" i="3" s="1"/>
  <c r="K84" i="3"/>
  <c r="M91" i="3"/>
  <c r="O107" i="3"/>
  <c r="K102" i="3"/>
  <c r="M102" i="3"/>
  <c r="M106" i="3"/>
  <c r="I105" i="3"/>
  <c r="O106" i="3"/>
  <c r="M108" i="3"/>
  <c r="P102" i="3"/>
  <c r="O108" i="3"/>
  <c r="M105" i="3"/>
  <c r="I107" i="3"/>
  <c r="M185" i="3"/>
  <c r="K185" i="3"/>
  <c r="P185" i="3"/>
  <c r="M275" i="3"/>
  <c r="M273" i="3"/>
  <c r="O295" i="3"/>
  <c r="K298" i="3"/>
  <c r="O299" i="3"/>
  <c r="I298" i="3"/>
  <c r="K297" i="3"/>
  <c r="O298" i="3"/>
  <c r="M298" i="3"/>
  <c r="I296" i="3"/>
  <c r="M297" i="3"/>
  <c r="O297" i="3"/>
  <c r="M296" i="3"/>
  <c r="P302" i="3"/>
  <c r="I304" i="3"/>
  <c r="M305" i="3"/>
  <c r="P306" i="3"/>
  <c r="O305" i="3"/>
  <c r="I303" i="3"/>
  <c r="M304" i="3"/>
  <c r="P305" i="3"/>
  <c r="O304" i="3"/>
  <c r="I302" i="3"/>
  <c r="M303" i="3"/>
  <c r="P304" i="3"/>
  <c r="I306" i="3"/>
  <c r="K308" i="3"/>
  <c r="M313" i="3"/>
  <c r="K316" i="3"/>
  <c r="O319" i="3"/>
  <c r="O316" i="3"/>
  <c r="K318" i="3"/>
  <c r="P319" i="3"/>
  <c r="K315" i="3"/>
  <c r="P316" i="3"/>
  <c r="O318" i="3"/>
  <c r="O315" i="3"/>
  <c r="K317" i="3"/>
  <c r="P318" i="3"/>
  <c r="O321" i="3"/>
  <c r="I323" i="3"/>
  <c r="O325" i="3"/>
  <c r="K323" i="3"/>
  <c r="M324" i="3"/>
  <c r="I322" i="3"/>
  <c r="O324" i="3"/>
  <c r="M323" i="3"/>
  <c r="O323" i="3"/>
  <c r="K321" i="3"/>
  <c r="M322" i="3"/>
  <c r="K325" i="3"/>
  <c r="O331" i="3"/>
  <c r="O326" i="3"/>
  <c r="M329" i="3"/>
  <c r="O329" i="3"/>
  <c r="O327" i="3"/>
  <c r="M330" i="3"/>
  <c r="M331" i="3"/>
  <c r="O330" i="3"/>
  <c r="M334" i="3"/>
  <c r="M332" i="3"/>
  <c r="P337" i="3"/>
  <c r="M335" i="3"/>
  <c r="P335" i="3"/>
  <c r="P338" i="3"/>
  <c r="I340" i="3"/>
  <c r="M341" i="3"/>
  <c r="P342" i="3"/>
  <c r="K340" i="3"/>
  <c r="I339" i="3"/>
  <c r="M340" i="3"/>
  <c r="P341" i="3"/>
  <c r="I343" i="3"/>
  <c r="K339" i="3"/>
  <c r="O340" i="3"/>
  <c r="K343" i="3"/>
  <c r="M339" i="3"/>
  <c r="I342" i="3"/>
  <c r="M343" i="3"/>
  <c r="O339" i="3"/>
  <c r="O343" i="3"/>
  <c r="M338" i="3"/>
  <c r="M342" i="3"/>
  <c r="M345" i="3"/>
  <c r="P346" i="3"/>
  <c r="I348" i="3"/>
  <c r="M349" i="3"/>
  <c r="O345" i="3"/>
  <c r="O349" i="3"/>
  <c r="P345" i="3"/>
  <c r="I347" i="3"/>
  <c r="M348" i="3"/>
  <c r="P349" i="3"/>
  <c r="O348" i="3"/>
  <c r="I346" i="3"/>
  <c r="M347" i="3"/>
  <c r="P348" i="3"/>
  <c r="M357" i="3"/>
  <c r="M360" i="3"/>
  <c r="O355" i="3"/>
  <c r="M356" i="3"/>
  <c r="I374" i="3"/>
  <c r="K374" i="3"/>
  <c r="M374" i="3"/>
  <c r="O374" i="3"/>
  <c r="I11" i="3"/>
  <c r="K11" i="3"/>
  <c r="K53" i="3"/>
  <c r="I53" i="3"/>
  <c r="P53" i="3"/>
  <c r="O53" i="3"/>
  <c r="P30" i="3"/>
  <c r="K30" i="3"/>
  <c r="I30" i="3"/>
  <c r="O30" i="3"/>
  <c r="F37" i="3"/>
  <c r="L71" i="3"/>
  <c r="O31" i="3"/>
  <c r="O32" i="3"/>
  <c r="O33" i="3"/>
  <c r="O34" i="3"/>
  <c r="O35" i="3"/>
  <c r="O36" i="3"/>
  <c r="I48" i="3"/>
  <c r="I49" i="3"/>
  <c r="I50" i="3"/>
  <c r="I51" i="3"/>
  <c r="I52" i="3"/>
  <c r="L65" i="3"/>
  <c r="O72" i="3"/>
  <c r="O73" i="3"/>
  <c r="O74" i="3"/>
  <c r="O75" i="3"/>
  <c r="P84" i="3"/>
  <c r="I88" i="3"/>
  <c r="I92" i="3"/>
  <c r="P92" i="3"/>
  <c r="O92" i="3"/>
  <c r="M100" i="3"/>
  <c r="O102" i="3"/>
  <c r="I125" i="3"/>
  <c r="O177" i="3"/>
  <c r="K177" i="3"/>
  <c r="I177" i="3"/>
  <c r="P177" i="3"/>
  <c r="K249" i="3"/>
  <c r="K267" i="3"/>
  <c r="O274" i="3"/>
  <c r="P274" i="3"/>
  <c r="M274" i="3"/>
  <c r="K274" i="3"/>
  <c r="I274" i="3"/>
  <c r="L287" i="3"/>
  <c r="I376" i="3"/>
  <c r="O376" i="3"/>
  <c r="P376" i="3"/>
  <c r="I99" i="3"/>
  <c r="O257" i="3"/>
  <c r="K257" i="3"/>
  <c r="I257" i="3"/>
  <c r="P257" i="3"/>
  <c r="F65" i="3"/>
  <c r="O65" i="3" s="1"/>
  <c r="O79" i="3"/>
  <c r="O90" i="3"/>
  <c r="I94" i="3"/>
  <c r="P94" i="3"/>
  <c r="O94" i="3"/>
  <c r="K99" i="3"/>
  <c r="K129" i="3"/>
  <c r="O178" i="3"/>
  <c r="K178" i="3"/>
  <c r="I178" i="3"/>
  <c r="P178" i="3"/>
  <c r="M217" i="3"/>
  <c r="M257" i="3"/>
  <c r="F311" i="3"/>
  <c r="M311" i="3" s="1"/>
  <c r="L542" i="3"/>
  <c r="M542" i="3" s="1"/>
  <c r="O542" i="3"/>
  <c r="D109" i="3"/>
  <c r="F109" i="3" s="1"/>
  <c r="F110" i="3"/>
  <c r="I269" i="3"/>
  <c r="P269" i="3"/>
  <c r="K269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P41" i="3"/>
  <c r="P42" i="3"/>
  <c r="P43" i="3"/>
  <c r="P44" i="3"/>
  <c r="P45" i="3"/>
  <c r="F47" i="3"/>
  <c r="O66" i="3"/>
  <c r="O67" i="3"/>
  <c r="O68" i="3"/>
  <c r="O69" i="3"/>
  <c r="O70" i="3"/>
  <c r="P79" i="3"/>
  <c r="P80" i="3"/>
  <c r="P81" i="3"/>
  <c r="P82" i="3"/>
  <c r="P83" i="3"/>
  <c r="I85" i="3"/>
  <c r="K86" i="3"/>
  <c r="I91" i="3"/>
  <c r="P91" i="3"/>
  <c r="O91" i="3"/>
  <c r="M99" i="3"/>
  <c r="I101" i="3"/>
  <c r="O103" i="3"/>
  <c r="L129" i="3"/>
  <c r="I171" i="3"/>
  <c r="P171" i="3"/>
  <c r="O171" i="3"/>
  <c r="M178" i="3"/>
  <c r="O180" i="3"/>
  <c r="I211" i="3"/>
  <c r="P211" i="3"/>
  <c r="I218" i="3"/>
  <c r="K234" i="3"/>
  <c r="P258" i="3"/>
  <c r="O258" i="3"/>
  <c r="K258" i="3"/>
  <c r="I258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I31" i="3"/>
  <c r="I32" i="3"/>
  <c r="I33" i="3"/>
  <c r="I34" i="3"/>
  <c r="I35" i="3"/>
  <c r="I36" i="3"/>
  <c r="L46" i="3"/>
  <c r="O48" i="3"/>
  <c r="O49" i="3"/>
  <c r="O50" i="3"/>
  <c r="O51" i="3"/>
  <c r="O52" i="3"/>
  <c r="P66" i="3"/>
  <c r="P67" i="3"/>
  <c r="P68" i="3"/>
  <c r="P69" i="3"/>
  <c r="P70" i="3"/>
  <c r="I72" i="3"/>
  <c r="I73" i="3"/>
  <c r="I74" i="3"/>
  <c r="I75" i="3"/>
  <c r="F76" i="3"/>
  <c r="I79" i="3"/>
  <c r="L84" i="3"/>
  <c r="M84" i="3" s="1"/>
  <c r="K85" i="3"/>
  <c r="P89" i="3"/>
  <c r="K89" i="3"/>
  <c r="M92" i="3"/>
  <c r="K94" i="3"/>
  <c r="F96" i="3"/>
  <c r="M96" i="3" s="1"/>
  <c r="I98" i="3"/>
  <c r="O99" i="3"/>
  <c r="I103" i="3"/>
  <c r="P103" i="3"/>
  <c r="L137" i="3"/>
  <c r="O179" i="3"/>
  <c r="K179" i="3"/>
  <c r="I179" i="3"/>
  <c r="P179" i="3"/>
  <c r="P216" i="3"/>
  <c r="I273" i="3"/>
  <c r="H255" i="3"/>
  <c r="O217" i="3"/>
  <c r="K217" i="3"/>
  <c r="I217" i="3"/>
  <c r="P217" i="3"/>
  <c r="F808" i="3"/>
  <c r="P48" i="3"/>
  <c r="P49" i="3"/>
  <c r="P50" i="3"/>
  <c r="P51" i="3"/>
  <c r="P52" i="3"/>
  <c r="M86" i="3"/>
  <c r="I93" i="3"/>
  <c r="P93" i="3"/>
  <c r="O93" i="3"/>
  <c r="P99" i="3"/>
  <c r="L173" i="3"/>
  <c r="M179" i="3"/>
  <c r="O234" i="3"/>
  <c r="I234" i="3"/>
  <c r="P234" i="3"/>
  <c r="L249" i="3"/>
  <c r="M249" i="3" s="1"/>
  <c r="O249" i="3"/>
  <c r="M85" i="3"/>
  <c r="P88" i="3"/>
  <c r="K88" i="3"/>
  <c r="M94" i="3"/>
  <c r="I100" i="3"/>
  <c r="I180" i="3"/>
  <c r="P180" i="3"/>
  <c r="K180" i="3"/>
  <c r="L211" i="3"/>
  <c r="M211" i="3" s="1"/>
  <c r="O211" i="3"/>
  <c r="K225" i="3"/>
  <c r="I240" i="3"/>
  <c r="O240" i="3"/>
  <c r="I249" i="3"/>
  <c r="P249" i="3"/>
  <c r="I267" i="3"/>
  <c r="P267" i="3"/>
  <c r="O278" i="3"/>
  <c r="P278" i="3"/>
  <c r="M278" i="3"/>
  <c r="K278" i="3"/>
  <c r="I278" i="3"/>
  <c r="P282" i="3"/>
  <c r="O282" i="3"/>
  <c r="M282" i="3"/>
  <c r="K282" i="3"/>
  <c r="I282" i="3"/>
  <c r="O353" i="3"/>
  <c r="M353" i="3"/>
  <c r="K353" i="3"/>
  <c r="I353" i="3"/>
  <c r="P353" i="3"/>
  <c r="K446" i="3"/>
  <c r="O85" i="3"/>
  <c r="K93" i="3"/>
  <c r="I95" i="3"/>
  <c r="P95" i="3"/>
  <c r="O95" i="3"/>
  <c r="I97" i="3"/>
  <c r="O98" i="3"/>
  <c r="K100" i="3"/>
  <c r="P101" i="3"/>
  <c r="I129" i="3"/>
  <c r="K171" i="3"/>
  <c r="K216" i="3"/>
  <c r="I247" i="3"/>
  <c r="P247" i="3"/>
  <c r="O247" i="3"/>
  <c r="O256" i="3"/>
  <c r="K256" i="3"/>
  <c r="I256" i="3"/>
  <c r="P256" i="3"/>
  <c r="P312" i="3"/>
  <c r="O312" i="3"/>
  <c r="I312" i="3"/>
  <c r="K312" i="3"/>
  <c r="K138" i="3"/>
  <c r="K139" i="3"/>
  <c r="K140" i="3"/>
  <c r="K141" i="3"/>
  <c r="K142" i="3"/>
  <c r="K143" i="3"/>
  <c r="K144" i="3"/>
  <c r="K145" i="3"/>
  <c r="K146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I225" i="3"/>
  <c r="L234" i="3"/>
  <c r="M234" i="3" s="1"/>
  <c r="K235" i="3"/>
  <c r="K236" i="3"/>
  <c r="K237" i="3"/>
  <c r="K238" i="3"/>
  <c r="O241" i="3"/>
  <c r="O242" i="3"/>
  <c r="O243" i="3"/>
  <c r="O244" i="3"/>
  <c r="O245" i="3"/>
  <c r="O246" i="3"/>
  <c r="F263" i="3"/>
  <c r="O272" i="3"/>
  <c r="K272" i="3"/>
  <c r="P273" i="3"/>
  <c r="O281" i="3"/>
  <c r="I290" i="3"/>
  <c r="O290" i="3"/>
  <c r="M291" i="3"/>
  <c r="I301" i="3"/>
  <c r="P308" i="3"/>
  <c r="L371" i="3"/>
  <c r="I380" i="3"/>
  <c r="P380" i="3"/>
  <c r="O380" i="3"/>
  <c r="P390" i="3"/>
  <c r="O390" i="3"/>
  <c r="I390" i="3"/>
  <c r="O418" i="3"/>
  <c r="M418" i="3"/>
  <c r="K418" i="3"/>
  <c r="I418" i="3"/>
  <c r="P418" i="3"/>
  <c r="F450" i="3"/>
  <c r="M450" i="3" s="1"/>
  <c r="D441" i="3"/>
  <c r="I491" i="3"/>
  <c r="P491" i="3"/>
  <c r="O491" i="3"/>
  <c r="K491" i="3"/>
  <c r="O269" i="3"/>
  <c r="L269" i="3"/>
  <c r="M269" i="3" s="1"/>
  <c r="O271" i="3"/>
  <c r="K271" i="3"/>
  <c r="I292" i="3"/>
  <c r="O292" i="3"/>
  <c r="P406" i="3"/>
  <c r="O406" i="3"/>
  <c r="I406" i="3"/>
  <c r="I410" i="3"/>
  <c r="P410" i="3"/>
  <c r="L415" i="3"/>
  <c r="F419" i="3"/>
  <c r="O419" i="3" s="1"/>
  <c r="D414" i="3"/>
  <c r="F414" i="3" s="1"/>
  <c r="K414" i="3" s="1"/>
  <c r="I452" i="3"/>
  <c r="P452" i="3"/>
  <c r="K452" i="3"/>
  <c r="I570" i="3"/>
  <c r="P570" i="3"/>
  <c r="P104" i="3"/>
  <c r="P105" i="3"/>
  <c r="P106" i="3"/>
  <c r="P107" i="3"/>
  <c r="P108" i="3"/>
  <c r="K130" i="3"/>
  <c r="K131" i="3"/>
  <c r="K132" i="3"/>
  <c r="K133" i="3"/>
  <c r="K134" i="3"/>
  <c r="K135" i="3"/>
  <c r="K136" i="3"/>
  <c r="O138" i="3"/>
  <c r="O139" i="3"/>
  <c r="O140" i="3"/>
  <c r="O141" i="3"/>
  <c r="O142" i="3"/>
  <c r="O143" i="3"/>
  <c r="O144" i="3"/>
  <c r="O145" i="3"/>
  <c r="O146" i="3"/>
  <c r="I219" i="3"/>
  <c r="L225" i="3"/>
  <c r="M225" i="3" s="1"/>
  <c r="K226" i="3"/>
  <c r="K227" i="3"/>
  <c r="K228" i="3"/>
  <c r="K229" i="3"/>
  <c r="K230" i="3"/>
  <c r="K231" i="3"/>
  <c r="K232" i="3"/>
  <c r="K233" i="3"/>
  <c r="O235" i="3"/>
  <c r="O236" i="3"/>
  <c r="O237" i="3"/>
  <c r="O238" i="3"/>
  <c r="M259" i="3"/>
  <c r="P260" i="3"/>
  <c r="O277" i="3"/>
  <c r="I289" i="3"/>
  <c r="O289" i="3"/>
  <c r="M290" i="3"/>
  <c r="O310" i="3"/>
  <c r="K310" i="3"/>
  <c r="P310" i="3"/>
  <c r="M312" i="3"/>
  <c r="O354" i="3"/>
  <c r="M354" i="3"/>
  <c r="K354" i="3"/>
  <c r="I354" i="3"/>
  <c r="P354" i="3"/>
  <c r="K388" i="3"/>
  <c r="I388" i="3"/>
  <c r="P388" i="3"/>
  <c r="L390" i="3"/>
  <c r="M390" i="3" s="1"/>
  <c r="K390" i="3"/>
  <c r="I412" i="3"/>
  <c r="O412" i="3"/>
  <c r="K421" i="3"/>
  <c r="I421" i="3"/>
  <c r="P421" i="3"/>
  <c r="L423" i="3"/>
  <c r="I437" i="3"/>
  <c r="P437" i="3"/>
  <c r="K437" i="3"/>
  <c r="L469" i="3"/>
  <c r="M469" i="3" s="1"/>
  <c r="P506" i="3"/>
  <c r="P601" i="3"/>
  <c r="O601" i="3"/>
  <c r="K601" i="3"/>
  <c r="M601" i="3"/>
  <c r="I601" i="3"/>
  <c r="P604" i="3"/>
  <c r="I604" i="3"/>
  <c r="K624" i="3"/>
  <c r="I624" i="3"/>
  <c r="O624" i="3"/>
  <c r="P624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P138" i="3"/>
  <c r="P139" i="3"/>
  <c r="P140" i="3"/>
  <c r="P141" i="3"/>
  <c r="P142" i="3"/>
  <c r="P143" i="3"/>
  <c r="P144" i="3"/>
  <c r="P145" i="3"/>
  <c r="P146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L176" i="3"/>
  <c r="O181" i="3"/>
  <c r="O182" i="3"/>
  <c r="O183" i="3"/>
  <c r="O184" i="3"/>
  <c r="O185" i="3"/>
  <c r="O186" i="3"/>
  <c r="F193" i="3"/>
  <c r="L216" i="3"/>
  <c r="M216" i="3" s="1"/>
  <c r="P235" i="3"/>
  <c r="P236" i="3"/>
  <c r="P237" i="3"/>
  <c r="P238" i="3"/>
  <c r="I241" i="3"/>
  <c r="I242" i="3"/>
  <c r="I243" i="3"/>
  <c r="I244" i="3"/>
  <c r="I245" i="3"/>
  <c r="I246" i="3"/>
  <c r="D255" i="3"/>
  <c r="O259" i="3"/>
  <c r="K262" i="3"/>
  <c r="O270" i="3"/>
  <c r="K270" i="3"/>
  <c r="I271" i="3"/>
  <c r="K273" i="3"/>
  <c r="I277" i="3"/>
  <c r="I281" i="3"/>
  <c r="P290" i="3"/>
  <c r="K292" i="3"/>
  <c r="K301" i="3"/>
  <c r="P313" i="3"/>
  <c r="O313" i="3"/>
  <c r="I313" i="3"/>
  <c r="I338" i="3"/>
  <c r="O338" i="3"/>
  <c r="K344" i="3"/>
  <c r="I344" i="3"/>
  <c r="P344" i="3"/>
  <c r="K380" i="3"/>
  <c r="K410" i="3"/>
  <c r="I425" i="3"/>
  <c r="P425" i="3"/>
  <c r="I427" i="3"/>
  <c r="O427" i="3"/>
  <c r="K431" i="3"/>
  <c r="I431" i="3"/>
  <c r="P431" i="3"/>
  <c r="L525" i="3"/>
  <c r="M525" i="3" s="1"/>
  <c r="O525" i="3"/>
  <c r="M226" i="3"/>
  <c r="M227" i="3"/>
  <c r="M228" i="3"/>
  <c r="M229" i="3"/>
  <c r="M230" i="3"/>
  <c r="M231" i="3"/>
  <c r="M232" i="3"/>
  <c r="M233" i="3"/>
  <c r="M258" i="3"/>
  <c r="P259" i="3"/>
  <c r="P272" i="3"/>
  <c r="O276" i="3"/>
  <c r="K281" i="3"/>
  <c r="F287" i="3"/>
  <c r="K287" i="3" s="1"/>
  <c r="D286" i="3"/>
  <c r="I291" i="3"/>
  <c r="O291" i="3"/>
  <c r="M292" i="3"/>
  <c r="M301" i="3"/>
  <c r="O308" i="3"/>
  <c r="L308" i="3"/>
  <c r="M308" i="3" s="1"/>
  <c r="I326" i="3"/>
  <c r="P326" i="3"/>
  <c r="O351" i="3"/>
  <c r="M351" i="3"/>
  <c r="K351" i="3"/>
  <c r="I351" i="3"/>
  <c r="P351" i="3"/>
  <c r="I355" i="3"/>
  <c r="P355" i="3"/>
  <c r="K355" i="3"/>
  <c r="K362" i="3"/>
  <c r="I362" i="3"/>
  <c r="P362" i="3"/>
  <c r="M380" i="3"/>
  <c r="L406" i="3"/>
  <c r="M406" i="3" s="1"/>
  <c r="K406" i="3"/>
  <c r="I429" i="3"/>
  <c r="P429" i="3"/>
  <c r="O429" i="3"/>
  <c r="I433" i="3"/>
  <c r="P433" i="3"/>
  <c r="M452" i="3"/>
  <c r="F455" i="3"/>
  <c r="O130" i="3"/>
  <c r="O131" i="3"/>
  <c r="O132" i="3"/>
  <c r="O133" i="3"/>
  <c r="O134" i="3"/>
  <c r="O135" i="3"/>
  <c r="O136" i="3"/>
  <c r="O226" i="3"/>
  <c r="O227" i="3"/>
  <c r="O228" i="3"/>
  <c r="O229" i="3"/>
  <c r="O230" i="3"/>
  <c r="O231" i="3"/>
  <c r="O232" i="3"/>
  <c r="O233" i="3"/>
  <c r="O262" i="3"/>
  <c r="I276" i="3"/>
  <c r="I288" i="3"/>
  <c r="O288" i="3"/>
  <c r="M289" i="3"/>
  <c r="P292" i="3"/>
  <c r="O301" i="3"/>
  <c r="O309" i="3"/>
  <c r="K309" i="3"/>
  <c r="P309" i="3"/>
  <c r="I332" i="3"/>
  <c r="O332" i="3"/>
  <c r="L384" i="3"/>
  <c r="D399" i="3"/>
  <c r="F400" i="3"/>
  <c r="O400" i="3" s="1"/>
  <c r="O410" i="3"/>
  <c r="I448" i="3"/>
  <c r="P448" i="3"/>
  <c r="P262" i="3"/>
  <c r="P271" i="3"/>
  <c r="O273" i="3"/>
  <c r="O275" i="3"/>
  <c r="K276" i="3"/>
  <c r="M281" i="3"/>
  <c r="H286" i="3"/>
  <c r="H280" i="3" s="1"/>
  <c r="H279" i="3" s="1"/>
  <c r="P289" i="3"/>
  <c r="K291" i="3"/>
  <c r="F294" i="3"/>
  <c r="P301" i="3"/>
  <c r="M310" i="3"/>
  <c r="K326" i="3"/>
  <c r="L344" i="3"/>
  <c r="M344" i="3" s="1"/>
  <c r="O344" i="3"/>
  <c r="O352" i="3"/>
  <c r="M352" i="3"/>
  <c r="K352" i="3"/>
  <c r="I352" i="3"/>
  <c r="P352" i="3"/>
  <c r="D386" i="3"/>
  <c r="F386" i="3" s="1"/>
  <c r="F387" i="3"/>
  <c r="O387" i="3" s="1"/>
  <c r="M427" i="3"/>
  <c r="L431" i="3"/>
  <c r="M431" i="3" s="1"/>
  <c r="O431" i="3"/>
  <c r="K435" i="3"/>
  <c r="I435" i="3"/>
  <c r="P435" i="3"/>
  <c r="O435" i="3"/>
  <c r="M437" i="3"/>
  <c r="O452" i="3"/>
  <c r="M315" i="3"/>
  <c r="M316" i="3"/>
  <c r="M317" i="3"/>
  <c r="M318" i="3"/>
  <c r="M319" i="3"/>
  <c r="L326" i="3"/>
  <c r="M326" i="3" s="1"/>
  <c r="K327" i="3"/>
  <c r="K328" i="3"/>
  <c r="K329" i="3"/>
  <c r="K330" i="3"/>
  <c r="K331" i="3"/>
  <c r="O333" i="3"/>
  <c r="O334" i="3"/>
  <c r="O335" i="3"/>
  <c r="O336" i="3"/>
  <c r="O337" i="3"/>
  <c r="P350" i="3"/>
  <c r="I356" i="3"/>
  <c r="I357" i="3"/>
  <c r="I358" i="3"/>
  <c r="I359" i="3"/>
  <c r="I360" i="3"/>
  <c r="I361" i="3"/>
  <c r="M363" i="3"/>
  <c r="M364" i="3"/>
  <c r="M365" i="3"/>
  <c r="M366" i="3"/>
  <c r="M367" i="3"/>
  <c r="M368" i="3"/>
  <c r="M369" i="3"/>
  <c r="M370" i="3"/>
  <c r="O377" i="3"/>
  <c r="O378" i="3"/>
  <c r="O379" i="3"/>
  <c r="M389" i="3"/>
  <c r="I401" i="3"/>
  <c r="I402" i="3"/>
  <c r="I403" i="3"/>
  <c r="M405" i="3"/>
  <c r="L410" i="3"/>
  <c r="M410" i="3" s="1"/>
  <c r="O413" i="3"/>
  <c r="P417" i="3"/>
  <c r="I420" i="3"/>
  <c r="M422" i="3"/>
  <c r="L425" i="3"/>
  <c r="M425" i="3" s="1"/>
  <c r="K426" i="3"/>
  <c r="O428" i="3"/>
  <c r="M435" i="3"/>
  <c r="M458" i="3"/>
  <c r="M461" i="3"/>
  <c r="P464" i="3"/>
  <c r="O464" i="3"/>
  <c r="K464" i="3"/>
  <c r="I464" i="3"/>
  <c r="K471" i="3"/>
  <c r="F473" i="3"/>
  <c r="O474" i="3"/>
  <c r="K474" i="3"/>
  <c r="I474" i="3"/>
  <c r="M475" i="3"/>
  <c r="P493" i="3"/>
  <c r="P501" i="3"/>
  <c r="K503" i="3"/>
  <c r="P512" i="3"/>
  <c r="O512" i="3"/>
  <c r="M512" i="3"/>
  <c r="K512" i="3"/>
  <c r="I512" i="3"/>
  <c r="I517" i="3"/>
  <c r="P517" i="3"/>
  <c r="O517" i="3"/>
  <c r="K519" i="3"/>
  <c r="P528" i="3"/>
  <c r="O528" i="3"/>
  <c r="M528" i="3"/>
  <c r="K528" i="3"/>
  <c r="I528" i="3"/>
  <c r="I533" i="3"/>
  <c r="P533" i="3"/>
  <c r="O533" i="3"/>
  <c r="K536" i="3"/>
  <c r="P545" i="3"/>
  <c r="O545" i="3"/>
  <c r="M545" i="3"/>
  <c r="K545" i="3"/>
  <c r="I545" i="3"/>
  <c r="M554" i="3"/>
  <c r="L558" i="3"/>
  <c r="M558" i="3" s="1"/>
  <c r="O558" i="3"/>
  <c r="O433" i="3"/>
  <c r="L444" i="3"/>
  <c r="M444" i="3" s="1"/>
  <c r="O448" i="3"/>
  <c r="L457" i="3"/>
  <c r="I459" i="3"/>
  <c r="O459" i="3"/>
  <c r="P459" i="3"/>
  <c r="L471" i="3"/>
  <c r="M471" i="3" s="1"/>
  <c r="O471" i="3"/>
  <c r="K477" i="3"/>
  <c r="I477" i="3"/>
  <c r="P477" i="3"/>
  <c r="O508" i="3"/>
  <c r="D510" i="3"/>
  <c r="F510" i="3" s="1"/>
  <c r="K510" i="3" s="1"/>
  <c r="F513" i="3"/>
  <c r="I529" i="3"/>
  <c r="P529" i="3"/>
  <c r="I546" i="3"/>
  <c r="P546" i="3"/>
  <c r="L550" i="3"/>
  <c r="D560" i="3"/>
  <c r="F560" i="3" s="1"/>
  <c r="O560" i="3" s="1"/>
  <c r="F561" i="3"/>
  <c r="K561" i="3" s="1"/>
  <c r="I572" i="3"/>
  <c r="P572" i="3"/>
  <c r="O572" i="3"/>
  <c r="O592" i="3"/>
  <c r="K592" i="3"/>
  <c r="I592" i="3"/>
  <c r="P592" i="3"/>
  <c r="P620" i="3"/>
  <c r="I620" i="3"/>
  <c r="L439" i="3"/>
  <c r="M439" i="3" s="1"/>
  <c r="O442" i="3"/>
  <c r="O444" i="3"/>
  <c r="I475" i="3"/>
  <c r="P475" i="3"/>
  <c r="O475" i="3"/>
  <c r="P480" i="3"/>
  <c r="O480" i="3"/>
  <c r="M480" i="3"/>
  <c r="K480" i="3"/>
  <c r="I480" i="3"/>
  <c r="L493" i="3"/>
  <c r="L501" i="3"/>
  <c r="M501" i="3" s="1"/>
  <c r="I515" i="3"/>
  <c r="L517" i="3"/>
  <c r="M517" i="3" s="1"/>
  <c r="K517" i="3"/>
  <c r="L533" i="3"/>
  <c r="M533" i="3" s="1"/>
  <c r="K533" i="3"/>
  <c r="K548" i="3"/>
  <c r="I548" i="3"/>
  <c r="P548" i="3"/>
  <c r="L565" i="3"/>
  <c r="P577" i="3"/>
  <c r="O577" i="3"/>
  <c r="M577" i="3"/>
  <c r="K577" i="3"/>
  <c r="I577" i="3"/>
  <c r="I584" i="3"/>
  <c r="P584" i="3"/>
  <c r="O584" i="3"/>
  <c r="M584" i="3"/>
  <c r="K584" i="3"/>
  <c r="I586" i="3"/>
  <c r="P586" i="3"/>
  <c r="O586" i="3"/>
  <c r="K586" i="3"/>
  <c r="I589" i="3"/>
  <c r="P589" i="3"/>
  <c r="M589" i="3"/>
  <c r="K589" i="3"/>
  <c r="P327" i="3"/>
  <c r="P328" i="3"/>
  <c r="P329" i="3"/>
  <c r="P330" i="3"/>
  <c r="P331" i="3"/>
  <c r="K332" i="3"/>
  <c r="I333" i="3"/>
  <c r="I334" i="3"/>
  <c r="I335" i="3"/>
  <c r="I336" i="3"/>
  <c r="I337" i="3"/>
  <c r="L350" i="3"/>
  <c r="M350" i="3" s="1"/>
  <c r="O356" i="3"/>
  <c r="O357" i="3"/>
  <c r="O358" i="3"/>
  <c r="O359" i="3"/>
  <c r="O360" i="3"/>
  <c r="O361" i="3"/>
  <c r="K376" i="3"/>
  <c r="I377" i="3"/>
  <c r="I378" i="3"/>
  <c r="I379" i="3"/>
  <c r="L399" i="3"/>
  <c r="O401" i="3"/>
  <c r="O402" i="3"/>
  <c r="O403" i="3"/>
  <c r="P411" i="3"/>
  <c r="K412" i="3"/>
  <c r="I413" i="3"/>
  <c r="L417" i="3"/>
  <c r="M417" i="3" s="1"/>
  <c r="O420" i="3"/>
  <c r="P426" i="3"/>
  <c r="K427" i="3"/>
  <c r="I428" i="3"/>
  <c r="P432" i="3"/>
  <c r="K432" i="3"/>
  <c r="I434" i="3"/>
  <c r="O434" i="3"/>
  <c r="O439" i="3"/>
  <c r="P442" i="3"/>
  <c r="P444" i="3"/>
  <c r="O446" i="3"/>
  <c r="L446" i="3"/>
  <c r="M446" i="3" s="1"/>
  <c r="I449" i="3"/>
  <c r="O449" i="3"/>
  <c r="I451" i="3"/>
  <c r="O457" i="3"/>
  <c r="F465" i="3"/>
  <c r="K465" i="3" s="1"/>
  <c r="I466" i="3"/>
  <c r="P466" i="3"/>
  <c r="O466" i="3"/>
  <c r="L564" i="3"/>
  <c r="M570" i="3"/>
  <c r="L574" i="3"/>
  <c r="M604" i="3"/>
  <c r="I710" i="3"/>
  <c r="P710" i="3"/>
  <c r="O710" i="3"/>
  <c r="K710" i="3"/>
  <c r="P356" i="3"/>
  <c r="P357" i="3"/>
  <c r="P358" i="3"/>
  <c r="P359" i="3"/>
  <c r="P360" i="3"/>
  <c r="P361" i="3"/>
  <c r="M391" i="3"/>
  <c r="M392" i="3"/>
  <c r="M393" i="3"/>
  <c r="M394" i="3"/>
  <c r="P401" i="3"/>
  <c r="P402" i="3"/>
  <c r="P403" i="3"/>
  <c r="M407" i="3"/>
  <c r="M408" i="3"/>
  <c r="M409" i="3"/>
  <c r="P420" i="3"/>
  <c r="M424" i="3"/>
  <c r="P439" i="3"/>
  <c r="K440" i="3"/>
  <c r="I440" i="3"/>
  <c r="P440" i="3"/>
  <c r="P447" i="3"/>
  <c r="O447" i="3"/>
  <c r="K447" i="3"/>
  <c r="K455" i="3"/>
  <c r="I463" i="3"/>
  <c r="L477" i="3"/>
  <c r="M477" i="3" s="1"/>
  <c r="O477" i="3"/>
  <c r="P489" i="3"/>
  <c r="D495" i="3"/>
  <c r="F495" i="3" s="1"/>
  <c r="F496" i="3"/>
  <c r="O496" i="3" s="1"/>
  <c r="K529" i="3"/>
  <c r="K546" i="3"/>
  <c r="I554" i="3"/>
  <c r="K558" i="3"/>
  <c r="I558" i="3"/>
  <c r="P558" i="3"/>
  <c r="O570" i="3"/>
  <c r="O620" i="3"/>
  <c r="L620" i="3"/>
  <c r="M620" i="3" s="1"/>
  <c r="P446" i="3"/>
  <c r="O458" i="3"/>
  <c r="K458" i="3"/>
  <c r="I458" i="3"/>
  <c r="I471" i="3"/>
  <c r="P471" i="3"/>
  <c r="L485" i="3"/>
  <c r="M491" i="3"/>
  <c r="P503" i="3"/>
  <c r="I519" i="3"/>
  <c r="P519" i="3"/>
  <c r="I521" i="3"/>
  <c r="K525" i="3"/>
  <c r="I525" i="3"/>
  <c r="P525" i="3"/>
  <c r="M529" i="3"/>
  <c r="I536" i="3"/>
  <c r="P536" i="3"/>
  <c r="I538" i="3"/>
  <c r="K542" i="3"/>
  <c r="I542" i="3"/>
  <c r="P542" i="3"/>
  <c r="M546" i="3"/>
  <c r="I556" i="3"/>
  <c r="P556" i="3"/>
  <c r="O556" i="3"/>
  <c r="F567" i="3"/>
  <c r="K572" i="3"/>
  <c r="K580" i="3"/>
  <c r="I580" i="3"/>
  <c r="P580" i="3"/>
  <c r="P591" i="3"/>
  <c r="I591" i="3"/>
  <c r="I605" i="3"/>
  <c r="P605" i="3"/>
  <c r="O605" i="3"/>
  <c r="K605" i="3"/>
  <c r="K433" i="3"/>
  <c r="M436" i="3"/>
  <c r="K442" i="3"/>
  <c r="I447" i="3"/>
  <c r="K448" i="3"/>
  <c r="O451" i="3"/>
  <c r="L455" i="3"/>
  <c r="M455" i="3" s="1"/>
  <c r="K461" i="3"/>
  <c r="O463" i="3"/>
  <c r="L463" i="3"/>
  <c r="K467" i="3"/>
  <c r="I467" i="3"/>
  <c r="K475" i="3"/>
  <c r="H495" i="3"/>
  <c r="O513" i="3"/>
  <c r="I523" i="3"/>
  <c r="P523" i="3"/>
  <c r="O523" i="3"/>
  <c r="O529" i="3"/>
  <c r="I540" i="3"/>
  <c r="P540" i="3"/>
  <c r="O540" i="3"/>
  <c r="O546" i="3"/>
  <c r="L560" i="3"/>
  <c r="M572" i="3"/>
  <c r="H582" i="3"/>
  <c r="I585" i="3"/>
  <c r="M605" i="3"/>
  <c r="I629" i="3"/>
  <c r="P629" i="3"/>
  <c r="I621" i="3"/>
  <c r="P621" i="3"/>
  <c r="O621" i="3"/>
  <c r="K621" i="3"/>
  <c r="M624" i="3"/>
  <c r="O632" i="3"/>
  <c r="K632" i="3"/>
  <c r="I632" i="3"/>
  <c r="P632" i="3"/>
  <c r="I669" i="3"/>
  <c r="O669" i="3"/>
  <c r="I684" i="3"/>
  <c r="O684" i="3"/>
  <c r="O690" i="3"/>
  <c r="I731" i="3"/>
  <c r="P731" i="3"/>
  <c r="K783" i="3"/>
  <c r="I783" i="3"/>
  <c r="P783" i="3"/>
  <c r="O783" i="3"/>
  <c r="O519" i="3"/>
  <c r="O536" i="3"/>
  <c r="O552" i="3"/>
  <c r="K585" i="3"/>
  <c r="M586" i="3"/>
  <c r="M592" i="3"/>
  <c r="O595" i="3"/>
  <c r="P600" i="3"/>
  <c r="P603" i="3"/>
  <c r="O603" i="3"/>
  <c r="K603" i="3"/>
  <c r="K629" i="3"/>
  <c r="M632" i="3"/>
  <c r="L641" i="3"/>
  <c r="I658" i="3"/>
  <c r="P658" i="3"/>
  <c r="O661" i="3"/>
  <c r="K661" i="3"/>
  <c r="I661" i="3"/>
  <c r="P661" i="3"/>
  <c r="F666" i="3"/>
  <c r="F667" i="3"/>
  <c r="O667" i="3" s="1"/>
  <c r="I673" i="3"/>
  <c r="P673" i="3"/>
  <c r="O676" i="3"/>
  <c r="K676" i="3"/>
  <c r="I676" i="3"/>
  <c r="P676" i="3"/>
  <c r="F682" i="3"/>
  <c r="K682" i="3" s="1"/>
  <c r="I688" i="3"/>
  <c r="P688" i="3"/>
  <c r="O691" i="3"/>
  <c r="K691" i="3"/>
  <c r="I691" i="3"/>
  <c r="P691" i="3"/>
  <c r="P699" i="3"/>
  <c r="O699" i="3"/>
  <c r="K699" i="3"/>
  <c r="M699" i="3"/>
  <c r="I699" i="3"/>
  <c r="P706" i="3"/>
  <c r="I706" i="3"/>
  <c r="O706" i="3"/>
  <c r="K727" i="3"/>
  <c r="I727" i="3"/>
  <c r="P727" i="3"/>
  <c r="P456" i="3"/>
  <c r="P472" i="3"/>
  <c r="L479" i="3"/>
  <c r="M479" i="3" s="1"/>
  <c r="O482" i="3"/>
  <c r="P488" i="3"/>
  <c r="I490" i="3"/>
  <c r="L495" i="3"/>
  <c r="O497" i="3"/>
  <c r="P504" i="3"/>
  <c r="P505" i="3"/>
  <c r="I507" i="3"/>
  <c r="L511" i="3"/>
  <c r="O514" i="3"/>
  <c r="P520" i="3"/>
  <c r="K521" i="3"/>
  <c r="I522" i="3"/>
  <c r="L527" i="3"/>
  <c r="M527" i="3" s="1"/>
  <c r="O530" i="3"/>
  <c r="P537" i="3"/>
  <c r="K538" i="3"/>
  <c r="I539" i="3"/>
  <c r="L544" i="3"/>
  <c r="M544" i="3" s="1"/>
  <c r="O547" i="3"/>
  <c r="P553" i="3"/>
  <c r="K554" i="3"/>
  <c r="I555" i="3"/>
  <c r="O562" i="3"/>
  <c r="O563" i="3"/>
  <c r="P568" i="3"/>
  <c r="P569" i="3"/>
  <c r="K570" i="3"/>
  <c r="I571" i="3"/>
  <c r="L576" i="3"/>
  <c r="M576" i="3" s="1"/>
  <c r="O579" i="3"/>
  <c r="P595" i="3"/>
  <c r="O606" i="3"/>
  <c r="I607" i="3"/>
  <c r="O607" i="3"/>
  <c r="O618" i="3"/>
  <c r="L618" i="3"/>
  <c r="M618" i="3" s="1"/>
  <c r="K625" i="3"/>
  <c r="I625" i="3"/>
  <c r="O625" i="3"/>
  <c r="L629" i="3"/>
  <c r="M629" i="3" s="1"/>
  <c r="O629" i="3"/>
  <c r="I633" i="3"/>
  <c r="P633" i="3"/>
  <c r="K633" i="3"/>
  <c r="I639" i="3"/>
  <c r="P639" i="3"/>
  <c r="I644" i="3"/>
  <c r="P644" i="3"/>
  <c r="O647" i="3"/>
  <c r="K647" i="3"/>
  <c r="I647" i="3"/>
  <c r="P647" i="3"/>
  <c r="M661" i="3"/>
  <c r="I671" i="3"/>
  <c r="P671" i="3"/>
  <c r="O671" i="3"/>
  <c r="M676" i="3"/>
  <c r="I686" i="3"/>
  <c r="P686" i="3"/>
  <c r="O686" i="3"/>
  <c r="M691" i="3"/>
  <c r="P796" i="3"/>
  <c r="O796" i="3"/>
  <c r="K796" i="3"/>
  <c r="I796" i="3"/>
  <c r="P482" i="3"/>
  <c r="K490" i="3"/>
  <c r="P497" i="3"/>
  <c r="K507" i="3"/>
  <c r="P514" i="3"/>
  <c r="K522" i="3"/>
  <c r="P530" i="3"/>
  <c r="K539" i="3"/>
  <c r="P547" i="3"/>
  <c r="I549" i="3"/>
  <c r="K555" i="3"/>
  <c r="P562" i="3"/>
  <c r="P563" i="3"/>
  <c r="F565" i="3"/>
  <c r="K565" i="3" s="1"/>
  <c r="K571" i="3"/>
  <c r="P579" i="3"/>
  <c r="I581" i="3"/>
  <c r="M585" i="3"/>
  <c r="K591" i="3"/>
  <c r="F593" i="3"/>
  <c r="I600" i="3"/>
  <c r="I603" i="3"/>
  <c r="K604" i="3"/>
  <c r="O613" i="3"/>
  <c r="K613" i="3"/>
  <c r="I613" i="3"/>
  <c r="P613" i="3"/>
  <c r="I623" i="3"/>
  <c r="O623" i="3"/>
  <c r="P631" i="3"/>
  <c r="D641" i="3"/>
  <c r="F641" i="3" s="1"/>
  <c r="O641" i="3" s="1"/>
  <c r="K658" i="3"/>
  <c r="F662" i="3"/>
  <c r="D657" i="3"/>
  <c r="F657" i="3" s="1"/>
  <c r="K669" i="3"/>
  <c r="K673" i="3"/>
  <c r="I677" i="3"/>
  <c r="P677" i="3"/>
  <c r="K677" i="3"/>
  <c r="K684" i="3"/>
  <c r="K688" i="3"/>
  <c r="M710" i="3"/>
  <c r="P725" i="3"/>
  <c r="L792" i="3"/>
  <c r="M792" i="3" s="1"/>
  <c r="O792" i="3"/>
  <c r="I587" i="3"/>
  <c r="P602" i="3"/>
  <c r="O602" i="3"/>
  <c r="K602" i="3"/>
  <c r="I648" i="3"/>
  <c r="P648" i="3"/>
  <c r="K648" i="3"/>
  <c r="I655" i="3"/>
  <c r="O655" i="3"/>
  <c r="L658" i="3"/>
  <c r="M658" i="3" s="1"/>
  <c r="O658" i="3"/>
  <c r="P660" i="3"/>
  <c r="M669" i="3"/>
  <c r="L673" i="3"/>
  <c r="M673" i="3" s="1"/>
  <c r="O673" i="3"/>
  <c r="M684" i="3"/>
  <c r="L688" i="3"/>
  <c r="M688" i="3" s="1"/>
  <c r="O688" i="3"/>
  <c r="I456" i="3"/>
  <c r="I472" i="3"/>
  <c r="I488" i="3"/>
  <c r="I504" i="3"/>
  <c r="I505" i="3"/>
  <c r="I520" i="3"/>
  <c r="I537" i="3"/>
  <c r="I553" i="3"/>
  <c r="I568" i="3"/>
  <c r="I569" i="3"/>
  <c r="O585" i="3"/>
  <c r="O591" i="3"/>
  <c r="L591" i="3"/>
  <c r="M591" i="3" s="1"/>
  <c r="M603" i="3"/>
  <c r="M613" i="3"/>
  <c r="K620" i="3"/>
  <c r="M623" i="3"/>
  <c r="I631" i="3"/>
  <c r="L644" i="3"/>
  <c r="M644" i="3" s="1"/>
  <c r="O644" i="3"/>
  <c r="K651" i="3"/>
  <c r="I653" i="3"/>
  <c r="P653" i="3"/>
  <c r="F698" i="3"/>
  <c r="K698" i="3" s="1"/>
  <c r="K707" i="3"/>
  <c r="I707" i="3"/>
  <c r="P707" i="3"/>
  <c r="O707" i="3"/>
  <c r="O589" i="3"/>
  <c r="O600" i="3"/>
  <c r="L600" i="3"/>
  <c r="M600" i="3" s="1"/>
  <c r="I602" i="3"/>
  <c r="O604" i="3"/>
  <c r="K606" i="3"/>
  <c r="F614" i="3"/>
  <c r="P618" i="3"/>
  <c r="I618" i="3"/>
  <c r="P623" i="3"/>
  <c r="K631" i="3"/>
  <c r="M633" i="3"/>
  <c r="O639" i="3"/>
  <c r="I660" i="3"/>
  <c r="P669" i="3"/>
  <c r="K671" i="3"/>
  <c r="P684" i="3"/>
  <c r="K686" i="3"/>
  <c r="I690" i="3"/>
  <c r="I700" i="3"/>
  <c r="M707" i="3"/>
  <c r="O626" i="3"/>
  <c r="I637" i="3"/>
  <c r="L639" i="3"/>
  <c r="M639" i="3" s="1"/>
  <c r="K640" i="3"/>
  <c r="I651" i="3"/>
  <c r="L653" i="3"/>
  <c r="M653" i="3" s="1"/>
  <c r="K654" i="3"/>
  <c r="O656" i="3"/>
  <c r="L667" i="3"/>
  <c r="K668" i="3"/>
  <c r="O670" i="3"/>
  <c r="L682" i="3"/>
  <c r="K683" i="3"/>
  <c r="O685" i="3"/>
  <c r="L698" i="3"/>
  <c r="I701" i="3"/>
  <c r="O701" i="3"/>
  <c r="I704" i="3"/>
  <c r="P704" i="3"/>
  <c r="L735" i="3"/>
  <c r="M735" i="3" s="1"/>
  <c r="K735" i="3"/>
  <c r="L744" i="3"/>
  <c r="M744" i="3" s="1"/>
  <c r="O744" i="3"/>
  <c r="D746" i="3"/>
  <c r="F746" i="3" s="1"/>
  <c r="O746" i="3" s="1"/>
  <c r="F747" i="3"/>
  <c r="K747" i="3" s="1"/>
  <c r="L751" i="3"/>
  <c r="I765" i="3"/>
  <c r="P765" i="3"/>
  <c r="I790" i="3"/>
  <c r="P790" i="3"/>
  <c r="O790" i="3"/>
  <c r="M790" i="3"/>
  <c r="L708" i="3"/>
  <c r="M708" i="3" s="1"/>
  <c r="K708" i="3"/>
  <c r="K719" i="3"/>
  <c r="L723" i="3"/>
  <c r="K733" i="3"/>
  <c r="I733" i="3"/>
  <c r="P733" i="3"/>
  <c r="I737" i="3"/>
  <c r="P737" i="3"/>
  <c r="O737" i="3"/>
  <c r="I739" i="3"/>
  <c r="I753" i="3"/>
  <c r="P753" i="3"/>
  <c r="O753" i="3"/>
  <c r="O755" i="3"/>
  <c r="I755" i="3"/>
  <c r="M796" i="3"/>
  <c r="I812" i="3"/>
  <c r="P812" i="3"/>
  <c r="O812" i="3"/>
  <c r="M812" i="3"/>
  <c r="L826" i="3"/>
  <c r="M826" i="3" s="1"/>
  <c r="K826" i="3"/>
  <c r="L864" i="3"/>
  <c r="M864" i="3" s="1"/>
  <c r="O864" i="3"/>
  <c r="K619" i="3"/>
  <c r="L637" i="3"/>
  <c r="M637" i="3" s="1"/>
  <c r="K638" i="3"/>
  <c r="O640" i="3"/>
  <c r="L651" i="3"/>
  <c r="M651" i="3" s="1"/>
  <c r="K652" i="3"/>
  <c r="O654" i="3"/>
  <c r="O668" i="3"/>
  <c r="O683" i="3"/>
  <c r="L695" i="3"/>
  <c r="K696" i="3"/>
  <c r="K700" i="3"/>
  <c r="K702" i="3"/>
  <c r="M703" i="3"/>
  <c r="O708" i="3"/>
  <c r="L719" i="3"/>
  <c r="M719" i="3" s="1"/>
  <c r="K731" i="3"/>
  <c r="I757" i="3"/>
  <c r="P757" i="3"/>
  <c r="O757" i="3"/>
  <c r="M757" i="3"/>
  <c r="D760" i="3"/>
  <c r="F761" i="3"/>
  <c r="M761" i="3" s="1"/>
  <c r="L765" i="3"/>
  <c r="M765" i="3" s="1"/>
  <c r="K765" i="3"/>
  <c r="L760" i="3"/>
  <c r="O788" i="3"/>
  <c r="I801" i="3"/>
  <c r="P801" i="3"/>
  <c r="I817" i="3"/>
  <c r="P817" i="3"/>
  <c r="O821" i="3"/>
  <c r="O826" i="3"/>
  <c r="L830" i="3"/>
  <c r="M830" i="3" s="1"/>
  <c r="K830" i="3"/>
  <c r="O594" i="3"/>
  <c r="L612" i="3"/>
  <c r="O615" i="3"/>
  <c r="I626" i="3"/>
  <c r="L631" i="3"/>
  <c r="M631" i="3" s="1"/>
  <c r="O634" i="3"/>
  <c r="P640" i="3"/>
  <c r="F642" i="3"/>
  <c r="L646" i="3"/>
  <c r="O649" i="3"/>
  <c r="P654" i="3"/>
  <c r="I656" i="3"/>
  <c r="L660" i="3"/>
  <c r="M660" i="3" s="1"/>
  <c r="O663" i="3"/>
  <c r="P668" i="3"/>
  <c r="I670" i="3"/>
  <c r="L675" i="3"/>
  <c r="O678" i="3"/>
  <c r="P683" i="3"/>
  <c r="I685" i="3"/>
  <c r="L690" i="3"/>
  <c r="P701" i="3"/>
  <c r="M702" i="3"/>
  <c r="O703" i="3"/>
  <c r="L712" i="3"/>
  <c r="P715" i="3"/>
  <c r="O715" i="3"/>
  <c r="K715" i="3"/>
  <c r="K718" i="3"/>
  <c r="I718" i="3"/>
  <c r="P718" i="3"/>
  <c r="L727" i="3"/>
  <c r="M727" i="3" s="1"/>
  <c r="O727" i="3"/>
  <c r="P730" i="3"/>
  <c r="O730" i="3"/>
  <c r="M730" i="3"/>
  <c r="K730" i="3"/>
  <c r="M731" i="3"/>
  <c r="K737" i="3"/>
  <c r="K753" i="3"/>
  <c r="O765" i="3"/>
  <c r="O781" i="3"/>
  <c r="K790" i="3"/>
  <c r="I794" i="3"/>
  <c r="P820" i="3"/>
  <c r="O820" i="3"/>
  <c r="K820" i="3"/>
  <c r="I820" i="3"/>
  <c r="K706" i="3"/>
  <c r="O709" i="3"/>
  <c r="K709" i="3"/>
  <c r="I709" i="3"/>
  <c r="F721" i="3"/>
  <c r="O731" i="3"/>
  <c r="I735" i="3"/>
  <c r="P735" i="3"/>
  <c r="O735" i="3"/>
  <c r="M737" i="3"/>
  <c r="K744" i="3"/>
  <c r="I744" i="3"/>
  <c r="P744" i="3"/>
  <c r="L746" i="3"/>
  <c r="M753" i="3"/>
  <c r="M755" i="3"/>
  <c r="H759" i="3"/>
  <c r="K763" i="3"/>
  <c r="I763" i="3"/>
  <c r="P763" i="3"/>
  <c r="I767" i="3"/>
  <c r="P767" i="3"/>
  <c r="O767" i="3"/>
  <c r="O769" i="3"/>
  <c r="I769" i="3"/>
  <c r="P780" i="3"/>
  <c r="O780" i="3"/>
  <c r="K780" i="3"/>
  <c r="I780" i="3"/>
  <c r="K798" i="3"/>
  <c r="I798" i="3"/>
  <c r="P798" i="3"/>
  <c r="O619" i="3"/>
  <c r="O638" i="3"/>
  <c r="O652" i="3"/>
  <c r="O696" i="3"/>
  <c r="O700" i="3"/>
  <c r="O702" i="3"/>
  <c r="P714" i="3"/>
  <c r="H716" i="3"/>
  <c r="H697" i="3" s="1"/>
  <c r="O739" i="3"/>
  <c r="L774" i="3"/>
  <c r="M780" i="3"/>
  <c r="M783" i="3"/>
  <c r="I792" i="3"/>
  <c r="P792" i="3"/>
  <c r="L801" i="3"/>
  <c r="M801" i="3" s="1"/>
  <c r="K801" i="3"/>
  <c r="K812" i="3"/>
  <c r="L817" i="3"/>
  <c r="M817" i="3" s="1"/>
  <c r="O817" i="3"/>
  <c r="I821" i="3"/>
  <c r="P821" i="3"/>
  <c r="I877" i="3"/>
  <c r="L903" i="3"/>
  <c r="L904" i="3"/>
  <c r="L924" i="3"/>
  <c r="K925" i="3"/>
  <c r="P700" i="3"/>
  <c r="L706" i="3"/>
  <c r="M706" i="3" s="1"/>
  <c r="M709" i="3"/>
  <c r="I719" i="3"/>
  <c r="P719" i="3"/>
  <c r="O719" i="3"/>
  <c r="P739" i="3"/>
  <c r="P755" i="3"/>
  <c r="K757" i="3"/>
  <c r="K767" i="3"/>
  <c r="I781" i="3"/>
  <c r="P781" i="3"/>
  <c r="F785" i="3"/>
  <c r="K785" i="3" s="1"/>
  <c r="F786" i="3"/>
  <c r="K786" i="3" s="1"/>
  <c r="I788" i="3"/>
  <c r="P795" i="3"/>
  <c r="O795" i="3"/>
  <c r="K795" i="3"/>
  <c r="I795" i="3"/>
  <c r="I826" i="3"/>
  <c r="P826" i="3"/>
  <c r="I839" i="3"/>
  <c r="P839" i="3"/>
  <c r="O921" i="3"/>
  <c r="K921" i="3"/>
  <c r="I921" i="3"/>
  <c r="P921" i="3"/>
  <c r="P734" i="3"/>
  <c r="P750" i="3"/>
  <c r="P764" i="3"/>
  <c r="P784" i="3"/>
  <c r="P799" i="3"/>
  <c r="P800" i="3"/>
  <c r="P825" i="3"/>
  <c r="K854" i="3"/>
  <c r="I854" i="3"/>
  <c r="P854" i="3"/>
  <c r="I862" i="3"/>
  <c r="P862" i="3"/>
  <c r="O862" i="3"/>
  <c r="K871" i="3"/>
  <c r="L889" i="3"/>
  <c r="M889" i="3" s="1"/>
  <c r="K889" i="3"/>
  <c r="L915" i="3"/>
  <c r="O920" i="3"/>
  <c r="M920" i="3"/>
  <c r="P920" i="3"/>
  <c r="M921" i="3"/>
  <c r="K829" i="3"/>
  <c r="I829" i="3"/>
  <c r="P829" i="3"/>
  <c r="I836" i="3"/>
  <c r="K839" i="3"/>
  <c r="L897" i="3"/>
  <c r="M897" i="3" s="1"/>
  <c r="O897" i="3"/>
  <c r="I918" i="3"/>
  <c r="F930" i="3"/>
  <c r="K930" i="3" s="1"/>
  <c r="D929" i="3"/>
  <c r="L714" i="3"/>
  <c r="P722" i="3"/>
  <c r="I724" i="3"/>
  <c r="L729" i="3"/>
  <c r="M729" i="3" s="1"/>
  <c r="O732" i="3"/>
  <c r="P738" i="3"/>
  <c r="K739" i="3"/>
  <c r="I740" i="3"/>
  <c r="I741" i="3"/>
  <c r="O748" i="3"/>
  <c r="P754" i="3"/>
  <c r="K755" i="3"/>
  <c r="I756" i="3"/>
  <c r="O762" i="3"/>
  <c r="P768" i="3"/>
  <c r="K769" i="3"/>
  <c r="I770" i="3"/>
  <c r="L779" i="3"/>
  <c r="O782" i="3"/>
  <c r="P787" i="3"/>
  <c r="K788" i="3"/>
  <c r="I789" i="3"/>
  <c r="L794" i="3"/>
  <c r="P809" i="3"/>
  <c r="I811" i="3"/>
  <c r="L819" i="3"/>
  <c r="M819" i="3" s="1"/>
  <c r="O822" i="3"/>
  <c r="O823" i="3"/>
  <c r="M829" i="3"/>
  <c r="L839" i="3"/>
  <c r="M839" i="3" s="1"/>
  <c r="O839" i="3"/>
  <c r="O850" i="3"/>
  <c r="K850" i="3"/>
  <c r="I850" i="3"/>
  <c r="P850" i="3"/>
  <c r="I880" i="3"/>
  <c r="P880" i="3"/>
  <c r="O884" i="3"/>
  <c r="K884" i="3"/>
  <c r="I884" i="3"/>
  <c r="P884" i="3"/>
  <c r="K724" i="3"/>
  <c r="P732" i="3"/>
  <c r="I734" i="3"/>
  <c r="K740" i="3"/>
  <c r="K741" i="3"/>
  <c r="P748" i="3"/>
  <c r="I750" i="3"/>
  <c r="K756" i="3"/>
  <c r="P762" i="3"/>
  <c r="I764" i="3"/>
  <c r="K770" i="3"/>
  <c r="P782" i="3"/>
  <c r="I784" i="3"/>
  <c r="K789" i="3"/>
  <c r="I799" i="3"/>
  <c r="I800" i="3"/>
  <c r="L810" i="3"/>
  <c r="K811" i="3"/>
  <c r="O813" i="3"/>
  <c r="O814" i="3"/>
  <c r="O815" i="3"/>
  <c r="O816" i="3"/>
  <c r="P822" i="3"/>
  <c r="P823" i="3"/>
  <c r="I825" i="3"/>
  <c r="M827" i="3"/>
  <c r="O829" i="3"/>
  <c r="F903" i="3"/>
  <c r="F911" i="3"/>
  <c r="I920" i="3"/>
  <c r="L940" i="3"/>
  <c r="M940" i="3" s="1"/>
  <c r="O940" i="3"/>
  <c r="P791" i="3"/>
  <c r="P813" i="3"/>
  <c r="P814" i="3"/>
  <c r="P815" i="3"/>
  <c r="P816" i="3"/>
  <c r="O827" i="3"/>
  <c r="P830" i="3"/>
  <c r="I830" i="3"/>
  <c r="I851" i="3"/>
  <c r="P851" i="3"/>
  <c r="K862" i="3"/>
  <c r="K864" i="3"/>
  <c r="I864" i="3"/>
  <c r="P864" i="3"/>
  <c r="O900" i="3"/>
  <c r="K900" i="3"/>
  <c r="I900" i="3"/>
  <c r="P900" i="3"/>
  <c r="L918" i="3"/>
  <c r="K920" i="3"/>
  <c r="P962" i="3"/>
  <c r="O962" i="3"/>
  <c r="K962" i="3"/>
  <c r="I962" i="3"/>
  <c r="F985" i="3"/>
  <c r="K985" i="3" s="1"/>
  <c r="P1010" i="3"/>
  <c r="O1010" i="3"/>
  <c r="K1010" i="3"/>
  <c r="I1010" i="3"/>
  <c r="I722" i="3"/>
  <c r="I738" i="3"/>
  <c r="I754" i="3"/>
  <c r="I768" i="3"/>
  <c r="I787" i="3"/>
  <c r="I809" i="3"/>
  <c r="M811" i="3"/>
  <c r="M854" i="3"/>
  <c r="F858" i="3"/>
  <c r="M862" i="3"/>
  <c r="D866" i="3"/>
  <c r="F866" i="3" s="1"/>
  <c r="F867" i="3"/>
  <c r="M867" i="3" s="1"/>
  <c r="F873" i="3"/>
  <c r="I875" i="3"/>
  <c r="O875" i="3"/>
  <c r="L880" i="3"/>
  <c r="M880" i="3" s="1"/>
  <c r="O880" i="3"/>
  <c r="F891" i="3"/>
  <c r="M900" i="3"/>
  <c r="P1007" i="3"/>
  <c r="O854" i="3"/>
  <c r="I860" i="3"/>
  <c r="O860" i="3"/>
  <c r="I897" i="3"/>
  <c r="P897" i="3"/>
  <c r="F934" i="3"/>
  <c r="O934" i="3" s="1"/>
  <c r="K833" i="3"/>
  <c r="O835" i="3"/>
  <c r="I852" i="3"/>
  <c r="I853" i="3"/>
  <c r="K859" i="3"/>
  <c r="O861" i="3"/>
  <c r="I871" i="3"/>
  <c r="L873" i="3"/>
  <c r="K874" i="3"/>
  <c r="O876" i="3"/>
  <c r="I889" i="3"/>
  <c r="O894" i="3"/>
  <c r="I902" i="3"/>
  <c r="L911" i="3"/>
  <c r="K912" i="3"/>
  <c r="K913" i="3"/>
  <c r="K914" i="3"/>
  <c r="L932" i="3"/>
  <c r="K983" i="3"/>
  <c r="K997" i="3"/>
  <c r="I997" i="3"/>
  <c r="P997" i="3"/>
  <c r="K1003" i="3"/>
  <c r="I1003" i="3"/>
  <c r="I1060" i="3"/>
  <c r="P1060" i="3"/>
  <c r="I1141" i="3"/>
  <c r="P1141" i="3"/>
  <c r="I1169" i="3"/>
  <c r="P1169" i="3"/>
  <c r="I1173" i="3"/>
  <c r="P1173" i="3"/>
  <c r="O1173" i="3"/>
  <c r="L836" i="3"/>
  <c r="K837" i="3"/>
  <c r="K838" i="3"/>
  <c r="O840" i="3"/>
  <c r="O841" i="3"/>
  <c r="O848" i="3"/>
  <c r="P855" i="3"/>
  <c r="I857" i="3"/>
  <c r="K863" i="3"/>
  <c r="O865" i="3"/>
  <c r="P869" i="3"/>
  <c r="P870" i="3"/>
  <c r="I872" i="3"/>
  <c r="O881" i="3"/>
  <c r="O882" i="3"/>
  <c r="P887" i="3"/>
  <c r="P888" i="3"/>
  <c r="I890" i="3"/>
  <c r="I905" i="3"/>
  <c r="I906" i="3"/>
  <c r="I907" i="3"/>
  <c r="I910" i="3"/>
  <c r="L916" i="3"/>
  <c r="M916" i="3" s="1"/>
  <c r="O919" i="3"/>
  <c r="I926" i="3"/>
  <c r="I927" i="3"/>
  <c r="I955" i="3"/>
  <c r="P955" i="3"/>
  <c r="L957" i="3"/>
  <c r="M957" i="3" s="1"/>
  <c r="O957" i="3"/>
  <c r="M962" i="3"/>
  <c r="D971" i="3"/>
  <c r="L974" i="3"/>
  <c r="M974" i="3" s="1"/>
  <c r="O974" i="3"/>
  <c r="I981" i="3"/>
  <c r="P981" i="3"/>
  <c r="L991" i="3"/>
  <c r="M991" i="3" s="1"/>
  <c r="O991" i="3"/>
  <c r="M1010" i="3"/>
  <c r="P840" i="3"/>
  <c r="P841" i="3"/>
  <c r="P842" i="3"/>
  <c r="P843" i="3"/>
  <c r="P844" i="3"/>
  <c r="P845" i="3"/>
  <c r="P846" i="3"/>
  <c r="P847" i="3"/>
  <c r="P848" i="3"/>
  <c r="L856" i="3"/>
  <c r="K857" i="3"/>
  <c r="O859" i="3"/>
  <c r="P865" i="3"/>
  <c r="I869" i="3"/>
  <c r="L871" i="3"/>
  <c r="M871" i="3" s="1"/>
  <c r="K872" i="3"/>
  <c r="O874" i="3"/>
  <c r="P881" i="3"/>
  <c r="P882" i="3"/>
  <c r="K890" i="3"/>
  <c r="O892" i="3"/>
  <c r="P898" i="3"/>
  <c r="K905" i="3"/>
  <c r="K906" i="3"/>
  <c r="K907" i="3"/>
  <c r="O912" i="3"/>
  <c r="O913" i="3"/>
  <c r="O914" i="3"/>
  <c r="P919" i="3"/>
  <c r="L925" i="3"/>
  <c r="K926" i="3"/>
  <c r="K927" i="3"/>
  <c r="K959" i="3"/>
  <c r="K964" i="3"/>
  <c r="K987" i="3"/>
  <c r="I989" i="3"/>
  <c r="P989" i="3"/>
  <c r="O989" i="3"/>
  <c r="O993" i="3"/>
  <c r="I1011" i="3"/>
  <c r="P1011" i="3"/>
  <c r="P833" i="3"/>
  <c r="K834" i="3"/>
  <c r="I835" i="3"/>
  <c r="M838" i="3"/>
  <c r="L849" i="3"/>
  <c r="O852" i="3"/>
  <c r="O853" i="3"/>
  <c r="P859" i="3"/>
  <c r="I861" i="3"/>
  <c r="O868" i="3"/>
  <c r="P874" i="3"/>
  <c r="I876" i="3"/>
  <c r="P892" i="3"/>
  <c r="I894" i="3"/>
  <c r="L899" i="3"/>
  <c r="O902" i="3"/>
  <c r="P912" i="3"/>
  <c r="P913" i="3"/>
  <c r="P914" i="3"/>
  <c r="O959" i="3"/>
  <c r="L966" i="3"/>
  <c r="P994" i="3"/>
  <c r="O994" i="3"/>
  <c r="K994" i="3"/>
  <c r="I994" i="3"/>
  <c r="M1003" i="3"/>
  <c r="I1005" i="3"/>
  <c r="P1005" i="3"/>
  <c r="O1005" i="3"/>
  <c r="L1007" i="3"/>
  <c r="O1007" i="3"/>
  <c r="P1009" i="3"/>
  <c r="O1009" i="3"/>
  <c r="O837" i="3"/>
  <c r="O838" i="3"/>
  <c r="P852" i="3"/>
  <c r="P853" i="3"/>
  <c r="O863" i="3"/>
  <c r="P868" i="3"/>
  <c r="M872" i="3"/>
  <c r="O896" i="3"/>
  <c r="P902" i="3"/>
  <c r="O916" i="3"/>
  <c r="M926" i="3"/>
  <c r="M927" i="3"/>
  <c r="P932" i="3"/>
  <c r="P943" i="3"/>
  <c r="O943" i="3"/>
  <c r="M943" i="3"/>
  <c r="K943" i="3"/>
  <c r="I943" i="3"/>
  <c r="P960" i="3"/>
  <c r="O960" i="3"/>
  <c r="K960" i="3"/>
  <c r="I960" i="3"/>
  <c r="F968" i="3"/>
  <c r="F963" i="3"/>
  <c r="I983" i="3"/>
  <c r="P983" i="3"/>
  <c r="M997" i="3"/>
  <c r="O1003" i="3"/>
  <c r="K1013" i="3"/>
  <c r="I1013" i="3"/>
  <c r="P1013" i="3"/>
  <c r="I840" i="3"/>
  <c r="I841" i="3"/>
  <c r="I842" i="3"/>
  <c r="I843" i="3"/>
  <c r="I844" i="3"/>
  <c r="I845" i="3"/>
  <c r="I846" i="3"/>
  <c r="I847" i="3"/>
  <c r="I848" i="3"/>
  <c r="O857" i="3"/>
  <c r="O872" i="3"/>
  <c r="I881" i="3"/>
  <c r="I882" i="3"/>
  <c r="O889" i="3"/>
  <c r="O890" i="3"/>
  <c r="I898" i="3"/>
  <c r="O905" i="3"/>
  <c r="O906" i="3"/>
  <c r="O907" i="3"/>
  <c r="O910" i="3"/>
  <c r="P916" i="3"/>
  <c r="I919" i="3"/>
  <c r="O926" i="3"/>
  <c r="O927" i="3"/>
  <c r="M930" i="3"/>
  <c r="K940" i="3"/>
  <c r="I940" i="3"/>
  <c r="P940" i="3"/>
  <c r="F950" i="3"/>
  <c r="K955" i="3"/>
  <c r="M960" i="3"/>
  <c r="K981" i="3"/>
  <c r="P993" i="3"/>
  <c r="O997" i="3"/>
  <c r="P1003" i="3"/>
  <c r="I1009" i="3"/>
  <c r="K1011" i="3"/>
  <c r="I944" i="3"/>
  <c r="I957" i="3"/>
  <c r="P957" i="3"/>
  <c r="P959" i="3"/>
  <c r="P961" i="3"/>
  <c r="O961" i="3"/>
  <c r="K961" i="3"/>
  <c r="I961" i="3"/>
  <c r="I964" i="3"/>
  <c r="P964" i="3"/>
  <c r="I974" i="3"/>
  <c r="P974" i="3"/>
  <c r="P978" i="3"/>
  <c r="O978" i="3"/>
  <c r="K978" i="3"/>
  <c r="I978" i="3"/>
  <c r="I991" i="3"/>
  <c r="P991" i="3"/>
  <c r="K1017" i="3"/>
  <c r="I1017" i="3"/>
  <c r="P1017" i="3"/>
  <c r="P931" i="3"/>
  <c r="K939" i="3"/>
  <c r="O941" i="3"/>
  <c r="P947" i="3"/>
  <c r="I949" i="3"/>
  <c r="P965" i="3"/>
  <c r="O975" i="3"/>
  <c r="O976" i="3"/>
  <c r="P982" i="3"/>
  <c r="K990" i="3"/>
  <c r="O992" i="3"/>
  <c r="K1006" i="3"/>
  <c r="I1019" i="3"/>
  <c r="K1049" i="3"/>
  <c r="F1051" i="3"/>
  <c r="O1051" i="3" s="1"/>
  <c r="I1062" i="3"/>
  <c r="P1062" i="3"/>
  <c r="K1217" i="3"/>
  <c r="I1217" i="3"/>
  <c r="P1217" i="3"/>
  <c r="O1217" i="3"/>
  <c r="P941" i="3"/>
  <c r="K949" i="3"/>
  <c r="O951" i="3"/>
  <c r="P958" i="3"/>
  <c r="O969" i="3"/>
  <c r="O970" i="3"/>
  <c r="P975" i="3"/>
  <c r="P976" i="3"/>
  <c r="L983" i="3"/>
  <c r="M983" i="3" s="1"/>
  <c r="O986" i="3"/>
  <c r="P992" i="3"/>
  <c r="K993" i="3"/>
  <c r="L999" i="3"/>
  <c r="M999" i="3" s="1"/>
  <c r="K1000" i="3"/>
  <c r="O1002" i="3"/>
  <c r="L1015" i="3"/>
  <c r="M1015" i="3" s="1"/>
  <c r="O1017" i="3"/>
  <c r="O1018" i="3"/>
  <c r="O1021" i="3"/>
  <c r="K1027" i="3"/>
  <c r="I1027" i="3"/>
  <c r="P1027" i="3"/>
  <c r="O1037" i="3"/>
  <c r="K1037" i="3"/>
  <c r="I1037" i="3"/>
  <c r="D1053" i="3"/>
  <c r="F1053" i="3" s="1"/>
  <c r="L1056" i="3"/>
  <c r="M1056" i="3" s="1"/>
  <c r="O1056" i="3"/>
  <c r="I1066" i="3"/>
  <c r="P1066" i="3"/>
  <c r="P1094" i="3"/>
  <c r="O1094" i="3"/>
  <c r="K1094" i="3"/>
  <c r="I1094" i="3"/>
  <c r="I1111" i="3"/>
  <c r="P1111" i="3"/>
  <c r="P935" i="3"/>
  <c r="I937" i="3"/>
  <c r="L942" i="3"/>
  <c r="M942" i="3" s="1"/>
  <c r="O945" i="3"/>
  <c r="P951" i="3"/>
  <c r="I953" i="3"/>
  <c r="I954" i="3"/>
  <c r="L959" i="3"/>
  <c r="M959" i="3" s="1"/>
  <c r="P969" i="3"/>
  <c r="P970" i="3"/>
  <c r="F972" i="3"/>
  <c r="O972" i="3" s="1"/>
  <c r="O980" i="3"/>
  <c r="P986" i="3"/>
  <c r="I988" i="3"/>
  <c r="O996" i="3"/>
  <c r="P1002" i="3"/>
  <c r="I1004" i="3"/>
  <c r="O1012" i="3"/>
  <c r="P1018" i="3"/>
  <c r="K1060" i="3"/>
  <c r="M1094" i="3"/>
  <c r="I1109" i="3"/>
  <c r="P1109" i="3"/>
  <c r="L1121" i="3"/>
  <c r="K1157" i="3"/>
  <c r="I1157" i="3"/>
  <c r="P1157" i="3"/>
  <c r="O1157" i="3"/>
  <c r="K937" i="3"/>
  <c r="O939" i="3"/>
  <c r="P945" i="3"/>
  <c r="L952" i="3"/>
  <c r="K953" i="3"/>
  <c r="K954" i="3"/>
  <c r="O956" i="3"/>
  <c r="I965" i="3"/>
  <c r="O973" i="3"/>
  <c r="P980" i="3"/>
  <c r="O990" i="3"/>
  <c r="I1041" i="3"/>
  <c r="P1041" i="3"/>
  <c r="M1060" i="3"/>
  <c r="P1064" i="3"/>
  <c r="P1074" i="3"/>
  <c r="O1074" i="3"/>
  <c r="K1074" i="3"/>
  <c r="I1074" i="3"/>
  <c r="I1080" i="3"/>
  <c r="P1080" i="3"/>
  <c r="I1091" i="3"/>
  <c r="P1091" i="3"/>
  <c r="P1093" i="3"/>
  <c r="K1095" i="3"/>
  <c r="I1095" i="3"/>
  <c r="P1095" i="3"/>
  <c r="O1095" i="3"/>
  <c r="K1111" i="3"/>
  <c r="I1119" i="3"/>
  <c r="P1119" i="3"/>
  <c r="M1119" i="3"/>
  <c r="K1119" i="3"/>
  <c r="P956" i="3"/>
  <c r="I958" i="3"/>
  <c r="P973" i="3"/>
  <c r="I975" i="3"/>
  <c r="I976" i="3"/>
  <c r="P990" i="3"/>
  <c r="I992" i="3"/>
  <c r="P1006" i="3"/>
  <c r="I1021" i="3"/>
  <c r="P1021" i="3"/>
  <c r="P1024" i="3"/>
  <c r="O1024" i="3"/>
  <c r="K1024" i="3"/>
  <c r="I1024" i="3"/>
  <c r="O1060" i="3"/>
  <c r="L1072" i="3"/>
  <c r="M1074" i="3"/>
  <c r="L1077" i="3"/>
  <c r="D1077" i="3"/>
  <c r="F1077" i="3" s="1"/>
  <c r="I1102" i="3"/>
  <c r="L1111" i="3"/>
  <c r="M1111" i="3" s="1"/>
  <c r="O1111" i="3"/>
  <c r="O1149" i="3"/>
  <c r="K1149" i="3"/>
  <c r="I1149" i="3"/>
  <c r="P1149" i="3"/>
  <c r="I935" i="3"/>
  <c r="I951" i="3"/>
  <c r="I986" i="3"/>
  <c r="P999" i="3"/>
  <c r="I1002" i="3"/>
  <c r="P1015" i="3"/>
  <c r="I1018" i="3"/>
  <c r="O1019" i="3"/>
  <c r="M1037" i="3"/>
  <c r="K1041" i="3"/>
  <c r="D1043" i="3"/>
  <c r="F1044" i="3"/>
  <c r="M1044" i="3" s="1"/>
  <c r="P1059" i="3"/>
  <c r="O1059" i="3"/>
  <c r="K1059" i="3"/>
  <c r="I1059" i="3"/>
  <c r="I1075" i="3"/>
  <c r="K1080" i="3"/>
  <c r="K1091" i="3"/>
  <c r="I1104" i="3"/>
  <c r="P1104" i="3"/>
  <c r="I1147" i="3"/>
  <c r="P1147" i="3"/>
  <c r="O1147" i="3"/>
  <c r="I1025" i="3"/>
  <c r="P1025" i="3"/>
  <c r="L1041" i="3"/>
  <c r="M1041" i="3" s="1"/>
  <c r="O1041" i="3"/>
  <c r="K1056" i="3"/>
  <c r="I1056" i="3"/>
  <c r="P1056" i="3"/>
  <c r="M1059" i="3"/>
  <c r="O1062" i="3"/>
  <c r="K1064" i="3"/>
  <c r="L1091" i="3"/>
  <c r="M1091" i="3" s="1"/>
  <c r="O1091" i="3"/>
  <c r="I1093" i="3"/>
  <c r="K1109" i="3"/>
  <c r="O1177" i="3"/>
  <c r="I1137" i="3"/>
  <c r="P1137" i="3"/>
  <c r="I1153" i="3"/>
  <c r="P1153" i="3"/>
  <c r="K1159" i="3"/>
  <c r="I1159" i="3"/>
  <c r="P1159" i="3"/>
  <c r="P1188" i="3"/>
  <c r="O1188" i="3"/>
  <c r="K1188" i="3"/>
  <c r="I1188" i="3"/>
  <c r="I1214" i="3"/>
  <c r="P1214" i="3"/>
  <c r="P1022" i="3"/>
  <c r="K1023" i="3"/>
  <c r="L1031" i="3"/>
  <c r="M1031" i="3" s="1"/>
  <c r="K1032" i="3"/>
  <c r="K1033" i="3"/>
  <c r="O1035" i="3"/>
  <c r="O1036" i="3"/>
  <c r="P1042" i="3"/>
  <c r="L1049" i="3"/>
  <c r="M1049" i="3" s="1"/>
  <c r="K1050" i="3"/>
  <c r="O1052" i="3"/>
  <c r="P1057" i="3"/>
  <c r="K1065" i="3"/>
  <c r="O1066" i="3"/>
  <c r="L1078" i="3"/>
  <c r="K1079" i="3"/>
  <c r="O1080" i="3"/>
  <c r="O1081" i="3"/>
  <c r="P1092" i="3"/>
  <c r="K1093" i="3"/>
  <c r="L1102" i="3"/>
  <c r="K1103" i="3"/>
  <c r="O1104" i="3"/>
  <c r="O1105" i="3"/>
  <c r="O1106" i="3"/>
  <c r="P1112" i="3"/>
  <c r="P1124" i="3"/>
  <c r="O1124" i="3"/>
  <c r="K1124" i="3"/>
  <c r="I1124" i="3"/>
  <c r="I1143" i="3"/>
  <c r="K1169" i="3"/>
  <c r="I1179" i="3"/>
  <c r="P1179" i="3"/>
  <c r="O1181" i="3"/>
  <c r="K1181" i="3"/>
  <c r="I1181" i="3"/>
  <c r="P1187" i="3"/>
  <c r="M1188" i="3"/>
  <c r="P1242" i="3"/>
  <c r="O1242" i="3"/>
  <c r="K1242" i="3"/>
  <c r="I1242" i="3"/>
  <c r="P1035" i="3"/>
  <c r="P1036" i="3"/>
  <c r="I1038" i="3"/>
  <c r="L1043" i="3"/>
  <c r="O1045" i="3"/>
  <c r="P1052" i="3"/>
  <c r="F1054" i="3"/>
  <c r="M1054" i="3" s="1"/>
  <c r="L1058" i="3"/>
  <c r="O1061" i="3"/>
  <c r="I1068" i="3"/>
  <c r="F1069" i="3"/>
  <c r="O1069" i="3" s="1"/>
  <c r="L1073" i="3"/>
  <c r="I1083" i="3"/>
  <c r="I1084" i="3"/>
  <c r="I1085" i="3"/>
  <c r="I1086" i="3"/>
  <c r="I1087" i="3"/>
  <c r="I1088" i="3"/>
  <c r="F1089" i="3"/>
  <c r="O1089" i="3" s="1"/>
  <c r="I1108" i="3"/>
  <c r="I1113" i="3"/>
  <c r="P1113" i="3"/>
  <c r="O1113" i="3"/>
  <c r="K1137" i="3"/>
  <c r="K1141" i="3"/>
  <c r="K1153" i="3"/>
  <c r="I1155" i="3"/>
  <c r="L1169" i="3"/>
  <c r="M1169" i="3" s="1"/>
  <c r="O1169" i="3"/>
  <c r="K1173" i="3"/>
  <c r="L1177" i="3"/>
  <c r="I1185" i="3"/>
  <c r="P1185" i="3"/>
  <c r="O1020" i="3"/>
  <c r="K1038" i="3"/>
  <c r="I1048" i="3"/>
  <c r="O1055" i="3"/>
  <c r="P1061" i="3"/>
  <c r="K1062" i="3"/>
  <c r="I1063" i="3"/>
  <c r="L1067" i="3"/>
  <c r="K1068" i="3"/>
  <c r="O1070" i="3"/>
  <c r="O1071" i="3"/>
  <c r="P1076" i="3"/>
  <c r="F1078" i="3"/>
  <c r="K1083" i="3"/>
  <c r="K1084" i="3"/>
  <c r="K1085" i="3"/>
  <c r="K1086" i="3"/>
  <c r="K1087" i="3"/>
  <c r="K1088" i="3"/>
  <c r="K1108" i="3"/>
  <c r="P1123" i="3"/>
  <c r="P1125" i="3"/>
  <c r="L1137" i="3"/>
  <c r="M1137" i="3" s="1"/>
  <c r="O1137" i="3"/>
  <c r="M1141" i="3"/>
  <c r="M1149" i="3"/>
  <c r="L1153" i="3"/>
  <c r="M1153" i="3" s="1"/>
  <c r="O1153" i="3"/>
  <c r="M1173" i="3"/>
  <c r="I1195" i="3"/>
  <c r="P1195" i="3"/>
  <c r="I1022" i="3"/>
  <c r="O1032" i="3"/>
  <c r="O1033" i="3"/>
  <c r="I1042" i="3"/>
  <c r="O1050" i="3"/>
  <c r="P1055" i="3"/>
  <c r="O1065" i="3"/>
  <c r="P1070" i="3"/>
  <c r="P1071" i="3"/>
  <c r="F1073" i="3"/>
  <c r="O1073" i="3" s="1"/>
  <c r="O1079" i="3"/>
  <c r="P1090" i="3"/>
  <c r="I1092" i="3"/>
  <c r="O1103" i="3"/>
  <c r="I1112" i="3"/>
  <c r="K1127" i="3"/>
  <c r="I1127" i="3"/>
  <c r="P1127" i="3"/>
  <c r="I1133" i="3"/>
  <c r="O1139" i="3"/>
  <c r="O1141" i="3"/>
  <c r="O1155" i="3"/>
  <c r="O1171" i="3"/>
  <c r="K1185" i="3"/>
  <c r="I1187" i="3"/>
  <c r="I1191" i="3"/>
  <c r="P1191" i="3"/>
  <c r="P1031" i="3"/>
  <c r="I1035" i="3"/>
  <c r="I1036" i="3"/>
  <c r="P1049" i="3"/>
  <c r="I1052" i="3"/>
  <c r="I1081" i="3"/>
  <c r="I1105" i="3"/>
  <c r="I1106" i="3"/>
  <c r="O1119" i="3"/>
  <c r="P1135" i="3"/>
  <c r="P1140" i="3"/>
  <c r="O1140" i="3"/>
  <c r="K1140" i="3"/>
  <c r="I1140" i="3"/>
  <c r="P1156" i="3"/>
  <c r="O1156" i="3"/>
  <c r="K1156" i="3"/>
  <c r="I1156" i="3"/>
  <c r="M1159" i="3"/>
  <c r="K1163" i="3"/>
  <c r="I1163" i="3"/>
  <c r="P1163" i="3"/>
  <c r="P1172" i="3"/>
  <c r="O1172" i="3"/>
  <c r="K1172" i="3"/>
  <c r="I1172" i="3"/>
  <c r="M1181" i="3"/>
  <c r="L1185" i="3"/>
  <c r="M1185" i="3" s="1"/>
  <c r="O1185" i="3"/>
  <c r="K1187" i="3"/>
  <c r="K1195" i="3"/>
  <c r="K1197" i="3"/>
  <c r="I1197" i="3"/>
  <c r="K1199" i="3"/>
  <c r="I1199" i="3"/>
  <c r="P1227" i="3"/>
  <c r="O1227" i="3"/>
  <c r="K1227" i="3"/>
  <c r="I1227" i="3"/>
  <c r="I1255" i="3"/>
  <c r="P1255" i="3"/>
  <c r="L1113" i="3"/>
  <c r="M1113" i="3" s="1"/>
  <c r="K1113" i="3"/>
  <c r="O1117" i="3"/>
  <c r="I1123" i="3"/>
  <c r="M1140" i="3"/>
  <c r="M1156" i="3"/>
  <c r="O1165" i="3"/>
  <c r="K1165" i="3"/>
  <c r="I1165" i="3"/>
  <c r="P1171" i="3"/>
  <c r="M1172" i="3"/>
  <c r="O1195" i="3"/>
  <c r="L1204" i="3"/>
  <c r="M1204" i="3" s="1"/>
  <c r="O1204" i="3"/>
  <c r="O1122" i="3"/>
  <c r="P1128" i="3"/>
  <c r="L1135" i="3"/>
  <c r="K1136" i="3"/>
  <c r="O1138" i="3"/>
  <c r="P1144" i="3"/>
  <c r="I1146" i="3"/>
  <c r="K1152" i="3"/>
  <c r="O1154" i="3"/>
  <c r="P1160" i="3"/>
  <c r="I1162" i="3"/>
  <c r="L1167" i="3"/>
  <c r="M1167" i="3" s="1"/>
  <c r="O1170" i="3"/>
  <c r="L1183" i="3"/>
  <c r="M1183" i="3" s="1"/>
  <c r="O1186" i="3"/>
  <c r="I1212" i="3"/>
  <c r="P1212" i="3"/>
  <c r="M1217" i="3"/>
  <c r="P1226" i="3"/>
  <c r="O1226" i="3"/>
  <c r="M1226" i="3"/>
  <c r="M1227" i="3"/>
  <c r="P1241" i="3"/>
  <c r="O1241" i="3"/>
  <c r="M1241" i="3"/>
  <c r="M1242" i="3"/>
  <c r="I1253" i="3"/>
  <c r="P1253" i="3"/>
  <c r="P1122" i="3"/>
  <c r="M1126" i="3"/>
  <c r="L1129" i="3"/>
  <c r="M1129" i="3" s="1"/>
  <c r="O1132" i="3"/>
  <c r="P1138" i="3"/>
  <c r="L1145" i="3"/>
  <c r="M1145" i="3" s="1"/>
  <c r="K1146" i="3"/>
  <c r="O1148" i="3"/>
  <c r="P1154" i="3"/>
  <c r="L1161" i="3"/>
  <c r="M1161" i="3" s="1"/>
  <c r="K1162" i="3"/>
  <c r="O1163" i="3"/>
  <c r="P1170" i="3"/>
  <c r="K1178" i="3"/>
  <c r="O1179" i="3"/>
  <c r="O1180" i="3"/>
  <c r="P1186" i="3"/>
  <c r="L1195" i="3"/>
  <c r="M1195" i="3" s="1"/>
  <c r="K1196" i="3"/>
  <c r="O1198" i="3"/>
  <c r="M1201" i="3"/>
  <c r="P1206" i="3"/>
  <c r="K1214" i="3"/>
  <c r="K1216" i="3"/>
  <c r="P1216" i="3"/>
  <c r="K1218" i="3"/>
  <c r="I1218" i="3"/>
  <c r="P1218" i="3"/>
  <c r="O1218" i="3"/>
  <c r="I1224" i="3"/>
  <c r="P1224" i="3"/>
  <c r="K1228" i="3"/>
  <c r="I1228" i="3"/>
  <c r="P1228" i="3"/>
  <c r="O1228" i="3"/>
  <c r="I1239" i="3"/>
  <c r="P1239" i="3"/>
  <c r="K1243" i="3"/>
  <c r="I1243" i="3"/>
  <c r="P1243" i="3"/>
  <c r="O1243" i="3"/>
  <c r="I1363" i="3"/>
  <c r="P1363" i="3"/>
  <c r="K1363" i="3"/>
  <c r="P1116" i="3"/>
  <c r="K1117" i="3"/>
  <c r="I1118" i="3"/>
  <c r="L1123" i="3"/>
  <c r="M1123" i="3" s="1"/>
  <c r="O1126" i="3"/>
  <c r="P1132" i="3"/>
  <c r="I1134" i="3"/>
  <c r="L1139" i="3"/>
  <c r="O1142" i="3"/>
  <c r="P1148" i="3"/>
  <c r="I1150" i="3"/>
  <c r="L1155" i="3"/>
  <c r="O1158" i="3"/>
  <c r="I1204" i="3"/>
  <c r="P1204" i="3"/>
  <c r="P1208" i="3"/>
  <c r="O1208" i="3"/>
  <c r="P1209" i="3"/>
  <c r="O1209" i="3"/>
  <c r="K1209" i="3"/>
  <c r="I1209" i="3"/>
  <c r="O1214" i="3"/>
  <c r="L1214" i="3"/>
  <c r="M1214" i="3" s="1"/>
  <c r="I1258" i="3"/>
  <c r="P1258" i="3"/>
  <c r="F1261" i="3"/>
  <c r="K1358" i="3"/>
  <c r="I1358" i="3"/>
  <c r="K1118" i="3"/>
  <c r="O1120" i="3"/>
  <c r="P1126" i="3"/>
  <c r="L1133" i="3"/>
  <c r="M1133" i="3" s="1"/>
  <c r="K1134" i="3"/>
  <c r="O1136" i="3"/>
  <c r="P1158" i="3"/>
  <c r="I1160" i="3"/>
  <c r="K1166" i="3"/>
  <c r="O1168" i="3"/>
  <c r="P1174" i="3"/>
  <c r="I1176" i="3"/>
  <c r="K1182" i="3"/>
  <c r="O1184" i="3"/>
  <c r="P1190" i="3"/>
  <c r="K1191" i="3"/>
  <c r="K1200" i="3"/>
  <c r="M1209" i="3"/>
  <c r="K1219" i="3"/>
  <c r="I1219" i="3"/>
  <c r="P1219" i="3"/>
  <c r="O1219" i="3"/>
  <c r="I1226" i="3"/>
  <c r="I1241" i="3"/>
  <c r="M1253" i="3"/>
  <c r="O1114" i="3"/>
  <c r="I1122" i="3"/>
  <c r="P1136" i="3"/>
  <c r="I1138" i="3"/>
  <c r="O1146" i="3"/>
  <c r="P1151" i="3"/>
  <c r="P1152" i="3"/>
  <c r="I1154" i="3"/>
  <c r="O1162" i="3"/>
  <c r="P1167" i="3"/>
  <c r="P1168" i="3"/>
  <c r="I1170" i="3"/>
  <c r="K1176" i="3"/>
  <c r="O1178" i="3"/>
  <c r="P1183" i="3"/>
  <c r="P1184" i="3"/>
  <c r="I1186" i="3"/>
  <c r="M1200" i="3"/>
  <c r="M1212" i="3"/>
  <c r="M1219" i="3"/>
  <c r="L1224" i="3"/>
  <c r="M1224" i="3" s="1"/>
  <c r="O1224" i="3"/>
  <c r="K1226" i="3"/>
  <c r="K1230" i="3"/>
  <c r="I1230" i="3"/>
  <c r="P1230" i="3"/>
  <c r="L1239" i="3"/>
  <c r="M1239" i="3" s="1"/>
  <c r="O1239" i="3"/>
  <c r="K1241" i="3"/>
  <c r="K1245" i="3"/>
  <c r="I1245" i="3"/>
  <c r="P1245" i="3"/>
  <c r="O1255" i="3"/>
  <c r="P1328" i="3"/>
  <c r="O1328" i="3"/>
  <c r="K1328" i="3"/>
  <c r="I1328" i="3"/>
  <c r="P1332" i="3"/>
  <c r="O1332" i="3"/>
  <c r="K1332" i="3"/>
  <c r="I1332" i="3"/>
  <c r="P1336" i="3"/>
  <c r="O1336" i="3"/>
  <c r="K1336" i="3"/>
  <c r="I1336" i="3"/>
  <c r="P1340" i="3"/>
  <c r="O1340" i="3"/>
  <c r="K1340" i="3"/>
  <c r="I1340" i="3"/>
  <c r="I1116" i="3"/>
  <c r="P1129" i="3"/>
  <c r="I1132" i="3"/>
  <c r="P1145" i="3"/>
  <c r="K1147" i="3"/>
  <c r="I1148" i="3"/>
  <c r="P1161" i="3"/>
  <c r="I1164" i="3"/>
  <c r="I1180" i="3"/>
  <c r="I1198" i="3"/>
  <c r="P1200" i="3"/>
  <c r="L1206" i="3"/>
  <c r="M1206" i="3" s="1"/>
  <c r="O1206" i="3"/>
  <c r="I1208" i="3"/>
  <c r="K1212" i="3"/>
  <c r="L1258" i="3"/>
  <c r="M1258" i="3" s="1"/>
  <c r="O1258" i="3"/>
  <c r="I1326" i="3"/>
  <c r="O1201" i="3"/>
  <c r="K1204" i="3"/>
  <c r="K1207" i="3"/>
  <c r="I1207" i="3"/>
  <c r="P1207" i="3"/>
  <c r="O1207" i="3"/>
  <c r="K1208" i="3"/>
  <c r="O1225" i="3"/>
  <c r="O1240" i="3"/>
  <c r="O1259" i="3"/>
  <c r="M1328" i="3"/>
  <c r="M1332" i="3"/>
  <c r="M1336" i="3"/>
  <c r="M1340" i="3"/>
  <c r="K1215" i="3"/>
  <c r="O1216" i="3"/>
  <c r="P1225" i="3"/>
  <c r="L1232" i="3"/>
  <c r="K1233" i="3"/>
  <c r="P1240" i="3"/>
  <c r="L1250" i="3"/>
  <c r="M1250" i="3" s="1"/>
  <c r="K1251" i="3"/>
  <c r="K1252" i="3"/>
  <c r="O1253" i="3"/>
  <c r="O1254" i="3"/>
  <c r="P1259" i="3"/>
  <c r="P1329" i="3"/>
  <c r="O1329" i="3"/>
  <c r="M1329" i="3"/>
  <c r="K1329" i="3"/>
  <c r="I1329" i="3"/>
  <c r="P1333" i="3"/>
  <c r="O1333" i="3"/>
  <c r="K1333" i="3"/>
  <c r="I1333" i="3"/>
  <c r="P1337" i="3"/>
  <c r="O1337" i="3"/>
  <c r="K1337" i="3"/>
  <c r="I1337" i="3"/>
  <c r="P1341" i="3"/>
  <c r="O1341" i="3"/>
  <c r="K1341" i="3"/>
  <c r="I1341" i="3"/>
  <c r="I1349" i="3"/>
  <c r="P1349" i="3"/>
  <c r="L1373" i="3"/>
  <c r="M1373" i="3" s="1"/>
  <c r="O1373" i="3"/>
  <c r="P1254" i="3"/>
  <c r="K1297" i="3"/>
  <c r="I1297" i="3"/>
  <c r="I1305" i="3"/>
  <c r="P1305" i="3"/>
  <c r="F1291" i="3"/>
  <c r="M1291" i="3" s="1"/>
  <c r="P1330" i="3"/>
  <c r="O1330" i="3"/>
  <c r="M1330" i="3"/>
  <c r="K1330" i="3"/>
  <c r="I1330" i="3"/>
  <c r="P1334" i="3"/>
  <c r="O1334" i="3"/>
  <c r="K1334" i="3"/>
  <c r="I1334" i="3"/>
  <c r="P1338" i="3"/>
  <c r="O1338" i="3"/>
  <c r="K1338" i="3"/>
  <c r="I1338" i="3"/>
  <c r="F1342" i="3"/>
  <c r="K1342" i="3" s="1"/>
  <c r="I1347" i="3"/>
  <c r="P1347" i="3"/>
  <c r="O1215" i="3"/>
  <c r="P1222" i="3"/>
  <c r="I1225" i="3"/>
  <c r="O1233" i="3"/>
  <c r="P1237" i="3"/>
  <c r="P1238" i="3"/>
  <c r="I1240" i="3"/>
  <c r="O1251" i="3"/>
  <c r="O1252" i="3"/>
  <c r="P1257" i="3"/>
  <c r="K1258" i="3"/>
  <c r="I1259" i="3"/>
  <c r="M1279" i="3"/>
  <c r="K1305" i="3"/>
  <c r="M1334" i="3"/>
  <c r="M1338" i="3"/>
  <c r="O1349" i="3"/>
  <c r="P1232" i="3"/>
  <c r="F1235" i="3"/>
  <c r="M1235" i="3" s="1"/>
  <c r="P1250" i="3"/>
  <c r="I1254" i="3"/>
  <c r="O1279" i="3"/>
  <c r="L1305" i="3"/>
  <c r="M1305" i="3" s="1"/>
  <c r="O1305" i="3"/>
  <c r="P1327" i="3"/>
  <c r="O1327" i="3"/>
  <c r="K1327" i="3"/>
  <c r="I1327" i="3"/>
  <c r="P1331" i="3"/>
  <c r="O1331" i="3"/>
  <c r="M1331" i="3"/>
  <c r="K1331" i="3"/>
  <c r="I1331" i="3"/>
  <c r="P1335" i="3"/>
  <c r="O1335" i="3"/>
  <c r="K1335" i="3"/>
  <c r="I1335" i="3"/>
  <c r="P1339" i="3"/>
  <c r="O1339" i="3"/>
  <c r="K1339" i="3"/>
  <c r="I1339" i="3"/>
  <c r="O1363" i="3"/>
  <c r="P1279" i="3"/>
  <c r="K1287" i="3"/>
  <c r="I1287" i="3"/>
  <c r="P1287" i="3"/>
  <c r="M1297" i="3"/>
  <c r="M1327" i="3"/>
  <c r="M1335" i="3"/>
  <c r="M1339" i="3"/>
  <c r="I1373" i="3"/>
  <c r="P1373" i="3"/>
  <c r="L1301" i="3"/>
  <c r="M1301" i="3" s="1"/>
  <c r="P1281" i="3"/>
  <c r="P1282" i="3"/>
  <c r="D1290" i="3"/>
  <c r="F1290" i="3" s="1"/>
  <c r="O1290" i="3" s="1"/>
  <c r="L1290" i="3"/>
  <c r="O1292" i="3"/>
  <c r="O1293" i="3"/>
  <c r="O1294" i="3"/>
  <c r="O1295" i="3"/>
  <c r="O1296" i="3"/>
  <c r="P1306" i="3"/>
  <c r="P1307" i="3"/>
  <c r="P1308" i="3"/>
  <c r="P1309" i="3"/>
  <c r="P1310" i="3"/>
  <c r="P1311" i="3"/>
  <c r="P1312" i="3"/>
  <c r="P1313" i="3"/>
  <c r="P1314" i="3"/>
  <c r="P1315" i="3"/>
  <c r="P1316" i="3"/>
  <c r="P1317" i="3"/>
  <c r="P1318" i="3"/>
  <c r="P1319" i="3"/>
  <c r="P1320" i="3"/>
  <c r="P1321" i="3"/>
  <c r="P1322" i="3"/>
  <c r="P1323" i="3"/>
  <c r="P1324" i="3"/>
  <c r="P1325" i="3"/>
  <c r="L1349" i="3"/>
  <c r="M1349" i="3" s="1"/>
  <c r="K1350" i="3"/>
  <c r="K1351" i="3"/>
  <c r="K1352" i="3"/>
  <c r="K1353" i="3"/>
  <c r="K1354" i="3"/>
  <c r="K1355" i="3"/>
  <c r="K1356" i="3"/>
  <c r="K1357" i="3"/>
  <c r="P1374" i="3"/>
  <c r="P1375" i="3"/>
  <c r="P1376" i="3"/>
  <c r="O1285" i="3"/>
  <c r="O1286" i="3"/>
  <c r="P1292" i="3"/>
  <c r="P1293" i="3"/>
  <c r="P1294" i="3"/>
  <c r="P1295" i="3"/>
  <c r="P1296" i="3"/>
  <c r="I1360" i="3"/>
  <c r="I1361" i="3"/>
  <c r="I1362" i="3"/>
  <c r="P1344" i="3"/>
  <c r="P1345" i="3"/>
  <c r="K1347" i="3"/>
  <c r="K1360" i="3"/>
  <c r="K1361" i="3"/>
  <c r="K1362" i="3"/>
  <c r="O1365" i="3"/>
  <c r="O1366" i="3"/>
  <c r="O1367" i="3"/>
  <c r="O1368" i="3"/>
  <c r="O1369" i="3"/>
  <c r="O1370" i="3"/>
  <c r="O1371" i="3"/>
  <c r="O1372" i="3"/>
  <c r="I1280" i="3"/>
  <c r="I1281" i="3"/>
  <c r="I1282" i="3"/>
  <c r="P1301" i="3"/>
  <c r="I1306" i="3"/>
  <c r="I1307" i="3"/>
  <c r="I1308" i="3"/>
  <c r="I1309" i="3"/>
  <c r="I1310" i="3"/>
  <c r="I1311" i="3"/>
  <c r="I1312" i="3"/>
  <c r="I1314" i="3"/>
  <c r="I1315" i="3"/>
  <c r="I1316" i="3"/>
  <c r="I1317" i="3"/>
  <c r="I1318" i="3"/>
  <c r="I1319" i="3"/>
  <c r="I1320" i="3"/>
  <c r="I1321" i="3"/>
  <c r="I1322" i="3"/>
  <c r="I1323" i="3"/>
  <c r="I1324" i="3"/>
  <c r="I1325" i="3"/>
  <c r="O1356" i="3"/>
  <c r="O1357" i="3"/>
  <c r="I1374" i="3"/>
  <c r="I1375" i="3"/>
  <c r="I1376" i="3"/>
  <c r="I1292" i="3"/>
  <c r="I1293" i="3"/>
  <c r="I1294" i="3"/>
  <c r="I1295" i="3"/>
  <c r="I1296" i="3"/>
  <c r="F1359" i="3"/>
  <c r="O1359" i="3" s="1"/>
  <c r="X39" i="2"/>
  <c r="U39" i="2"/>
  <c r="T39" i="2"/>
  <c r="R39" i="2"/>
  <c r="O39" i="2"/>
  <c r="N39" i="2"/>
  <c r="L39" i="2"/>
  <c r="I39" i="2"/>
  <c r="H39" i="2"/>
  <c r="F39" i="2"/>
  <c r="C39" i="2"/>
  <c r="B39" i="2"/>
  <c r="X38" i="2"/>
  <c r="U38" i="2"/>
  <c r="T38" i="2"/>
  <c r="R38" i="2"/>
  <c r="O38" i="2"/>
  <c r="N38" i="2"/>
  <c r="L38" i="2"/>
  <c r="I38" i="2"/>
  <c r="H38" i="2"/>
  <c r="F38" i="2"/>
  <c r="C38" i="2"/>
  <c r="B38" i="2"/>
  <c r="X37" i="2"/>
  <c r="U37" i="2"/>
  <c r="V37" i="2" s="1"/>
  <c r="T37" i="2"/>
  <c r="R37" i="2"/>
  <c r="O37" i="2"/>
  <c r="N37" i="2"/>
  <c r="L37" i="2"/>
  <c r="I37" i="2"/>
  <c r="H37" i="2"/>
  <c r="F37" i="2"/>
  <c r="C37" i="2"/>
  <c r="B37" i="2"/>
  <c r="X36" i="2"/>
  <c r="U36" i="2"/>
  <c r="T36" i="2"/>
  <c r="R36" i="2"/>
  <c r="O36" i="2"/>
  <c r="N36" i="2"/>
  <c r="L36" i="2"/>
  <c r="H36" i="2"/>
  <c r="F36" i="2"/>
  <c r="C36" i="2"/>
  <c r="B36" i="2"/>
  <c r="X35" i="2"/>
  <c r="U35" i="2"/>
  <c r="T35" i="2"/>
  <c r="R35" i="2"/>
  <c r="O35" i="2"/>
  <c r="N35" i="2"/>
  <c r="P35" i="2" s="1"/>
  <c r="L35" i="2"/>
  <c r="I35" i="2"/>
  <c r="H35" i="2"/>
  <c r="F35" i="2"/>
  <c r="C35" i="2"/>
  <c r="B35" i="2"/>
  <c r="R34" i="2"/>
  <c r="O34" i="2"/>
  <c r="N34" i="2"/>
  <c r="L34" i="2"/>
  <c r="I34" i="2"/>
  <c r="H34" i="2"/>
  <c r="J34" i="2" s="1"/>
  <c r="X33" i="2"/>
  <c r="U33" i="2"/>
  <c r="T33" i="2"/>
  <c r="R33" i="2"/>
  <c r="O33" i="2"/>
  <c r="N33" i="2"/>
  <c r="L33" i="2"/>
  <c r="I33" i="2"/>
  <c r="H33" i="2"/>
  <c r="F33" i="2"/>
  <c r="C33" i="2"/>
  <c r="B33" i="2"/>
  <c r="R31" i="2"/>
  <c r="O31" i="2"/>
  <c r="N31" i="2"/>
  <c r="L31" i="2"/>
  <c r="I31" i="2"/>
  <c r="H31" i="2"/>
  <c r="J31" i="2" s="1"/>
  <c r="F31" i="2"/>
  <c r="C31" i="2"/>
  <c r="B31" i="2"/>
  <c r="D31" i="2" s="1"/>
  <c r="R30" i="2"/>
  <c r="O30" i="2"/>
  <c r="P30" i="2" s="1"/>
  <c r="N30" i="2"/>
  <c r="L30" i="2"/>
  <c r="I30" i="2"/>
  <c r="H30" i="2"/>
  <c r="F30" i="2"/>
  <c r="C30" i="2"/>
  <c r="B30" i="2"/>
  <c r="R28" i="2"/>
  <c r="O28" i="2"/>
  <c r="N28" i="2"/>
  <c r="L28" i="2"/>
  <c r="I28" i="2"/>
  <c r="H28" i="2"/>
  <c r="J28" i="2" s="1"/>
  <c r="F28" i="2"/>
  <c r="C28" i="2"/>
  <c r="B28" i="2"/>
  <c r="R27" i="2"/>
  <c r="O27" i="2"/>
  <c r="N27" i="2"/>
  <c r="P27" i="2" s="1"/>
  <c r="L27" i="2"/>
  <c r="I27" i="2"/>
  <c r="H27" i="2"/>
  <c r="J27" i="2" s="1"/>
  <c r="F27" i="2"/>
  <c r="C27" i="2"/>
  <c r="B27" i="2"/>
  <c r="D27" i="2" s="1"/>
  <c r="R26" i="2"/>
  <c r="O26" i="2"/>
  <c r="P26" i="2" s="1"/>
  <c r="N26" i="2"/>
  <c r="L26" i="2"/>
  <c r="I26" i="2"/>
  <c r="H26" i="2"/>
  <c r="J26" i="2" s="1"/>
  <c r="F26" i="2"/>
  <c r="C26" i="2"/>
  <c r="B26" i="2"/>
  <c r="D26" i="2" s="1"/>
  <c r="P25" i="2"/>
  <c r="L25" i="2"/>
  <c r="I25" i="2"/>
  <c r="H25" i="2"/>
  <c r="J25" i="2" s="1"/>
  <c r="F25" i="2"/>
  <c r="C25" i="2"/>
  <c r="B25" i="2"/>
  <c r="D25" i="2" s="1"/>
  <c r="R24" i="2"/>
  <c r="O24" i="2"/>
  <c r="N24" i="2"/>
  <c r="P24" i="2" s="1"/>
  <c r="L24" i="2"/>
  <c r="I24" i="2"/>
  <c r="H24" i="2"/>
  <c r="F24" i="2"/>
  <c r="C24" i="2"/>
  <c r="B24" i="2"/>
  <c r="D24" i="2" s="1"/>
  <c r="R23" i="2"/>
  <c r="O23" i="2"/>
  <c r="N23" i="2"/>
  <c r="P23" i="2" s="1"/>
  <c r="L23" i="2"/>
  <c r="I23" i="2"/>
  <c r="H23" i="2"/>
  <c r="J23" i="2" s="1"/>
  <c r="F23" i="2"/>
  <c r="C23" i="2"/>
  <c r="B23" i="2"/>
  <c r="D23" i="2" s="1"/>
  <c r="R22" i="2"/>
  <c r="O22" i="2"/>
  <c r="N22" i="2"/>
  <c r="L22" i="2"/>
  <c r="I22" i="2"/>
  <c r="H22" i="2"/>
  <c r="J22" i="2" s="1"/>
  <c r="F22" i="2"/>
  <c r="C22" i="2"/>
  <c r="B22" i="2"/>
  <c r="D22" i="2" s="1"/>
  <c r="R21" i="2"/>
  <c r="O21" i="2"/>
  <c r="N21" i="2"/>
  <c r="L21" i="2"/>
  <c r="I21" i="2"/>
  <c r="H21" i="2"/>
  <c r="J21" i="2" s="1"/>
  <c r="F21" i="2"/>
  <c r="C21" i="2"/>
  <c r="B21" i="2"/>
  <c r="D21" i="2" s="1"/>
  <c r="R20" i="2"/>
  <c r="O20" i="2"/>
  <c r="N20" i="2"/>
  <c r="L20" i="2"/>
  <c r="I20" i="2"/>
  <c r="H20" i="2"/>
  <c r="J20" i="2" s="1"/>
  <c r="F20" i="2"/>
  <c r="C20" i="2"/>
  <c r="B20" i="2"/>
  <c r="D20" i="2" s="1"/>
  <c r="R19" i="2"/>
  <c r="O19" i="2"/>
  <c r="N19" i="2"/>
  <c r="L19" i="2"/>
  <c r="I19" i="2"/>
  <c r="H19" i="2"/>
  <c r="J19" i="2" s="1"/>
  <c r="F19" i="2"/>
  <c r="C19" i="2"/>
  <c r="B19" i="2"/>
  <c r="R18" i="2"/>
  <c r="O18" i="2"/>
  <c r="N18" i="2"/>
  <c r="P18" i="2" s="1"/>
  <c r="L18" i="2"/>
  <c r="I18" i="2"/>
  <c r="H18" i="2"/>
  <c r="J18" i="2" s="1"/>
  <c r="F18" i="2"/>
  <c r="C18" i="2"/>
  <c r="B18" i="2"/>
  <c r="D18" i="2" s="1"/>
  <c r="R17" i="2"/>
  <c r="O17" i="2"/>
  <c r="N17" i="2"/>
  <c r="P17" i="2" s="1"/>
  <c r="L17" i="2"/>
  <c r="I17" i="2"/>
  <c r="H17" i="2"/>
  <c r="F17" i="2"/>
  <c r="C17" i="2"/>
  <c r="B17" i="2"/>
  <c r="R16" i="2"/>
  <c r="O16" i="2"/>
  <c r="N16" i="2"/>
  <c r="P16" i="2" s="1"/>
  <c r="L16" i="2"/>
  <c r="I16" i="2"/>
  <c r="H16" i="2"/>
  <c r="J16" i="2" s="1"/>
  <c r="F16" i="2"/>
  <c r="C16" i="2"/>
  <c r="B16" i="2"/>
  <c r="D16" i="2" s="1"/>
  <c r="R15" i="2"/>
  <c r="O15" i="2"/>
  <c r="N15" i="2"/>
  <c r="P15" i="2" s="1"/>
  <c r="L15" i="2"/>
  <c r="I15" i="2"/>
  <c r="H15" i="2"/>
  <c r="F15" i="2"/>
  <c r="C15" i="2"/>
  <c r="B15" i="2"/>
  <c r="D15" i="2" s="1"/>
  <c r="R14" i="2"/>
  <c r="O14" i="2"/>
  <c r="N14" i="2"/>
  <c r="P14" i="2" s="1"/>
  <c r="L14" i="2"/>
  <c r="I14" i="2"/>
  <c r="H14" i="2"/>
  <c r="J14" i="2" s="1"/>
  <c r="F14" i="2"/>
  <c r="G14" i="2" s="1"/>
  <c r="C14" i="2"/>
  <c r="B14" i="2"/>
  <c r="D14" i="2" s="1"/>
  <c r="R13" i="2"/>
  <c r="O13" i="2"/>
  <c r="N13" i="2"/>
  <c r="L13" i="2"/>
  <c r="I13" i="2"/>
  <c r="H13" i="2"/>
  <c r="J13" i="2" s="1"/>
  <c r="F13" i="2"/>
  <c r="C13" i="2"/>
  <c r="B13" i="2"/>
  <c r="D13" i="2" s="1"/>
  <c r="R12" i="2"/>
  <c r="O12" i="2"/>
  <c r="N12" i="2"/>
  <c r="L12" i="2"/>
  <c r="I12" i="2"/>
  <c r="H12" i="2"/>
  <c r="F12" i="2"/>
  <c r="C12" i="2"/>
  <c r="B12" i="2"/>
  <c r="R11" i="2"/>
  <c r="O11" i="2"/>
  <c r="N11" i="2"/>
  <c r="P11" i="2" s="1"/>
  <c r="L11" i="2"/>
  <c r="I11" i="2"/>
  <c r="H11" i="2"/>
  <c r="J11" i="2" s="1"/>
  <c r="F11" i="2"/>
  <c r="C11" i="2"/>
  <c r="B11" i="2"/>
  <c r="R10" i="2"/>
  <c r="S10" i="2" s="1"/>
  <c r="O10" i="2"/>
  <c r="N10" i="2"/>
  <c r="P10" i="2" s="1"/>
  <c r="L10" i="2"/>
  <c r="I10" i="2"/>
  <c r="H10" i="2"/>
  <c r="J10" i="2" s="1"/>
  <c r="F10" i="2"/>
  <c r="C10" i="2"/>
  <c r="C29" i="2" s="1"/>
  <c r="B10" i="2"/>
  <c r="R9" i="2"/>
  <c r="O9" i="2"/>
  <c r="N9" i="2"/>
  <c r="N29" i="2" s="1"/>
  <c r="L9" i="2"/>
  <c r="I9" i="2"/>
  <c r="I29" i="2" s="1"/>
  <c r="H9" i="2"/>
  <c r="J9" i="2" s="1"/>
  <c r="F9" i="2"/>
  <c r="F29" i="2" s="1"/>
  <c r="C9" i="2"/>
  <c r="B9" i="2"/>
  <c r="D9" i="2" s="1"/>
  <c r="R8" i="2"/>
  <c r="O8" i="2"/>
  <c r="N8" i="2"/>
  <c r="P8" i="2" s="1"/>
  <c r="L8" i="2"/>
  <c r="I8" i="2"/>
  <c r="H8" i="2"/>
  <c r="F8" i="2"/>
  <c r="C8" i="2"/>
  <c r="B8" i="2"/>
  <c r="D36" i="2" l="1"/>
  <c r="V38" i="2"/>
  <c r="P37" i="2"/>
  <c r="P39" i="2"/>
  <c r="M1187" i="3"/>
  <c r="M948" i="3"/>
  <c r="M834" i="3"/>
  <c r="M1034" i="3"/>
  <c r="M733" i="3"/>
  <c r="P36" i="2"/>
  <c r="K1125" i="3"/>
  <c r="M487" i="3"/>
  <c r="D35" i="2"/>
  <c r="O1358" i="3"/>
  <c r="P1197" i="3"/>
  <c r="M1067" i="3"/>
  <c r="P1075" i="3"/>
  <c r="K1067" i="3"/>
  <c r="I1067" i="3"/>
  <c r="P944" i="3"/>
  <c r="K946" i="3"/>
  <c r="M779" i="3"/>
  <c r="P918" i="3"/>
  <c r="P836" i="3"/>
  <c r="M749" i="3"/>
  <c r="P692" i="3"/>
  <c r="M627" i="3"/>
  <c r="K627" i="3"/>
  <c r="O725" i="3"/>
  <c r="I627" i="3"/>
  <c r="P467" i="3"/>
  <c r="K469" i="3"/>
  <c r="K856" i="3"/>
  <c r="M725" i="3"/>
  <c r="I544" i="3"/>
  <c r="P749" i="3"/>
  <c r="P469" i="3"/>
  <c r="O485" i="3"/>
  <c r="K883" i="3"/>
  <c r="O836" i="3"/>
  <c r="P849" i="3"/>
  <c r="M794" i="3"/>
  <c r="O834" i="3"/>
  <c r="I723" i="3"/>
  <c r="I824" i="3"/>
  <c r="K794" i="3"/>
  <c r="I749" i="3"/>
  <c r="O608" i="3"/>
  <c r="K583" i="3"/>
  <c r="I469" i="3"/>
  <c r="P485" i="3"/>
  <c r="I415" i="3"/>
  <c r="P40" i="3"/>
  <c r="K544" i="3"/>
  <c r="O646" i="3"/>
  <c r="I1125" i="3"/>
  <c r="I725" i="3"/>
  <c r="I1220" i="3"/>
  <c r="M1220" i="3"/>
  <c r="O948" i="3"/>
  <c r="K944" i="3"/>
  <c r="P834" i="3"/>
  <c r="P883" i="3"/>
  <c r="O966" i="3"/>
  <c r="K922" i="3"/>
  <c r="O895" i="3"/>
  <c r="I834" i="3"/>
  <c r="M742" i="3"/>
  <c r="K824" i="3"/>
  <c r="O779" i="3"/>
  <c r="P794" i="3"/>
  <c r="K749" i="3"/>
  <c r="K723" i="3"/>
  <c r="P608" i="3"/>
  <c r="P646" i="3"/>
  <c r="K692" i="3"/>
  <c r="O561" i="3"/>
  <c r="K485" i="3"/>
  <c r="I583" i="3"/>
  <c r="P487" i="3"/>
  <c r="M419" i="3"/>
  <c r="I423" i="3"/>
  <c r="I40" i="3"/>
  <c r="K1121" i="3"/>
  <c r="M883" i="3"/>
  <c r="I1232" i="3"/>
  <c r="O856" i="3"/>
  <c r="K1220" i="3"/>
  <c r="M1139" i="3"/>
  <c r="I1115" i="3"/>
  <c r="O1121" i="3"/>
  <c r="P1034" i="3"/>
  <c r="P948" i="3"/>
  <c r="M944" i="3"/>
  <c r="M856" i="3"/>
  <c r="M922" i="3"/>
  <c r="P966" i="3"/>
  <c r="O922" i="3"/>
  <c r="P895" i="3"/>
  <c r="O742" i="3"/>
  <c r="M646" i="3"/>
  <c r="M723" i="3"/>
  <c r="K779" i="3"/>
  <c r="I695" i="3"/>
  <c r="I608" i="3"/>
  <c r="O503" i="3"/>
  <c r="M485" i="3"/>
  <c r="M583" i="3"/>
  <c r="I487" i="3"/>
  <c r="P404" i="3"/>
  <c r="K423" i="3"/>
  <c r="O423" i="3"/>
  <c r="I90" i="3"/>
  <c r="K948" i="3"/>
  <c r="O583" i="3"/>
  <c r="M506" i="3"/>
  <c r="K918" i="3"/>
  <c r="P824" i="3"/>
  <c r="O1220" i="3"/>
  <c r="P1121" i="3"/>
  <c r="K1139" i="3"/>
  <c r="O1067" i="3"/>
  <c r="M1121" i="3"/>
  <c r="I1139" i="3"/>
  <c r="K966" i="3"/>
  <c r="M836" i="3"/>
  <c r="P946" i="3"/>
  <c r="P922" i="3"/>
  <c r="I895" i="3"/>
  <c r="P742" i="3"/>
  <c r="P779" i="3"/>
  <c r="O487" i="3"/>
  <c r="O627" i="3"/>
  <c r="I404" i="3"/>
  <c r="M423" i="3"/>
  <c r="P90" i="3"/>
  <c r="M993" i="3"/>
  <c r="O695" i="3"/>
  <c r="M40" i="3"/>
  <c r="K1075" i="3"/>
  <c r="D37" i="2"/>
  <c r="J38" i="2"/>
  <c r="D39" i="2"/>
  <c r="M1232" i="3"/>
  <c r="O1197" i="3"/>
  <c r="O946" i="3"/>
  <c r="M946" i="3"/>
  <c r="M966" i="3"/>
  <c r="M849" i="3"/>
  <c r="I856" i="3"/>
  <c r="M895" i="3"/>
  <c r="M918" i="3"/>
  <c r="I742" i="3"/>
  <c r="M695" i="3"/>
  <c r="K404" i="3"/>
  <c r="K90" i="3"/>
  <c r="P46" i="3"/>
  <c r="K1025" i="3"/>
  <c r="M503" i="3"/>
  <c r="K695" i="3"/>
  <c r="D17" i="2"/>
  <c r="P19" i="2"/>
  <c r="P21" i="2"/>
  <c r="J12" i="2"/>
  <c r="M12" i="2"/>
  <c r="M860" i="3"/>
  <c r="M1062" i="3"/>
  <c r="M561" i="3"/>
  <c r="K761" i="3"/>
  <c r="BJ90" i="4"/>
  <c r="AB90" i="4"/>
  <c r="R90" i="4"/>
  <c r="H90" i="4"/>
  <c r="AL90" i="4"/>
  <c r="BF90" i="4"/>
  <c r="BG89" i="4"/>
  <c r="BG55" i="4"/>
  <c r="BG11" i="4"/>
  <c r="BG70" i="4"/>
  <c r="BG41" i="4"/>
  <c r="BG48" i="4"/>
  <c r="BG69" i="4"/>
  <c r="BG40" i="4"/>
  <c r="BG27" i="4"/>
  <c r="BG17" i="4"/>
  <c r="BG37" i="4"/>
  <c r="BG73" i="4"/>
  <c r="BG10" i="4"/>
  <c r="BG67" i="4"/>
  <c r="BG54" i="4"/>
  <c r="BG77" i="4"/>
  <c r="BG82" i="4"/>
  <c r="BG79" i="4"/>
  <c r="BG36" i="4"/>
  <c r="BG74" i="4"/>
  <c r="BG71" i="4"/>
  <c r="BG46" i="4"/>
  <c r="BG87" i="4"/>
  <c r="BG8" i="4"/>
  <c r="BG52" i="4"/>
  <c r="BG45" i="4"/>
  <c r="BG76" i="4"/>
  <c r="BG38" i="4"/>
  <c r="BG64" i="4"/>
  <c r="BG31" i="4"/>
  <c r="BG84" i="4"/>
  <c r="BG22" i="4"/>
  <c r="BG23" i="4"/>
  <c r="BG26" i="4"/>
  <c r="BG15" i="4"/>
  <c r="BG25" i="4"/>
  <c r="BG80" i="4"/>
  <c r="BG43" i="4"/>
  <c r="BG35" i="4"/>
  <c r="BG30" i="4"/>
  <c r="BG29" i="4"/>
  <c r="BG66" i="4"/>
  <c r="BG61" i="4"/>
  <c r="BG7" i="4"/>
  <c r="BG24" i="4"/>
  <c r="BG51" i="4"/>
  <c r="BG21" i="4"/>
  <c r="BG28" i="4"/>
  <c r="BG75" i="4"/>
  <c r="BG34" i="4"/>
  <c r="BG9" i="4"/>
  <c r="BG58" i="4"/>
  <c r="BG86" i="4"/>
  <c r="BG44" i="4"/>
  <c r="BG49" i="4"/>
  <c r="BG85" i="4"/>
  <c r="BG68" i="4"/>
  <c r="BG56" i="4"/>
  <c r="BG39" i="4"/>
  <c r="BG16" i="4"/>
  <c r="BG72" i="4"/>
  <c r="BG60" i="4"/>
  <c r="BG62" i="4"/>
  <c r="BG47" i="4"/>
  <c r="BG59" i="4"/>
  <c r="BG78" i="4"/>
  <c r="BG83" i="4"/>
  <c r="BG63" i="4"/>
  <c r="BG42" i="4"/>
  <c r="BG14" i="4"/>
  <c r="BG50" i="4"/>
  <c r="BG81" i="4"/>
  <c r="BG20" i="4"/>
  <c r="BB90" i="4"/>
  <c r="BG88" i="4"/>
  <c r="BG65" i="4"/>
  <c r="N90" i="4"/>
  <c r="BG13" i="4"/>
  <c r="BG33" i="4"/>
  <c r="BG19" i="4"/>
  <c r="X90" i="4"/>
  <c r="BG53" i="4"/>
  <c r="BG18" i="4"/>
  <c r="AH90" i="4"/>
  <c r="BG12" i="4"/>
  <c r="BG32" i="4"/>
  <c r="D90" i="4"/>
  <c r="BG57" i="4"/>
  <c r="AV90" i="4"/>
  <c r="AG64" i="2"/>
  <c r="I1082" i="3"/>
  <c r="K1082" i="3"/>
  <c r="O1082" i="3"/>
  <c r="O901" i="3"/>
  <c r="P901" i="3"/>
  <c r="I901" i="3"/>
  <c r="P129" i="3"/>
  <c r="M129" i="3"/>
  <c r="BM89" i="4"/>
  <c r="BI89" i="4"/>
  <c r="BK89" i="4"/>
  <c r="M34" i="2"/>
  <c r="I1189" i="3"/>
  <c r="M911" i="3"/>
  <c r="M810" i="3"/>
  <c r="P819" i="3"/>
  <c r="O774" i="3"/>
  <c r="M690" i="3"/>
  <c r="I774" i="3"/>
  <c r="O147" i="3"/>
  <c r="M1097" i="3"/>
  <c r="K995" i="3"/>
  <c r="D33" i="2"/>
  <c r="V36" i="2"/>
  <c r="P1115" i="3"/>
  <c r="K1189" i="3"/>
  <c r="K1051" i="3"/>
  <c r="P987" i="3"/>
  <c r="O932" i="3"/>
  <c r="K893" i="3"/>
  <c r="M774" i="3"/>
  <c r="O819" i="3"/>
  <c r="K774" i="3"/>
  <c r="M483" i="3"/>
  <c r="M457" i="3"/>
  <c r="I147" i="3"/>
  <c r="O1175" i="3"/>
  <c r="K622" i="3"/>
  <c r="M489" i="3"/>
  <c r="D192" i="3"/>
  <c r="D191" i="3" s="1"/>
  <c r="S395" i="3"/>
  <c r="E8" i="3"/>
  <c r="V33" i="2"/>
  <c r="M952" i="3"/>
  <c r="I932" i="3"/>
  <c r="M1007" i="3"/>
  <c r="I1007" i="3"/>
  <c r="I616" i="3"/>
  <c r="P690" i="3"/>
  <c r="I489" i="3"/>
  <c r="M46" i="3"/>
  <c r="K1115" i="3"/>
  <c r="M1080" i="3"/>
  <c r="M1358" i="3"/>
  <c r="O1115" i="3"/>
  <c r="M987" i="3"/>
  <c r="M932" i="3"/>
  <c r="M893" i="3"/>
  <c r="M675" i="3"/>
  <c r="K675" i="3"/>
  <c r="J33" i="2"/>
  <c r="M33" i="2" s="1"/>
  <c r="V35" i="2"/>
  <c r="O995" i="3"/>
  <c r="I952" i="3"/>
  <c r="I987" i="3"/>
  <c r="P893" i="3"/>
  <c r="P483" i="3"/>
  <c r="O489" i="3"/>
  <c r="K218" i="3"/>
  <c r="I46" i="3"/>
  <c r="P616" i="3"/>
  <c r="S35" i="2"/>
  <c r="M1189" i="3"/>
  <c r="G35" i="2"/>
  <c r="O1189" i="3"/>
  <c r="P995" i="3"/>
  <c r="O893" i="3"/>
  <c r="I483" i="3"/>
  <c r="M263" i="3"/>
  <c r="O173" i="3"/>
  <c r="K173" i="3"/>
  <c r="P173" i="3"/>
  <c r="K46" i="3"/>
  <c r="P1097" i="3"/>
  <c r="P1175" i="3"/>
  <c r="M622" i="3"/>
  <c r="P33" i="2"/>
  <c r="S33" i="2" s="1"/>
  <c r="J35" i="2"/>
  <c r="M35" i="2" s="1"/>
  <c r="J37" i="2"/>
  <c r="V39" i="2"/>
  <c r="M1255" i="3"/>
  <c r="I1117" i="3"/>
  <c r="I995" i="3"/>
  <c r="K819" i="3"/>
  <c r="M751" i="3"/>
  <c r="I675" i="3"/>
  <c r="I622" i="3"/>
  <c r="P675" i="3"/>
  <c r="O622" i="3"/>
  <c r="K483" i="3"/>
  <c r="M173" i="3"/>
  <c r="D10" i="3"/>
  <c r="K1175" i="3"/>
  <c r="M616" i="3"/>
  <c r="M832" i="3"/>
  <c r="M682" i="3"/>
  <c r="O311" i="3"/>
  <c r="K1053" i="3"/>
  <c r="K934" i="3"/>
  <c r="O660" i="3"/>
  <c r="M1157" i="3"/>
  <c r="M936" i="3"/>
  <c r="K320" i="3"/>
  <c r="M320" i="3"/>
  <c r="O320" i="3"/>
  <c r="I320" i="3"/>
  <c r="M1326" i="3"/>
  <c r="M1143" i="3"/>
  <c r="I1097" i="3"/>
  <c r="K1097" i="3"/>
  <c r="M1075" i="3"/>
  <c r="I1064" i="3"/>
  <c r="I1058" i="3"/>
  <c r="P1058" i="3"/>
  <c r="M1058" i="3"/>
  <c r="O1058" i="3"/>
  <c r="M1027" i="3"/>
  <c r="M981" i="3"/>
  <c r="M901" i="3"/>
  <c r="O810" i="3"/>
  <c r="K810" i="3"/>
  <c r="P810" i="3"/>
  <c r="M828" i="3"/>
  <c r="O712" i="3"/>
  <c r="P712" i="3"/>
  <c r="M712" i="3"/>
  <c r="I712" i="3"/>
  <c r="K667" i="3"/>
  <c r="M606" i="3"/>
  <c r="I606" i="3"/>
  <c r="K587" i="3"/>
  <c r="P587" i="3"/>
  <c r="M587" i="3"/>
  <c r="P574" i="3"/>
  <c r="I574" i="3"/>
  <c r="K574" i="3"/>
  <c r="M574" i="3"/>
  <c r="O493" i="3"/>
  <c r="I493" i="3"/>
  <c r="M493" i="3"/>
  <c r="P508" i="3"/>
  <c r="I508" i="3"/>
  <c r="K508" i="3"/>
  <c r="K463" i="3"/>
  <c r="M463" i="3"/>
  <c r="P314" i="3"/>
  <c r="M314" i="3"/>
  <c r="I314" i="3"/>
  <c r="K314" i="3"/>
  <c r="F192" i="3"/>
  <c r="P192" i="3" s="1"/>
  <c r="K137" i="3"/>
  <c r="M137" i="3"/>
  <c r="O137" i="3"/>
  <c r="P137" i="3"/>
  <c r="M11" i="3"/>
  <c r="O11" i="3"/>
  <c r="I1072" i="3"/>
  <c r="K1072" i="3"/>
  <c r="P1072" i="3"/>
  <c r="O1072" i="3"/>
  <c r="O1326" i="3"/>
  <c r="M1135" i="3"/>
  <c r="P1143" i="3"/>
  <c r="P1102" i="3"/>
  <c r="I1039" i="3"/>
  <c r="O1001" i="3"/>
  <c r="M1039" i="3"/>
  <c r="I924" i="3"/>
  <c r="O832" i="3"/>
  <c r="I717" i="3"/>
  <c r="O682" i="3"/>
  <c r="P828" i="3"/>
  <c r="K751" i="3"/>
  <c r="K501" i="3"/>
  <c r="I610" i="3"/>
  <c r="M513" i="3"/>
  <c r="O501" i="3"/>
  <c r="P415" i="3"/>
  <c r="O415" i="3"/>
  <c r="M400" i="3"/>
  <c r="K1143" i="3"/>
  <c r="P1177" i="3"/>
  <c r="K1034" i="3"/>
  <c r="I1034" i="3"/>
  <c r="O979" i="3"/>
  <c r="M979" i="3"/>
  <c r="P979" i="3"/>
  <c r="P936" i="3"/>
  <c r="M714" i="3"/>
  <c r="I832" i="3"/>
  <c r="K550" i="3"/>
  <c r="P384" i="3"/>
  <c r="M415" i="3"/>
  <c r="K1102" i="3"/>
  <c r="O1284" i="3"/>
  <c r="I1135" i="3"/>
  <c r="P1326" i="3"/>
  <c r="M1342" i="3"/>
  <c r="M1155" i="3"/>
  <c r="I1177" i="3"/>
  <c r="O1023" i="3"/>
  <c r="I979" i="3"/>
  <c r="I936" i="3"/>
  <c r="I904" i="3"/>
  <c r="O717" i="3"/>
  <c r="F681" i="3"/>
  <c r="O681" i="3" s="1"/>
  <c r="P1001" i="3"/>
  <c r="M560" i="3"/>
  <c r="P498" i="3"/>
  <c r="M550" i="3"/>
  <c r="K578" i="3"/>
  <c r="I384" i="3"/>
  <c r="O498" i="3"/>
  <c r="M578" i="3"/>
  <c r="M498" i="3"/>
  <c r="P1284" i="3"/>
  <c r="O1278" i="3"/>
  <c r="M1278" i="3"/>
  <c r="P1278" i="3"/>
  <c r="M1102" i="3"/>
  <c r="P1155" i="3"/>
  <c r="P1023" i="3"/>
  <c r="O936" i="3"/>
  <c r="O904" i="3"/>
  <c r="K832" i="3"/>
  <c r="O751" i="3"/>
  <c r="P717" i="3"/>
  <c r="M698" i="3"/>
  <c r="M667" i="3"/>
  <c r="I1001" i="3"/>
  <c r="I498" i="3"/>
  <c r="F582" i="3"/>
  <c r="P582" i="3" s="1"/>
  <c r="L386" i="3"/>
  <c r="M386" i="3" s="1"/>
  <c r="I371" i="3"/>
  <c r="K384" i="3"/>
  <c r="O538" i="3"/>
  <c r="O578" i="3"/>
  <c r="K714" i="3"/>
  <c r="M1359" i="3"/>
  <c r="K1278" i="3"/>
  <c r="I1284" i="3"/>
  <c r="M1177" i="3"/>
  <c r="P1107" i="3"/>
  <c r="I1107" i="3"/>
  <c r="P904" i="3"/>
  <c r="O761" i="3"/>
  <c r="P751" i="3"/>
  <c r="O698" i="3"/>
  <c r="O550" i="3"/>
  <c r="P578" i="3"/>
  <c r="O371" i="3"/>
  <c r="M1245" i="3"/>
  <c r="O1011" i="3"/>
  <c r="M1001" i="3"/>
  <c r="M536" i="3"/>
  <c r="O883" i="3"/>
  <c r="M1284" i="3"/>
  <c r="M1072" i="3"/>
  <c r="O1039" i="3"/>
  <c r="K1107" i="3"/>
  <c r="K828" i="3"/>
  <c r="O714" i="3"/>
  <c r="O828" i="3"/>
  <c r="M610" i="3"/>
  <c r="K610" i="3"/>
  <c r="P550" i="3"/>
  <c r="O610" i="3"/>
  <c r="M384" i="3"/>
  <c r="P371" i="3"/>
  <c r="M1023" i="3"/>
  <c r="K849" i="3"/>
  <c r="I1202" i="3"/>
  <c r="O1202" i="3"/>
  <c r="M1107" i="3"/>
  <c r="P1039" i="3"/>
  <c r="M904" i="3"/>
  <c r="K650" i="3"/>
  <c r="K513" i="3"/>
  <c r="D375" i="3"/>
  <c r="M371" i="3"/>
  <c r="K860" i="3"/>
  <c r="M717" i="3"/>
  <c r="M648" i="3"/>
  <c r="M404" i="3"/>
  <c r="M1290" i="3"/>
  <c r="K1290" i="3"/>
  <c r="K977" i="3"/>
  <c r="I885" i="3"/>
  <c r="P924" i="3"/>
  <c r="K899" i="3"/>
  <c r="P877" i="3"/>
  <c r="K506" i="3"/>
  <c r="I481" i="3"/>
  <c r="P515" i="3"/>
  <c r="M515" i="3"/>
  <c r="K110" i="3"/>
  <c r="M1202" i="3"/>
  <c r="K952" i="3"/>
  <c r="M1216" i="3"/>
  <c r="M885" i="3"/>
  <c r="K540" i="3"/>
  <c r="O388" i="3"/>
  <c r="M1077" i="3"/>
  <c r="O938" i="3"/>
  <c r="P938" i="3"/>
  <c r="M877" i="3"/>
  <c r="M924" i="3"/>
  <c r="K924" i="3"/>
  <c r="M771" i="3"/>
  <c r="I977" i="3"/>
  <c r="K515" i="3"/>
  <c r="I506" i="3"/>
  <c r="P176" i="3"/>
  <c r="K109" i="3"/>
  <c r="K1171" i="3"/>
  <c r="O899" i="3"/>
  <c r="M552" i="3"/>
  <c r="M824" i="3"/>
  <c r="O723" i="3"/>
  <c r="I693" i="3"/>
  <c r="P693" i="3"/>
  <c r="K693" i="3"/>
  <c r="M247" i="3"/>
  <c r="K176" i="3"/>
  <c r="I1210" i="3"/>
  <c r="I938" i="3"/>
  <c r="P899" i="3"/>
  <c r="O771" i="3"/>
  <c r="O977" i="3"/>
  <c r="O506" i="3"/>
  <c r="P531" i="3"/>
  <c r="M1171" i="3"/>
  <c r="M964" i="3"/>
  <c r="M421" i="3"/>
  <c r="M362" i="3"/>
  <c r="P925" i="3"/>
  <c r="I925" i="3"/>
  <c r="D1283" i="3"/>
  <c r="F1283" i="3" s="1"/>
  <c r="K1283" i="3" s="1"/>
  <c r="K1210" i="3"/>
  <c r="O1131" i="3"/>
  <c r="F1043" i="3"/>
  <c r="I1043" i="3" s="1"/>
  <c r="M925" i="3"/>
  <c r="P771" i="3"/>
  <c r="H398" i="3"/>
  <c r="M746" i="3"/>
  <c r="M612" i="3"/>
  <c r="K746" i="3"/>
  <c r="M495" i="3"/>
  <c r="K511" i="3"/>
  <c r="P977" i="3"/>
  <c r="K552" i="3"/>
  <c r="I531" i="3"/>
  <c r="F255" i="3"/>
  <c r="K255" i="3" s="1"/>
  <c r="M1082" i="3"/>
  <c r="H928" i="3"/>
  <c r="F915" i="3"/>
  <c r="M915" i="3" s="1"/>
  <c r="K219" i="3"/>
  <c r="P219" i="3"/>
  <c r="M442" i="3"/>
  <c r="P1131" i="3"/>
  <c r="M972" i="3"/>
  <c r="K885" i="3"/>
  <c r="I771" i="3"/>
  <c r="K531" i="3"/>
  <c r="O1135" i="3"/>
  <c r="M1131" i="3"/>
  <c r="K1131" i="3"/>
  <c r="O952" i="3"/>
  <c r="M763" i="3"/>
  <c r="M798" i="3"/>
  <c r="I1046" i="3"/>
  <c r="K1046" i="3"/>
  <c r="O1046" i="3"/>
  <c r="P1046" i="3"/>
  <c r="M580" i="3"/>
  <c r="P457" i="3"/>
  <c r="I457" i="3"/>
  <c r="M481" i="3"/>
  <c r="O1210" i="3"/>
  <c r="M1069" i="3"/>
  <c r="O885" i="3"/>
  <c r="M934" i="3"/>
  <c r="K877" i="3"/>
  <c r="M511" i="3"/>
  <c r="P552" i="3"/>
  <c r="M531" i="3"/>
  <c r="O176" i="3"/>
  <c r="H191" i="3"/>
  <c r="H190" i="3" s="1"/>
  <c r="M1125" i="3"/>
  <c r="K1202" i="3"/>
  <c r="P708" i="3"/>
  <c r="I708" i="3"/>
  <c r="M538" i="3"/>
  <c r="O481" i="3"/>
  <c r="M608" i="3"/>
  <c r="K481" i="3"/>
  <c r="M1210" i="3"/>
  <c r="P511" i="3"/>
  <c r="I511" i="3"/>
  <c r="M899" i="3"/>
  <c r="F716" i="3"/>
  <c r="O716" i="3" s="1"/>
  <c r="K641" i="3"/>
  <c r="P612" i="3"/>
  <c r="O612" i="3"/>
  <c r="M176" i="3"/>
  <c r="M1066" i="3"/>
  <c r="M938" i="3"/>
  <c r="K612" i="3"/>
  <c r="K240" i="3"/>
  <c r="M240" i="3"/>
  <c r="P71" i="3"/>
  <c r="O71" i="3"/>
  <c r="M71" i="3"/>
  <c r="K71" i="3"/>
  <c r="D64" i="3"/>
  <c r="F64" i="3" s="1"/>
  <c r="K64" i="3" s="1"/>
  <c r="I564" i="3"/>
  <c r="P564" i="3"/>
  <c r="O564" i="3"/>
  <c r="I903" i="3"/>
  <c r="P903" i="3"/>
  <c r="O903" i="3"/>
  <c r="I963" i="3"/>
  <c r="P963" i="3"/>
  <c r="O963" i="3"/>
  <c r="P666" i="3"/>
  <c r="I666" i="3"/>
  <c r="K666" i="3"/>
  <c r="L1234" i="3"/>
  <c r="M1234" i="3" s="1"/>
  <c r="O1234" i="3"/>
  <c r="M903" i="3"/>
  <c r="I785" i="3"/>
  <c r="P785" i="3"/>
  <c r="I747" i="3"/>
  <c r="P747" i="3"/>
  <c r="M496" i="3"/>
  <c r="O193" i="3"/>
  <c r="L193" i="3"/>
  <c r="M193" i="3" s="1"/>
  <c r="I808" i="3"/>
  <c r="P808" i="3"/>
  <c r="O808" i="3"/>
  <c r="L10" i="3"/>
  <c r="I37" i="3"/>
  <c r="P37" i="3"/>
  <c r="K37" i="3"/>
  <c r="I1078" i="3"/>
  <c r="P1078" i="3"/>
  <c r="M1073" i="3"/>
  <c r="F971" i="3"/>
  <c r="K971" i="3" s="1"/>
  <c r="O785" i="3"/>
  <c r="L785" i="3"/>
  <c r="M785" i="3" s="1"/>
  <c r="F929" i="3"/>
  <c r="O929" i="3" s="1"/>
  <c r="D928" i="3"/>
  <c r="K797" i="3"/>
  <c r="I761" i="3"/>
  <c r="P761" i="3"/>
  <c r="P746" i="3"/>
  <c r="I746" i="3"/>
  <c r="I614" i="3"/>
  <c r="K614" i="3"/>
  <c r="P614" i="3"/>
  <c r="M614" i="3"/>
  <c r="O657" i="3"/>
  <c r="L657" i="3"/>
  <c r="M657" i="3" s="1"/>
  <c r="I667" i="3"/>
  <c r="P667" i="3"/>
  <c r="P495" i="3"/>
  <c r="I495" i="3"/>
  <c r="I561" i="3"/>
  <c r="P561" i="3"/>
  <c r="P386" i="3"/>
  <c r="I386" i="3"/>
  <c r="M465" i="3"/>
  <c r="O386" i="3"/>
  <c r="P311" i="3"/>
  <c r="K311" i="3"/>
  <c r="I311" i="3"/>
  <c r="I950" i="3"/>
  <c r="P950" i="3"/>
  <c r="M950" i="3"/>
  <c r="I496" i="3"/>
  <c r="P496" i="3"/>
  <c r="P473" i="3"/>
  <c r="M473" i="3"/>
  <c r="I473" i="3"/>
  <c r="I1261" i="3"/>
  <c r="P1261" i="3"/>
  <c r="O1261" i="3"/>
  <c r="I1089" i="3"/>
  <c r="P1089" i="3"/>
  <c r="K1089" i="3"/>
  <c r="I1069" i="3"/>
  <c r="P1069" i="3"/>
  <c r="K1069" i="3"/>
  <c r="I1077" i="3"/>
  <c r="P1077" i="3"/>
  <c r="O1053" i="3"/>
  <c r="L1053" i="3"/>
  <c r="M1053" i="3" s="1"/>
  <c r="I873" i="3"/>
  <c r="P873" i="3"/>
  <c r="I930" i="3"/>
  <c r="P930" i="3"/>
  <c r="O930" i="3"/>
  <c r="K950" i="3"/>
  <c r="K903" i="3"/>
  <c r="D759" i="3"/>
  <c r="F760" i="3"/>
  <c r="L716" i="3"/>
  <c r="I657" i="3"/>
  <c r="P657" i="3"/>
  <c r="M808" i="3"/>
  <c r="K495" i="3"/>
  <c r="P560" i="3"/>
  <c r="I560" i="3"/>
  <c r="F286" i="3"/>
  <c r="D280" i="3"/>
  <c r="L510" i="3"/>
  <c r="M510" i="3" s="1"/>
  <c r="O510" i="3"/>
  <c r="I193" i="3"/>
  <c r="P193" i="3"/>
  <c r="K193" i="3"/>
  <c r="L286" i="3"/>
  <c r="I65" i="3"/>
  <c r="P65" i="3"/>
  <c r="K65" i="3"/>
  <c r="I797" i="3"/>
  <c r="P797" i="3"/>
  <c r="L681" i="3"/>
  <c r="L582" i="3"/>
  <c r="I567" i="3"/>
  <c r="P567" i="3"/>
  <c r="M567" i="3"/>
  <c r="L441" i="3"/>
  <c r="I387" i="3"/>
  <c r="P387" i="3"/>
  <c r="D398" i="3"/>
  <c r="F399" i="3"/>
  <c r="M399" i="3" s="1"/>
  <c r="I263" i="3"/>
  <c r="K263" i="3"/>
  <c r="P263" i="3"/>
  <c r="O263" i="3"/>
  <c r="K1078" i="3"/>
  <c r="M1089" i="3"/>
  <c r="O950" i="3"/>
  <c r="I891" i="3"/>
  <c r="P891" i="3"/>
  <c r="M891" i="3"/>
  <c r="I867" i="3"/>
  <c r="P867" i="3"/>
  <c r="O867" i="3"/>
  <c r="K867" i="3"/>
  <c r="K891" i="3"/>
  <c r="O666" i="3"/>
  <c r="L666" i="3"/>
  <c r="M666" i="3" s="1"/>
  <c r="I662" i="3"/>
  <c r="P662" i="3"/>
  <c r="K662" i="3"/>
  <c r="K473" i="3"/>
  <c r="O567" i="3"/>
  <c r="M662" i="3"/>
  <c r="M564" i="3"/>
  <c r="P465" i="3"/>
  <c r="I465" i="3"/>
  <c r="M565" i="3"/>
  <c r="I513" i="3"/>
  <c r="P513" i="3"/>
  <c r="I294" i="3"/>
  <c r="O294" i="3"/>
  <c r="P294" i="3"/>
  <c r="M294" i="3"/>
  <c r="K294" i="3"/>
  <c r="O287" i="3"/>
  <c r="P287" i="3"/>
  <c r="I287" i="3"/>
  <c r="I414" i="3"/>
  <c r="P414" i="3"/>
  <c r="F441" i="3"/>
  <c r="O441" i="3" s="1"/>
  <c r="K1261" i="3"/>
  <c r="L1261" i="3"/>
  <c r="M1261" i="3" s="1"/>
  <c r="K1234" i="3"/>
  <c r="O1257" i="3"/>
  <c r="L1257" i="3"/>
  <c r="M1257" i="3" s="1"/>
  <c r="O1078" i="3"/>
  <c r="K1077" i="3"/>
  <c r="I972" i="3"/>
  <c r="P972" i="3"/>
  <c r="K972" i="3"/>
  <c r="I1053" i="3"/>
  <c r="P1053" i="3"/>
  <c r="I1051" i="3"/>
  <c r="P1051" i="3"/>
  <c r="M1051" i="3"/>
  <c r="O1077" i="3"/>
  <c r="M873" i="3"/>
  <c r="I934" i="3"/>
  <c r="P934" i="3"/>
  <c r="P866" i="3"/>
  <c r="I866" i="3"/>
  <c r="K911" i="3"/>
  <c r="I911" i="3"/>
  <c r="P911" i="3"/>
  <c r="O747" i="3"/>
  <c r="O797" i="3"/>
  <c r="L797" i="3"/>
  <c r="M797" i="3" s="1"/>
  <c r="I642" i="3"/>
  <c r="P642" i="3"/>
  <c r="O642" i="3"/>
  <c r="K642" i="3"/>
  <c r="K808" i="3"/>
  <c r="L650" i="3"/>
  <c r="M650" i="3" s="1"/>
  <c r="O650" i="3"/>
  <c r="O614" i="3"/>
  <c r="I565" i="3"/>
  <c r="P565" i="3"/>
  <c r="O565" i="3"/>
  <c r="O662" i="3"/>
  <c r="O473" i="3"/>
  <c r="K564" i="3"/>
  <c r="I510" i="3"/>
  <c r="P510" i="3"/>
  <c r="K560" i="3"/>
  <c r="I419" i="3"/>
  <c r="P419" i="3"/>
  <c r="K419" i="3"/>
  <c r="K450" i="3"/>
  <c r="I450" i="3"/>
  <c r="P450" i="3"/>
  <c r="O450" i="3"/>
  <c r="I47" i="3"/>
  <c r="P47" i="3"/>
  <c r="O47" i="3"/>
  <c r="K47" i="3"/>
  <c r="I110" i="3"/>
  <c r="P110" i="3"/>
  <c r="M47" i="3"/>
  <c r="I1342" i="3"/>
  <c r="P1342" i="3"/>
  <c r="O1342" i="3"/>
  <c r="P1073" i="3"/>
  <c r="I1073" i="3"/>
  <c r="M1078" i="3"/>
  <c r="K968" i="3"/>
  <c r="I968" i="3"/>
  <c r="P968" i="3"/>
  <c r="O968" i="3"/>
  <c r="O866" i="3"/>
  <c r="L866" i="3"/>
  <c r="M866" i="3" s="1"/>
  <c r="L929" i="3"/>
  <c r="M929" i="3" s="1"/>
  <c r="O873" i="3"/>
  <c r="I641" i="3"/>
  <c r="P641" i="3"/>
  <c r="M641" i="3"/>
  <c r="M642" i="3"/>
  <c r="O495" i="3"/>
  <c r="K567" i="3"/>
  <c r="I455" i="3"/>
  <c r="P455" i="3"/>
  <c r="O455" i="3"/>
  <c r="M387" i="3"/>
  <c r="K96" i="3"/>
  <c r="P96" i="3"/>
  <c r="O96" i="3"/>
  <c r="I96" i="3"/>
  <c r="I76" i="3"/>
  <c r="P76" i="3"/>
  <c r="O76" i="3"/>
  <c r="K76" i="3"/>
  <c r="I109" i="3"/>
  <c r="M76" i="3"/>
  <c r="K1073" i="3"/>
  <c r="K858" i="3"/>
  <c r="I858" i="3"/>
  <c r="P858" i="3"/>
  <c r="O858" i="3"/>
  <c r="M858" i="3"/>
  <c r="K873" i="3"/>
  <c r="I786" i="3"/>
  <c r="P786" i="3"/>
  <c r="O786" i="3"/>
  <c r="M786" i="3"/>
  <c r="I721" i="3"/>
  <c r="P721" i="3"/>
  <c r="O721" i="3"/>
  <c r="M721" i="3"/>
  <c r="K760" i="3"/>
  <c r="O911" i="3"/>
  <c r="K721" i="3"/>
  <c r="P698" i="3"/>
  <c r="I698" i="3"/>
  <c r="I650" i="3"/>
  <c r="P650" i="3"/>
  <c r="I593" i="3"/>
  <c r="P593" i="3"/>
  <c r="K593" i="3"/>
  <c r="O593" i="3"/>
  <c r="I682" i="3"/>
  <c r="P682" i="3"/>
  <c r="K387" i="3"/>
  <c r="L255" i="3"/>
  <c r="M593" i="3"/>
  <c r="O218" i="3"/>
  <c r="L218" i="3"/>
  <c r="M218" i="3" s="1"/>
  <c r="O110" i="3"/>
  <c r="L110" i="3"/>
  <c r="M110" i="3" s="1"/>
  <c r="O414" i="3"/>
  <c r="L414" i="3"/>
  <c r="M414" i="3" s="1"/>
  <c r="O37" i="3"/>
  <c r="L37" i="3"/>
  <c r="M37" i="3" s="1"/>
  <c r="M65" i="3"/>
  <c r="I64" i="3"/>
  <c r="K1291" i="3"/>
  <c r="I1291" i="3"/>
  <c r="P1291" i="3"/>
  <c r="K963" i="3"/>
  <c r="L963" i="3"/>
  <c r="M963" i="3" s="1"/>
  <c r="O1291" i="3"/>
  <c r="K1235" i="3"/>
  <c r="I1235" i="3"/>
  <c r="P1235" i="3"/>
  <c r="I1234" i="3"/>
  <c r="P1234" i="3"/>
  <c r="K1359" i="3"/>
  <c r="I1359" i="3"/>
  <c r="P1359" i="3"/>
  <c r="I1290" i="3"/>
  <c r="P1290" i="3"/>
  <c r="L1283" i="3"/>
  <c r="O1235" i="3"/>
  <c r="I1054" i="3"/>
  <c r="P1054" i="3"/>
  <c r="O1054" i="3"/>
  <c r="K1054" i="3"/>
  <c r="K1044" i="3"/>
  <c r="I1044" i="3"/>
  <c r="P1044" i="3"/>
  <c r="O1044" i="3"/>
  <c r="L971" i="3"/>
  <c r="I985" i="3"/>
  <c r="P985" i="3"/>
  <c r="O985" i="3"/>
  <c r="M985" i="3"/>
  <c r="O891" i="3"/>
  <c r="M968" i="3"/>
  <c r="K866" i="3"/>
  <c r="M747" i="3"/>
  <c r="O692" i="3"/>
  <c r="L692" i="3"/>
  <c r="M692" i="3" s="1"/>
  <c r="K657" i="3"/>
  <c r="F697" i="3"/>
  <c r="O465" i="3"/>
  <c r="K496" i="3"/>
  <c r="K386" i="3"/>
  <c r="I400" i="3"/>
  <c r="P400" i="3"/>
  <c r="K400" i="3"/>
  <c r="M287" i="3"/>
  <c r="O64" i="3"/>
  <c r="L64" i="3"/>
  <c r="M64" i="3" s="1"/>
  <c r="I32" i="2"/>
  <c r="S11" i="2"/>
  <c r="M13" i="2"/>
  <c r="G15" i="2"/>
  <c r="S16" i="2"/>
  <c r="M22" i="2"/>
  <c r="G24" i="2"/>
  <c r="M28" i="2"/>
  <c r="J30" i="2"/>
  <c r="O32" i="2"/>
  <c r="M9" i="2"/>
  <c r="D12" i="2"/>
  <c r="P13" i="2"/>
  <c r="J15" i="2"/>
  <c r="M15" i="2" s="1"/>
  <c r="M18" i="2"/>
  <c r="G20" i="2"/>
  <c r="P22" i="2"/>
  <c r="M23" i="2"/>
  <c r="J24" i="2"/>
  <c r="S27" i="2"/>
  <c r="P28" i="2"/>
  <c r="G31" i="2"/>
  <c r="O29" i="2"/>
  <c r="M10" i="2"/>
  <c r="G21" i="2"/>
  <c r="G27" i="2"/>
  <c r="D28" i="2"/>
  <c r="G28" i="2" s="1"/>
  <c r="M14" i="2"/>
  <c r="G17" i="2"/>
  <c r="G25" i="2"/>
  <c r="J8" i="2"/>
  <c r="B29" i="2"/>
  <c r="B32" i="2" s="1"/>
  <c r="G13" i="2"/>
  <c r="J17" i="2"/>
  <c r="D19" i="2"/>
  <c r="G19" i="2" s="1"/>
  <c r="P20" i="2"/>
  <c r="S23" i="2"/>
  <c r="D30" i="2"/>
  <c r="P31" i="2"/>
  <c r="S19" i="2"/>
  <c r="D11" i="2"/>
  <c r="G11" i="2" s="1"/>
  <c r="P12" i="2"/>
  <c r="S12" i="2" s="1"/>
  <c r="S15" i="2"/>
  <c r="M37" i="2"/>
  <c r="J39" i="2"/>
  <c r="M39" i="2" s="1"/>
  <c r="Y35" i="2"/>
  <c r="Y33" i="2"/>
  <c r="Y39" i="2"/>
  <c r="P34" i="2"/>
  <c r="Y38" i="2"/>
  <c r="Y37" i="2"/>
  <c r="M38" i="2"/>
  <c r="Y36" i="2"/>
  <c r="D38" i="2"/>
  <c r="P38" i="2"/>
  <c r="G36" i="2"/>
  <c r="S36" i="2"/>
  <c r="G33" i="2"/>
  <c r="S39" i="2"/>
  <c r="G39" i="2"/>
  <c r="G37" i="2"/>
  <c r="S37" i="2"/>
  <c r="G16" i="2"/>
  <c r="M20" i="2"/>
  <c r="M31" i="2"/>
  <c r="S22" i="2"/>
  <c r="M30" i="2"/>
  <c r="C32" i="2"/>
  <c r="G12" i="2"/>
  <c r="S13" i="2"/>
  <c r="M11" i="2"/>
  <c r="S18" i="2"/>
  <c r="G22" i="2"/>
  <c r="G23" i="2"/>
  <c r="M26" i="2"/>
  <c r="M27" i="2"/>
  <c r="M19" i="2"/>
  <c r="S14" i="2"/>
  <c r="M16" i="2"/>
  <c r="G18" i="2"/>
  <c r="M25" i="2"/>
  <c r="G30" i="2"/>
  <c r="S30" i="2"/>
  <c r="M21" i="2"/>
  <c r="S24" i="2"/>
  <c r="M24" i="2"/>
  <c r="S28" i="2"/>
  <c r="S17" i="2"/>
  <c r="J29" i="2"/>
  <c r="M17" i="2"/>
  <c r="S20" i="2"/>
  <c r="S21" i="2"/>
  <c r="G26" i="2"/>
  <c r="S26" i="2"/>
  <c r="N32" i="2"/>
  <c r="D10" i="2"/>
  <c r="D8" i="2"/>
  <c r="G8" i="2" s="1"/>
  <c r="M8" i="2"/>
  <c r="H29" i="2"/>
  <c r="H32" i="2" s="1"/>
  <c r="R29" i="2"/>
  <c r="F32" i="2"/>
  <c r="G9" i="2"/>
  <c r="L29" i="2"/>
  <c r="L32" i="2" s="1"/>
  <c r="P9" i="2"/>
  <c r="S9" i="2" s="1"/>
  <c r="S8" i="2"/>
  <c r="I192" i="3" l="1"/>
  <c r="K399" i="3"/>
  <c r="I255" i="3"/>
  <c r="D9" i="3"/>
  <c r="F375" i="3"/>
  <c r="P375" i="3" s="1"/>
  <c r="F10" i="3"/>
  <c r="O10" i="3" s="1"/>
  <c r="S8" i="3"/>
  <c r="E7" i="3"/>
  <c r="E1377" i="3"/>
  <c r="S1377" i="3" s="1"/>
  <c r="I1283" i="3"/>
  <c r="O1283" i="3"/>
  <c r="D1260" i="3"/>
  <c r="F1260" i="3" s="1"/>
  <c r="O1260" i="3" s="1"/>
  <c r="M1283" i="3"/>
  <c r="P1283" i="3"/>
  <c r="P1043" i="3"/>
  <c r="O1043" i="3"/>
  <c r="K1043" i="3"/>
  <c r="M1043" i="3"/>
  <c r="M971" i="3"/>
  <c r="O971" i="3"/>
  <c r="M716" i="3"/>
  <c r="P716" i="3"/>
  <c r="I716" i="3"/>
  <c r="K716" i="3"/>
  <c r="K681" i="3"/>
  <c r="I681" i="3"/>
  <c r="M681" i="3"/>
  <c r="P681" i="3"/>
  <c r="K582" i="3"/>
  <c r="I582" i="3"/>
  <c r="M582" i="3"/>
  <c r="O582" i="3"/>
  <c r="K441" i="3"/>
  <c r="O375" i="3"/>
  <c r="K375" i="3"/>
  <c r="P255" i="3"/>
  <c r="M255" i="3"/>
  <c r="O255" i="3"/>
  <c r="H397" i="3"/>
  <c r="H396" i="3" s="1"/>
  <c r="H395" i="3" s="1"/>
  <c r="H8" i="3" s="1"/>
  <c r="H1377" i="3" s="1"/>
  <c r="M441" i="3"/>
  <c r="P915" i="3"/>
  <c r="O915" i="3"/>
  <c r="I915" i="3"/>
  <c r="K915" i="3"/>
  <c r="M10" i="3"/>
  <c r="P64" i="3"/>
  <c r="M286" i="3"/>
  <c r="I697" i="3"/>
  <c r="P697" i="3"/>
  <c r="O697" i="3"/>
  <c r="P286" i="3"/>
  <c r="I286" i="3"/>
  <c r="O286" i="3"/>
  <c r="L375" i="3"/>
  <c r="M375" i="3" s="1"/>
  <c r="L1260" i="3"/>
  <c r="L398" i="3"/>
  <c r="L9" i="3"/>
  <c r="L759" i="3"/>
  <c r="P399" i="3"/>
  <c r="I399" i="3"/>
  <c r="O399" i="3"/>
  <c r="L280" i="3"/>
  <c r="L192" i="3"/>
  <c r="M192" i="3" s="1"/>
  <c r="O192" i="3"/>
  <c r="D397" i="3"/>
  <c r="K286" i="3"/>
  <c r="D279" i="3"/>
  <c r="F280" i="3"/>
  <c r="P929" i="3"/>
  <c r="I929" i="3"/>
  <c r="O109" i="3"/>
  <c r="L109" i="3"/>
  <c r="M109" i="3" s="1"/>
  <c r="F191" i="3"/>
  <c r="P10" i="3"/>
  <c r="I10" i="3"/>
  <c r="K10" i="3"/>
  <c r="K929" i="3"/>
  <c r="F9" i="3"/>
  <c r="I441" i="3"/>
  <c r="P441" i="3"/>
  <c r="P760" i="3"/>
  <c r="I760" i="3"/>
  <c r="O760" i="3"/>
  <c r="K192" i="3"/>
  <c r="P109" i="3"/>
  <c r="L928" i="3"/>
  <c r="K697" i="3"/>
  <c r="L697" i="3"/>
  <c r="M697" i="3" s="1"/>
  <c r="F759" i="3"/>
  <c r="O759" i="3" s="1"/>
  <c r="F928" i="3"/>
  <c r="K928" i="3" s="1"/>
  <c r="I971" i="3"/>
  <c r="P971" i="3"/>
  <c r="M760" i="3"/>
  <c r="D29" i="2"/>
  <c r="G29" i="2" s="1"/>
  <c r="M29" i="2"/>
  <c r="S34" i="2"/>
  <c r="S38" i="2"/>
  <c r="G38" i="2"/>
  <c r="P29" i="2"/>
  <c r="D32" i="2"/>
  <c r="J32" i="2"/>
  <c r="K29" i="2" s="1"/>
  <c r="R32" i="2"/>
  <c r="G10" i="2"/>
  <c r="I375" i="3" l="1"/>
  <c r="S7" i="3"/>
  <c r="O9" i="3"/>
  <c r="F279" i="3"/>
  <c r="K279" i="3" s="1"/>
  <c r="H7" i="3"/>
  <c r="P1260" i="3"/>
  <c r="K1260" i="3"/>
  <c r="I1260" i="3"/>
  <c r="M1260" i="3"/>
  <c r="M928" i="3"/>
  <c r="F398" i="3"/>
  <c r="O398" i="3" s="1"/>
  <c r="M9" i="3"/>
  <c r="O928" i="3"/>
  <c r="D190" i="3"/>
  <c r="K759" i="3"/>
  <c r="O191" i="3"/>
  <c r="L191" i="3"/>
  <c r="M191" i="3" s="1"/>
  <c r="L397" i="3"/>
  <c r="P280" i="3"/>
  <c r="I280" i="3"/>
  <c r="O280" i="3"/>
  <c r="I191" i="3"/>
  <c r="P191" i="3"/>
  <c r="M280" i="3"/>
  <c r="M759" i="3"/>
  <c r="K191" i="3"/>
  <c r="K280" i="3"/>
  <c r="P928" i="3"/>
  <c r="I928" i="3"/>
  <c r="I759" i="3"/>
  <c r="P759" i="3"/>
  <c r="D396" i="3"/>
  <c r="F397" i="3"/>
  <c r="O397" i="3" s="1"/>
  <c r="L279" i="3"/>
  <c r="M279" i="3" s="1"/>
  <c r="I279" i="3"/>
  <c r="P279" i="3"/>
  <c r="O279" i="3"/>
  <c r="P9" i="3"/>
  <c r="I9" i="3"/>
  <c r="K9" i="3"/>
  <c r="K37" i="2"/>
  <c r="K39" i="2"/>
  <c r="K38" i="2"/>
  <c r="K33" i="2"/>
  <c r="K35" i="2"/>
  <c r="K34" i="2"/>
  <c r="M32" i="2"/>
  <c r="E8" i="2"/>
  <c r="E36" i="2"/>
  <c r="E39" i="2"/>
  <c r="E33" i="2"/>
  <c r="E37" i="2"/>
  <c r="E35" i="2"/>
  <c r="E38" i="2"/>
  <c r="P32" i="2"/>
  <c r="S32" i="2" s="1"/>
  <c r="E32" i="2"/>
  <c r="E31" i="2"/>
  <c r="E27" i="2"/>
  <c r="E19" i="2"/>
  <c r="E9" i="2"/>
  <c r="E22" i="2"/>
  <c r="E13" i="2"/>
  <c r="E25" i="2"/>
  <c r="E12" i="2"/>
  <c r="E24" i="2"/>
  <c r="E23" i="2"/>
  <c r="E14" i="2"/>
  <c r="E11" i="2"/>
  <c r="E21" i="2"/>
  <c r="E15" i="2"/>
  <c r="E17" i="2"/>
  <c r="E18" i="2"/>
  <c r="E26" i="2"/>
  <c r="E28" i="2"/>
  <c r="E16" i="2"/>
  <c r="E30" i="2"/>
  <c r="E20" i="2"/>
  <c r="E10" i="2"/>
  <c r="G32" i="2"/>
  <c r="S29" i="2"/>
  <c r="K32" i="2"/>
  <c r="K28" i="2"/>
  <c r="K19" i="2"/>
  <c r="K12" i="2"/>
  <c r="K18" i="2"/>
  <c r="K30" i="2"/>
  <c r="K9" i="2"/>
  <c r="K24" i="2"/>
  <c r="K11" i="2"/>
  <c r="K16" i="2"/>
  <c r="K22" i="2"/>
  <c r="K17" i="2"/>
  <c r="K15" i="2"/>
  <c r="K10" i="2"/>
  <c r="K27" i="2"/>
  <c r="K26" i="2"/>
  <c r="K23" i="2"/>
  <c r="K20" i="2"/>
  <c r="K25" i="2"/>
  <c r="K21" i="2"/>
  <c r="K13" i="2"/>
  <c r="K14" i="2"/>
  <c r="K8" i="2"/>
  <c r="K31" i="2"/>
  <c r="E29" i="2"/>
  <c r="P398" i="3" l="1"/>
  <c r="I398" i="3"/>
  <c r="K398" i="3"/>
  <c r="M398" i="3"/>
  <c r="L396" i="3"/>
  <c r="L190" i="3"/>
  <c r="I397" i="3"/>
  <c r="P397" i="3"/>
  <c r="K397" i="3"/>
  <c r="F396" i="3"/>
  <c r="K396" i="3" s="1"/>
  <c r="D395" i="3"/>
  <c r="F190" i="3"/>
  <c r="M397" i="3"/>
  <c r="Q36" i="2"/>
  <c r="Q39" i="2"/>
  <c r="Q37" i="2"/>
  <c r="Q35" i="2"/>
  <c r="Q33" i="2"/>
  <c r="Q34" i="2"/>
  <c r="Q38" i="2"/>
  <c r="Q32" i="2"/>
  <c r="Q23" i="2"/>
  <c r="Q21" i="2"/>
  <c r="Q15" i="2"/>
  <c r="Q8" i="2"/>
  <c r="Q14" i="2"/>
  <c r="Q13" i="2"/>
  <c r="Q24" i="2"/>
  <c r="Q17" i="2"/>
  <c r="Q22" i="2"/>
  <c r="Q19" i="2"/>
  <c r="Q20" i="2"/>
  <c r="Q26" i="2"/>
  <c r="Q11" i="2"/>
  <c r="Q30" i="2"/>
  <c r="Q18" i="2"/>
  <c r="Q12" i="2"/>
  <c r="Q10" i="2"/>
  <c r="Q16" i="2"/>
  <c r="Q28" i="2"/>
  <c r="Q27" i="2"/>
  <c r="Q9" i="2"/>
  <c r="Q29" i="2"/>
  <c r="F395" i="3" l="1"/>
  <c r="K190" i="3"/>
  <c r="M190" i="3"/>
  <c r="O190" i="3"/>
  <c r="L8" i="3"/>
  <c r="I396" i="3"/>
  <c r="P396" i="3"/>
  <c r="K395" i="3"/>
  <c r="I395" i="3"/>
  <c r="P395" i="3"/>
  <c r="O396" i="3"/>
  <c r="O395" i="3"/>
  <c r="L395" i="3"/>
  <c r="M395" i="3" s="1"/>
  <c r="D8" i="3"/>
  <c r="P190" i="3"/>
  <c r="I190" i="3"/>
  <c r="M396" i="3"/>
  <c r="J63" i="2"/>
  <c r="M63" i="2" s="1"/>
  <c r="X62" i="2"/>
  <c r="U62" i="2"/>
  <c r="T62" i="2"/>
  <c r="R62" i="2"/>
  <c r="O62" i="2"/>
  <c r="N62" i="2"/>
  <c r="J62" i="2"/>
  <c r="M62" i="2" s="1"/>
  <c r="F62" i="2"/>
  <c r="C62" i="2"/>
  <c r="B62" i="2"/>
  <c r="Z62" i="2" s="1"/>
  <c r="X61" i="2"/>
  <c r="U61" i="2"/>
  <c r="T61" i="2"/>
  <c r="R61" i="2"/>
  <c r="O61" i="2"/>
  <c r="N61" i="2"/>
  <c r="P61" i="2" s="1"/>
  <c r="M61" i="2"/>
  <c r="J61" i="2"/>
  <c r="F61" i="2"/>
  <c r="C61" i="2"/>
  <c r="B61" i="2"/>
  <c r="X60" i="2"/>
  <c r="U60" i="2"/>
  <c r="T60" i="2"/>
  <c r="S60" i="2"/>
  <c r="R60" i="2"/>
  <c r="O60" i="2"/>
  <c r="N60" i="2"/>
  <c r="P60" i="2" s="1"/>
  <c r="J60" i="2"/>
  <c r="F60" i="2"/>
  <c r="AD60" i="2" s="1"/>
  <c r="C60" i="2"/>
  <c r="AA60" i="2" s="1"/>
  <c r="B60" i="2"/>
  <c r="X59" i="2"/>
  <c r="Y59" i="2" s="1"/>
  <c r="U59" i="2"/>
  <c r="T59" i="2"/>
  <c r="V59" i="2" s="1"/>
  <c r="R59" i="2"/>
  <c r="O59" i="2"/>
  <c r="AA59" i="2" s="1"/>
  <c r="N59" i="2"/>
  <c r="J59" i="2"/>
  <c r="M59" i="2" s="1"/>
  <c r="F59" i="2"/>
  <c r="C59" i="2"/>
  <c r="B59" i="2"/>
  <c r="Z59" i="2" s="1"/>
  <c r="X58" i="2"/>
  <c r="U58" i="2"/>
  <c r="T58" i="2"/>
  <c r="V58" i="2" s="1"/>
  <c r="Y58" i="2" s="1"/>
  <c r="R58" i="2"/>
  <c r="O58" i="2"/>
  <c r="N58" i="2"/>
  <c r="M58" i="2"/>
  <c r="J58" i="2"/>
  <c r="F58" i="2"/>
  <c r="C58" i="2"/>
  <c r="AA58" i="2" s="1"/>
  <c r="B58" i="2"/>
  <c r="X57" i="2"/>
  <c r="U57" i="2"/>
  <c r="T57" i="2"/>
  <c r="V57" i="2" s="1"/>
  <c r="R57" i="2"/>
  <c r="O57" i="2"/>
  <c r="N57" i="2"/>
  <c r="P57" i="2" s="1"/>
  <c r="J57" i="2"/>
  <c r="M57" i="2" s="1"/>
  <c r="F57" i="2"/>
  <c r="C57" i="2"/>
  <c r="B57" i="2"/>
  <c r="X56" i="2"/>
  <c r="U56" i="2"/>
  <c r="AA56" i="2" s="1"/>
  <c r="T56" i="2"/>
  <c r="R56" i="2"/>
  <c r="O56" i="2"/>
  <c r="N56" i="2"/>
  <c r="P56" i="2" s="1"/>
  <c r="J56" i="2"/>
  <c r="F56" i="2"/>
  <c r="AD56" i="2" s="1"/>
  <c r="C56" i="2"/>
  <c r="B56" i="2"/>
  <c r="D56" i="2" s="1"/>
  <c r="X55" i="2"/>
  <c r="U55" i="2"/>
  <c r="T55" i="2"/>
  <c r="V55" i="2" s="1"/>
  <c r="Y55" i="2" s="1"/>
  <c r="R55" i="2"/>
  <c r="O55" i="2"/>
  <c r="AA55" i="2" s="1"/>
  <c r="N55" i="2"/>
  <c r="J55" i="2"/>
  <c r="M55" i="2" s="1"/>
  <c r="F55" i="2"/>
  <c r="C55" i="2"/>
  <c r="B55" i="2"/>
  <c r="Z55" i="2" s="1"/>
  <c r="X54" i="2"/>
  <c r="U54" i="2"/>
  <c r="T54" i="2"/>
  <c r="V54" i="2" s="1"/>
  <c r="Y54" i="2" s="1"/>
  <c r="R54" i="2"/>
  <c r="O54" i="2"/>
  <c r="N54" i="2"/>
  <c r="P54" i="2" s="1"/>
  <c r="M54" i="2"/>
  <c r="J54" i="2"/>
  <c r="F54" i="2"/>
  <c r="C54" i="2"/>
  <c r="AA54" i="2" s="1"/>
  <c r="B54" i="2"/>
  <c r="D54" i="2" s="1"/>
  <c r="X53" i="2"/>
  <c r="U53" i="2"/>
  <c r="T53" i="2"/>
  <c r="R53" i="2"/>
  <c r="O53" i="2"/>
  <c r="N53" i="2"/>
  <c r="J53" i="2"/>
  <c r="M53" i="2" s="1"/>
  <c r="F53" i="2"/>
  <c r="C53" i="2"/>
  <c r="B53" i="2"/>
  <c r="X52" i="2"/>
  <c r="U52" i="2"/>
  <c r="AA52" i="2" s="1"/>
  <c r="T52" i="2"/>
  <c r="R52" i="2"/>
  <c r="O52" i="2"/>
  <c r="N52" i="2"/>
  <c r="P52" i="2" s="1"/>
  <c r="J52" i="2"/>
  <c r="F52" i="2"/>
  <c r="AD52" i="2" s="1"/>
  <c r="C52" i="2"/>
  <c r="B52" i="2"/>
  <c r="D52" i="2" s="1"/>
  <c r="X51" i="2"/>
  <c r="U51" i="2"/>
  <c r="T51" i="2"/>
  <c r="V51" i="2" s="1"/>
  <c r="R51" i="2"/>
  <c r="O51" i="2"/>
  <c r="N51" i="2"/>
  <c r="P51" i="2" s="1"/>
  <c r="S51" i="2" s="1"/>
  <c r="J51" i="2"/>
  <c r="M51" i="2" s="1"/>
  <c r="F51" i="2"/>
  <c r="C51" i="2"/>
  <c r="AA51" i="2" s="1"/>
  <c r="B51" i="2"/>
  <c r="X50" i="2"/>
  <c r="U50" i="2"/>
  <c r="T50" i="2"/>
  <c r="V50" i="2" s="1"/>
  <c r="R50" i="2"/>
  <c r="O50" i="2"/>
  <c r="N50" i="2"/>
  <c r="J50" i="2"/>
  <c r="M50" i="2" s="1"/>
  <c r="F50" i="2"/>
  <c r="C50" i="2"/>
  <c r="AA50" i="2" s="1"/>
  <c r="B50" i="2"/>
  <c r="Z50" i="2" s="1"/>
  <c r="X49" i="2"/>
  <c r="U49" i="2"/>
  <c r="T49" i="2"/>
  <c r="R49" i="2"/>
  <c r="O49" i="2"/>
  <c r="N49" i="2"/>
  <c r="P49" i="2" s="1"/>
  <c r="M49" i="2"/>
  <c r="J49" i="2"/>
  <c r="F49" i="2"/>
  <c r="C49" i="2"/>
  <c r="B49" i="2"/>
  <c r="X48" i="2"/>
  <c r="U48" i="2"/>
  <c r="T48" i="2"/>
  <c r="V48" i="2" s="1"/>
  <c r="R48" i="2"/>
  <c r="O48" i="2"/>
  <c r="N48" i="2"/>
  <c r="P48" i="2" s="1"/>
  <c r="J48" i="2"/>
  <c r="F48" i="2"/>
  <c r="D48" i="2"/>
  <c r="C48" i="2"/>
  <c r="AA48" i="2" s="1"/>
  <c r="B48" i="2"/>
  <c r="Z48" i="2" s="1"/>
  <c r="X47" i="2"/>
  <c r="U47" i="2"/>
  <c r="T47" i="2"/>
  <c r="R47" i="2"/>
  <c r="P47" i="2"/>
  <c r="O47" i="2"/>
  <c r="N47" i="2"/>
  <c r="J47" i="2"/>
  <c r="M47" i="2" s="1"/>
  <c r="F47" i="2"/>
  <c r="C47" i="2"/>
  <c r="B47" i="2"/>
  <c r="AA46" i="2"/>
  <c r="X46" i="2"/>
  <c r="V46" i="2"/>
  <c r="U46" i="2"/>
  <c r="T46" i="2"/>
  <c r="R46" i="2"/>
  <c r="O46" i="2"/>
  <c r="N46" i="2"/>
  <c r="J46" i="2"/>
  <c r="F46" i="2"/>
  <c r="D46" i="2"/>
  <c r="C46" i="2"/>
  <c r="B46" i="2"/>
  <c r="Z46" i="2" s="1"/>
  <c r="X45" i="2"/>
  <c r="U45" i="2"/>
  <c r="T45" i="2"/>
  <c r="R45" i="2"/>
  <c r="O45" i="2"/>
  <c r="N45" i="2"/>
  <c r="P45" i="2" s="1"/>
  <c r="M45" i="2"/>
  <c r="J45" i="2"/>
  <c r="F45" i="2"/>
  <c r="C45" i="2"/>
  <c r="AA45" i="2" s="1"/>
  <c r="B45" i="2"/>
  <c r="X44" i="2"/>
  <c r="U44" i="2"/>
  <c r="T44" i="2"/>
  <c r="V44" i="2" s="1"/>
  <c r="R44" i="2"/>
  <c r="O44" i="2"/>
  <c r="AA44" i="2" s="1"/>
  <c r="N44" i="2"/>
  <c r="J44" i="2"/>
  <c r="F44" i="2"/>
  <c r="C44" i="2"/>
  <c r="B44" i="2"/>
  <c r="X43" i="2"/>
  <c r="U43" i="2"/>
  <c r="T43" i="2"/>
  <c r="R43" i="2"/>
  <c r="O43" i="2"/>
  <c r="N43" i="2"/>
  <c r="P43" i="2" s="1"/>
  <c r="M43" i="2"/>
  <c r="J43" i="2"/>
  <c r="F43" i="2"/>
  <c r="C43" i="2"/>
  <c r="B43" i="2"/>
  <c r="X42" i="2"/>
  <c r="U42" i="2"/>
  <c r="T42" i="2"/>
  <c r="V42" i="2" s="1"/>
  <c r="R42" i="2"/>
  <c r="O42" i="2"/>
  <c r="P42" i="2" s="1"/>
  <c r="N42" i="2"/>
  <c r="J42" i="2"/>
  <c r="F42" i="2"/>
  <c r="C42" i="2"/>
  <c r="AA42" i="2" s="1"/>
  <c r="B42" i="2"/>
  <c r="Z42" i="2" s="1"/>
  <c r="X41" i="2"/>
  <c r="X63" i="2" s="1"/>
  <c r="U41" i="2"/>
  <c r="T41" i="2"/>
  <c r="R41" i="2"/>
  <c r="O41" i="2"/>
  <c r="N41" i="2"/>
  <c r="J41" i="2"/>
  <c r="M41" i="2" s="1"/>
  <c r="F41" i="2"/>
  <c r="C41" i="2"/>
  <c r="C63" i="2" s="1"/>
  <c r="B41" i="2"/>
  <c r="AA39" i="2"/>
  <c r="AA38" i="2"/>
  <c r="Z38" i="2"/>
  <c r="AA37" i="2"/>
  <c r="AD36" i="2"/>
  <c r="AA35" i="2"/>
  <c r="Z35" i="2"/>
  <c r="O40" i="2"/>
  <c r="H40" i="2"/>
  <c r="H64" i="2" s="1"/>
  <c r="U31" i="2"/>
  <c r="V31" i="2" s="1"/>
  <c r="AD31" i="2"/>
  <c r="Z31" i="2"/>
  <c r="U30" i="2"/>
  <c r="V30" i="2" s="1"/>
  <c r="U28" i="2"/>
  <c r="V28" i="2" s="1"/>
  <c r="AA28" i="2"/>
  <c r="Z28" i="2"/>
  <c r="AA27" i="2"/>
  <c r="U27" i="2"/>
  <c r="V27" i="2" s="1"/>
  <c r="AD27" i="2"/>
  <c r="Z27" i="2"/>
  <c r="Z26" i="2"/>
  <c r="U26" i="2"/>
  <c r="V26" i="2" s="1"/>
  <c r="AA26" i="2"/>
  <c r="V25" i="2"/>
  <c r="AA25" i="2"/>
  <c r="AD24" i="2"/>
  <c r="U24" i="2"/>
  <c r="V24" i="2" s="1"/>
  <c r="AA24" i="2"/>
  <c r="U23" i="2"/>
  <c r="V23" i="2" s="1"/>
  <c r="AA23" i="2"/>
  <c r="Z23" i="2"/>
  <c r="U22" i="2"/>
  <c r="V22" i="2" s="1"/>
  <c r="AA22" i="2"/>
  <c r="Z22" i="2"/>
  <c r="AB22" i="2" s="1"/>
  <c r="U21" i="2"/>
  <c r="V21" i="2"/>
  <c r="AD21" i="2"/>
  <c r="Z21" i="2"/>
  <c r="U20" i="2"/>
  <c r="V20" i="2" s="1"/>
  <c r="Y20" i="2" s="1"/>
  <c r="AA20" i="2"/>
  <c r="U19" i="2"/>
  <c r="V19" i="2" s="1"/>
  <c r="Y19" i="2" s="1"/>
  <c r="AA19" i="2"/>
  <c r="U18" i="2"/>
  <c r="V18" i="2" s="1"/>
  <c r="AD18" i="2"/>
  <c r="Z18" i="2"/>
  <c r="U17" i="2"/>
  <c r="V17" i="2" s="1"/>
  <c r="AD17" i="2"/>
  <c r="AA17" i="2"/>
  <c r="Z17" i="2"/>
  <c r="U16" i="2"/>
  <c r="V16" i="2" s="1"/>
  <c r="AD16" i="2"/>
  <c r="AA16" i="2"/>
  <c r="U15" i="2"/>
  <c r="V15" i="2" s="1"/>
  <c r="AA15" i="2"/>
  <c r="Z15" i="2"/>
  <c r="U14" i="2"/>
  <c r="AA14" i="2"/>
  <c r="Z14" i="2"/>
  <c r="U13" i="2"/>
  <c r="V13" i="2" s="1"/>
  <c r="AA13" i="2"/>
  <c r="AD12" i="2"/>
  <c r="U12" i="2"/>
  <c r="V12" i="2" s="1"/>
  <c r="AA12" i="2"/>
  <c r="Z12" i="2"/>
  <c r="U11" i="2"/>
  <c r="V11" i="2" s="1"/>
  <c r="AD11" i="2"/>
  <c r="AA11" i="2"/>
  <c r="Z11" i="2"/>
  <c r="U10" i="2"/>
  <c r="V10" i="2" s="1"/>
  <c r="Y10" i="2" s="1"/>
  <c r="AD10" i="2"/>
  <c r="AA10" i="2"/>
  <c r="U9" i="2"/>
  <c r="V9" i="2" s="1"/>
  <c r="U8" i="2"/>
  <c r="L7" i="3" l="1"/>
  <c r="L1377" i="3"/>
  <c r="D1377" i="3"/>
  <c r="D7" i="3"/>
  <c r="F8" i="3"/>
  <c r="F63" i="2"/>
  <c r="AD48" i="2"/>
  <c r="P53" i="2"/>
  <c r="D58" i="2"/>
  <c r="G58" i="2" s="1"/>
  <c r="D60" i="2"/>
  <c r="G60" i="2" s="1"/>
  <c r="V60" i="2"/>
  <c r="U29" i="2"/>
  <c r="U32" i="2" s="1"/>
  <c r="N63" i="2"/>
  <c r="Z44" i="2"/>
  <c r="AD46" i="2"/>
  <c r="AD50" i="2"/>
  <c r="V53" i="2"/>
  <c r="V62" i="2"/>
  <c r="Y62" i="2" s="1"/>
  <c r="D42" i="2"/>
  <c r="Y42" i="2"/>
  <c r="Z51" i="2"/>
  <c r="AA53" i="2"/>
  <c r="AB59" i="2"/>
  <c r="D62" i="2"/>
  <c r="AB28" i="2"/>
  <c r="R63" i="2"/>
  <c r="AD63" i="2" s="1"/>
  <c r="D44" i="2"/>
  <c r="D50" i="2"/>
  <c r="G50" i="2" s="1"/>
  <c r="T63" i="2"/>
  <c r="AD44" i="2"/>
  <c r="D55" i="2"/>
  <c r="D59" i="2"/>
  <c r="V52" i="2"/>
  <c r="Y52" i="2" s="1"/>
  <c r="Z54" i="2"/>
  <c r="V56" i="2"/>
  <c r="Y56" i="2" s="1"/>
  <c r="Z58" i="2"/>
  <c r="Y27" i="2"/>
  <c r="AB15" i="2"/>
  <c r="AB14" i="2"/>
  <c r="AB35" i="2"/>
  <c r="AH35" i="2" s="1"/>
  <c r="S49" i="2"/>
  <c r="Y21" i="2"/>
  <c r="G42" i="2"/>
  <c r="Y44" i="2"/>
  <c r="AB17" i="2"/>
  <c r="AF17" i="2" s="1"/>
  <c r="AB51" i="2"/>
  <c r="S45" i="2"/>
  <c r="Y46" i="2"/>
  <c r="AB11" i="2"/>
  <c r="Y26" i="2"/>
  <c r="Y48" i="2"/>
  <c r="Y18" i="2"/>
  <c r="AB26" i="2"/>
  <c r="S47" i="2"/>
  <c r="AB54" i="2"/>
  <c r="S54" i="2"/>
  <c r="AE11" i="2"/>
  <c r="Y11" i="2"/>
  <c r="AB12" i="2"/>
  <c r="AE12" i="2" s="1"/>
  <c r="AF11" i="2"/>
  <c r="Y12" i="2"/>
  <c r="V14" i="2"/>
  <c r="Y17" i="2"/>
  <c r="N40" i="2"/>
  <c r="P40" i="2" s="1"/>
  <c r="S48" i="2"/>
  <c r="V8" i="2"/>
  <c r="AD8" i="2"/>
  <c r="AD13" i="2"/>
  <c r="Z20" i="2"/>
  <c r="AB20" i="2" s="1"/>
  <c r="AA21" i="2"/>
  <c r="AB21" i="2" s="1"/>
  <c r="AB23" i="2"/>
  <c r="AB27" i="2"/>
  <c r="AE27" i="2" s="1"/>
  <c r="S52" i="2"/>
  <c r="X29" i="2"/>
  <c r="X32" i="2" s="1"/>
  <c r="Y15" i="2"/>
  <c r="AD30" i="2"/>
  <c r="AA31" i="2"/>
  <c r="AB31" i="2" s="1"/>
  <c r="AE31" i="2" s="1"/>
  <c r="V29" i="2"/>
  <c r="Y9" i="2"/>
  <c r="Z10" i="2"/>
  <c r="AB10" i="2" s="1"/>
  <c r="AE10" i="2" s="1"/>
  <c r="AA18" i="2"/>
  <c r="AB18" i="2" s="1"/>
  <c r="Z19" i="2"/>
  <c r="AB19" i="2" s="1"/>
  <c r="AD51" i="2"/>
  <c r="AE51" i="2" s="1"/>
  <c r="Z57" i="2"/>
  <c r="D57" i="2"/>
  <c r="Z9" i="2"/>
  <c r="AD26" i="2"/>
  <c r="AE26" i="2" s="1"/>
  <c r="AD28" i="2"/>
  <c r="AE28" i="2" s="1"/>
  <c r="Y28" i="2"/>
  <c r="Z30" i="2"/>
  <c r="Y30" i="2"/>
  <c r="Z8" i="2"/>
  <c r="AA9" i="2"/>
  <c r="AD15" i="2"/>
  <c r="AE15" i="2" s="1"/>
  <c r="Y16" i="2"/>
  <c r="AD20" i="2"/>
  <c r="AE20" i="2" s="1"/>
  <c r="AD22" i="2"/>
  <c r="AE22" i="2" s="1"/>
  <c r="Y22" i="2"/>
  <c r="Y24" i="2"/>
  <c r="AD55" i="2"/>
  <c r="G55" i="2"/>
  <c r="AD9" i="2"/>
  <c r="AA8" i="2"/>
  <c r="T29" i="2"/>
  <c r="T32" i="2" s="1"/>
  <c r="Z13" i="2"/>
  <c r="AB13" i="2" s="1"/>
  <c r="Y13" i="2"/>
  <c r="Y23" i="2"/>
  <c r="Z33" i="2"/>
  <c r="M42" i="2"/>
  <c r="P44" i="2"/>
  <c r="P46" i="2"/>
  <c r="M48" i="2"/>
  <c r="AB50" i="2"/>
  <c r="M52" i="2"/>
  <c r="S53" i="2"/>
  <c r="AD59" i="2"/>
  <c r="AE59" i="2" s="1"/>
  <c r="G59" i="2"/>
  <c r="Z61" i="2"/>
  <c r="D61" i="2"/>
  <c r="G61" i="2" s="1"/>
  <c r="V61" i="2"/>
  <c r="G62" i="2"/>
  <c r="AD23" i="2"/>
  <c r="Z25" i="2"/>
  <c r="AB25" i="2" s="1"/>
  <c r="AD33" i="2"/>
  <c r="Z49" i="2"/>
  <c r="D49" i="2"/>
  <c r="Z53" i="2"/>
  <c r="AB53" i="2" s="1"/>
  <c r="D53" i="2"/>
  <c r="G53" i="2" s="1"/>
  <c r="G54" i="2"/>
  <c r="AD14" i="2"/>
  <c r="AE14" i="2" s="1"/>
  <c r="Z37" i="2"/>
  <c r="Z39" i="2"/>
  <c r="O63" i="2"/>
  <c r="AB44" i="2"/>
  <c r="Z45" i="2"/>
  <c r="AB45" i="2" s="1"/>
  <c r="D45" i="2"/>
  <c r="AB46" i="2"/>
  <c r="AE46" i="2" s="1"/>
  <c r="AA49" i="2"/>
  <c r="V49" i="2"/>
  <c r="Y51" i="2"/>
  <c r="S56" i="2"/>
  <c r="Y57" i="2"/>
  <c r="Y60" i="2"/>
  <c r="P62" i="2"/>
  <c r="R40" i="2"/>
  <c r="AD37" i="2"/>
  <c r="AB42" i="2"/>
  <c r="S42" i="2"/>
  <c r="Z43" i="2"/>
  <c r="D43" i="2"/>
  <c r="S43" i="2"/>
  <c r="Z47" i="2"/>
  <c r="D47" i="2"/>
  <c r="G47" i="2" s="1"/>
  <c r="AB48" i="2"/>
  <c r="Y50" i="2"/>
  <c r="Y53" i="2"/>
  <c r="P58" i="2"/>
  <c r="Z16" i="2"/>
  <c r="AB16" i="2" s="1"/>
  <c r="AE16" i="2" s="1"/>
  <c r="Z24" i="2"/>
  <c r="AB24" i="2" s="1"/>
  <c r="Z41" i="2"/>
  <c r="B63" i="2"/>
  <c r="D41" i="2"/>
  <c r="AA43" i="2"/>
  <c r="V43" i="2"/>
  <c r="G44" i="2"/>
  <c r="G45" i="2"/>
  <c r="AD45" i="2"/>
  <c r="V45" i="2"/>
  <c r="G46" i="2"/>
  <c r="AA47" i="2"/>
  <c r="Y49" i="2"/>
  <c r="AF59" i="2"/>
  <c r="S61" i="2"/>
  <c r="AD19" i="2"/>
  <c r="AE19" i="2" s="1"/>
  <c r="AD25" i="2"/>
  <c r="AA30" i="2"/>
  <c r="AD39" i="2"/>
  <c r="AD43" i="2"/>
  <c r="G43" i="2"/>
  <c r="AD47" i="2"/>
  <c r="V47" i="2"/>
  <c r="G48" i="2"/>
  <c r="P50" i="2"/>
  <c r="S50" i="2" s="1"/>
  <c r="AB55" i="2"/>
  <c r="S57" i="2"/>
  <c r="AB58" i="2"/>
  <c r="S58" i="2"/>
  <c r="M60" i="2"/>
  <c r="AA61" i="2"/>
  <c r="AA62" i="2"/>
  <c r="AB62" i="2" s="1"/>
  <c r="AA33" i="2"/>
  <c r="L40" i="2"/>
  <c r="L64" i="2" s="1"/>
  <c r="AB38" i="2"/>
  <c r="AH38" i="2" s="1"/>
  <c r="G41" i="2"/>
  <c r="AD41" i="2"/>
  <c r="U63" i="2"/>
  <c r="AA63" i="2" s="1"/>
  <c r="M44" i="2"/>
  <c r="M46" i="2"/>
  <c r="AF51" i="2"/>
  <c r="AF54" i="2"/>
  <c r="M56" i="2"/>
  <c r="AA57" i="2"/>
  <c r="AD35" i="2"/>
  <c r="AA41" i="2"/>
  <c r="D51" i="2"/>
  <c r="AD42" i="2"/>
  <c r="AE42" i="2" s="1"/>
  <c r="G52" i="2"/>
  <c r="Z52" i="2"/>
  <c r="AB52" i="2" s="1"/>
  <c r="AD54" i="2"/>
  <c r="AE54" i="2" s="1"/>
  <c r="P55" i="2"/>
  <c r="G56" i="2"/>
  <c r="Z56" i="2"/>
  <c r="AB56" i="2" s="1"/>
  <c r="AD58" i="2"/>
  <c r="P59" i="2"/>
  <c r="Z60" i="2"/>
  <c r="AB60" i="2" s="1"/>
  <c r="AD62" i="2"/>
  <c r="AD38" i="2"/>
  <c r="V41" i="2"/>
  <c r="AD49" i="2"/>
  <c r="AD53" i="2"/>
  <c r="AE53" i="2" s="1"/>
  <c r="AD57" i="2"/>
  <c r="AD61" i="2"/>
  <c r="Z36" i="2"/>
  <c r="P41" i="2"/>
  <c r="S41" i="2" s="1"/>
  <c r="AE35" i="2" l="1"/>
  <c r="F7" i="3"/>
  <c r="G1372" i="3" s="1"/>
  <c r="F1377" i="3"/>
  <c r="G1377" i="3" s="1"/>
  <c r="I8" i="3"/>
  <c r="P8" i="3"/>
  <c r="G8" i="3"/>
  <c r="K8" i="3"/>
  <c r="O8" i="3"/>
  <c r="G1371" i="3"/>
  <c r="G1370" i="3"/>
  <c r="G1369" i="3"/>
  <c r="G1368" i="3"/>
  <c r="G1367" i="3"/>
  <c r="G1366" i="3"/>
  <c r="G1365" i="3"/>
  <c r="G1364" i="3"/>
  <c r="G1304" i="3"/>
  <c r="G1303" i="3"/>
  <c r="G1302" i="3"/>
  <c r="G1318" i="3"/>
  <c r="G1314" i="3"/>
  <c r="G1313" i="3"/>
  <c r="G1301" i="3"/>
  <c r="G1282" i="3"/>
  <c r="G1348" i="3"/>
  <c r="G1289" i="3"/>
  <c r="G1300" i="3"/>
  <c r="G1350" i="3"/>
  <c r="G1281" i="3"/>
  <c r="G1223" i="3"/>
  <c r="G1205" i="3"/>
  <c r="G1353" i="3"/>
  <c r="G1262" i="3"/>
  <c r="G1356" i="3"/>
  <c r="G1351" i="3"/>
  <c r="G1259" i="3"/>
  <c r="G1257" i="3"/>
  <c r="G1240" i="3"/>
  <c r="G1237" i="3"/>
  <c r="G1225" i="3"/>
  <c r="G1222" i="3"/>
  <c r="G1354" i="3"/>
  <c r="G1249" i="3"/>
  <c r="G1248" i="3"/>
  <c r="G1247" i="3"/>
  <c r="G1246" i="3"/>
  <c r="G1231" i="3"/>
  <c r="G1213" i="3"/>
  <c r="G1357" i="3"/>
  <c r="G1352" i="3"/>
  <c r="G1287" i="3"/>
  <c r="G1280" i="3"/>
  <c r="G1251" i="3"/>
  <c r="G1120" i="3"/>
  <c r="G1355" i="3"/>
  <c r="G1215" i="3"/>
  <c r="G1116" i="3"/>
  <c r="G1252" i="3"/>
  <c r="G1154" i="3"/>
  <c r="G1151" i="3"/>
  <c r="G1212" i="3"/>
  <c r="G1194" i="3"/>
  <c r="G1193" i="3"/>
  <c r="G1192" i="3"/>
  <c r="G1176" i="3"/>
  <c r="G1110" i="3"/>
  <c r="G1040" i="3"/>
  <c r="G1020" i="3"/>
  <c r="G1207" i="3"/>
  <c r="G1178" i="3"/>
  <c r="G1175" i="3"/>
  <c r="G1026" i="3"/>
  <c r="G1233" i="3"/>
  <c r="G1146" i="3"/>
  <c r="G1143" i="3"/>
  <c r="G1042" i="3"/>
  <c r="G1162" i="3"/>
  <c r="G1101" i="3"/>
  <c r="G1100" i="3"/>
  <c r="G1099" i="3"/>
  <c r="G1098" i="3"/>
  <c r="G1114" i="3"/>
  <c r="G1196" i="3"/>
  <c r="G1032" i="3"/>
  <c r="G1021" i="3"/>
  <c r="G1012" i="3"/>
  <c r="G996" i="3"/>
  <c r="G970" i="3"/>
  <c r="G969" i="3"/>
  <c r="G951" i="3"/>
  <c r="G935" i="3"/>
  <c r="G1050" i="3"/>
  <c r="G1046" i="3"/>
  <c r="G1033" i="3"/>
  <c r="G1027" i="3"/>
  <c r="G1008" i="3"/>
  <c r="G992" i="3"/>
  <c r="G1103" i="3"/>
  <c r="G1097" i="3"/>
  <c r="G1065" i="3"/>
  <c r="G1130" i="3"/>
  <c r="G967" i="3"/>
  <c r="G882" i="3"/>
  <c r="G881" i="3"/>
  <c r="G1000" i="3"/>
  <c r="G984" i="3"/>
  <c r="G949" i="3"/>
  <c r="G933" i="3"/>
  <c r="G1079" i="3"/>
  <c r="G1016" i="3"/>
  <c r="G917" i="3"/>
  <c r="G879" i="3"/>
  <c r="G878" i="3"/>
  <c r="G773" i="3"/>
  <c r="G772" i="3"/>
  <c r="G927" i="3"/>
  <c r="G906" i="3"/>
  <c r="G754" i="3"/>
  <c r="G738" i="3"/>
  <c r="G722" i="3"/>
  <c r="G964" i="3"/>
  <c r="G908" i="3"/>
  <c r="G890" i="3"/>
  <c r="G887" i="3"/>
  <c r="G872" i="3"/>
  <c r="G818" i="3"/>
  <c r="G793" i="3"/>
  <c r="G778" i="3"/>
  <c r="G777" i="3"/>
  <c r="G776" i="3"/>
  <c r="G775" i="3"/>
  <c r="G745" i="3"/>
  <c r="G728" i="3"/>
  <c r="G713" i="3"/>
  <c r="G926" i="3"/>
  <c r="G905" i="3"/>
  <c r="G869" i="3"/>
  <c r="G857" i="3"/>
  <c r="G831" i="3"/>
  <c r="G909" i="3"/>
  <c r="G811" i="3"/>
  <c r="G789" i="3"/>
  <c r="G770" i="3"/>
  <c r="G756" i="3"/>
  <c r="G741" i="3"/>
  <c r="G740" i="3"/>
  <c r="G907" i="3"/>
  <c r="G824" i="3"/>
  <c r="G766" i="3"/>
  <c r="G724" i="3"/>
  <c r="G720" i="3"/>
  <c r="G827" i="3"/>
  <c r="G717" i="3"/>
  <c r="G689" i="3"/>
  <c r="G674" i="3"/>
  <c r="G659" i="3"/>
  <c r="G645" i="3"/>
  <c r="G630" i="3"/>
  <c r="G599" i="3"/>
  <c r="G598" i="3"/>
  <c r="G752" i="3"/>
  <c r="G736" i="3"/>
  <c r="G687" i="3"/>
  <c r="G672" i="3"/>
  <c r="G643" i="3"/>
  <c r="G628" i="3"/>
  <c r="G609" i="3"/>
  <c r="G696" i="3"/>
  <c r="G616" i="3"/>
  <c r="G611" i="3"/>
  <c r="G638" i="3"/>
  <c r="G619" i="3"/>
  <c r="G613" i="3"/>
  <c r="G595" i="3"/>
  <c r="G569" i="3"/>
  <c r="G568" i="3"/>
  <c r="G553" i="3"/>
  <c r="G537" i="3"/>
  <c r="G520" i="3"/>
  <c r="G505" i="3"/>
  <c r="G504" i="3"/>
  <c r="G488" i="3"/>
  <c r="G704" i="3"/>
  <c r="G575" i="3"/>
  <c r="G559" i="3"/>
  <c r="G543" i="3"/>
  <c r="G526" i="3"/>
  <c r="G494" i="3"/>
  <c r="G478" i="3"/>
  <c r="G462" i="3"/>
  <c r="G910" i="3"/>
  <c r="G705" i="3"/>
  <c r="G693" i="3"/>
  <c r="G679" i="3"/>
  <c r="G664" i="3"/>
  <c r="G652" i="3"/>
  <c r="G635" i="3"/>
  <c r="G608" i="3"/>
  <c r="G590" i="3"/>
  <c r="G583" i="3"/>
  <c r="G566" i="3"/>
  <c r="G535" i="3"/>
  <c r="G534" i="3"/>
  <c r="G518" i="3"/>
  <c r="G502" i="3"/>
  <c r="G470" i="3"/>
  <c r="G447" i="3"/>
  <c r="G445" i="3"/>
  <c r="G444" i="3"/>
  <c r="G440" i="3"/>
  <c r="G439" i="3"/>
  <c r="G426" i="3"/>
  <c r="G411" i="3"/>
  <c r="G551" i="3"/>
  <c r="G438" i="3"/>
  <c r="G432" i="3"/>
  <c r="G416" i="3"/>
  <c r="G385" i="3"/>
  <c r="G349" i="3"/>
  <c r="G348" i="3"/>
  <c r="G347" i="3"/>
  <c r="G346" i="3"/>
  <c r="G345" i="3"/>
  <c r="G306" i="3"/>
  <c r="G305" i="3"/>
  <c r="G304" i="3"/>
  <c r="G303" i="3"/>
  <c r="G302" i="3"/>
  <c r="G472" i="3"/>
  <c r="G588" i="3"/>
  <c r="G453" i="3"/>
  <c r="G456" i="3"/>
  <c r="G454" i="3"/>
  <c r="G430" i="3"/>
  <c r="G383" i="3"/>
  <c r="G382" i="3"/>
  <c r="G381" i="3"/>
  <c r="G343" i="3"/>
  <c r="G342" i="3"/>
  <c r="G341" i="3"/>
  <c r="G340" i="3"/>
  <c r="G339" i="3"/>
  <c r="G299" i="3"/>
  <c r="G298" i="3"/>
  <c r="G297" i="3"/>
  <c r="G296" i="3"/>
  <c r="G295" i="3"/>
  <c r="G464" i="3"/>
  <c r="G330" i="3"/>
  <c r="G328" i="3"/>
  <c r="G324" i="3"/>
  <c r="G285" i="3"/>
  <c r="G424" i="3"/>
  <c r="G408" i="3"/>
  <c r="G391" i="3"/>
  <c r="G325" i="3"/>
  <c r="G467" i="3"/>
  <c r="G421" i="3"/>
  <c r="G388" i="3"/>
  <c r="G270" i="3"/>
  <c r="G261" i="3"/>
  <c r="G254" i="3"/>
  <c r="G253" i="3"/>
  <c r="G252" i="3"/>
  <c r="G251" i="3"/>
  <c r="G250" i="3"/>
  <c r="G215" i="3"/>
  <c r="G214" i="3"/>
  <c r="G213" i="3"/>
  <c r="G212" i="3"/>
  <c r="G175" i="3"/>
  <c r="G174" i="3"/>
  <c r="G409" i="3"/>
  <c r="G392" i="3"/>
  <c r="G268" i="3"/>
  <c r="G264" i="3"/>
  <c r="G128" i="3"/>
  <c r="G127" i="3"/>
  <c r="G126" i="3"/>
  <c r="G372" i="3"/>
  <c r="G331" i="3"/>
  <c r="G329" i="3"/>
  <c r="G327" i="3"/>
  <c r="G265" i="3"/>
  <c r="G393" i="3"/>
  <c r="G373" i="3"/>
  <c r="G321" i="3"/>
  <c r="G266" i="3"/>
  <c r="G407" i="3"/>
  <c r="G394" i="3"/>
  <c r="G323" i="3"/>
  <c r="G284" i="3"/>
  <c r="G248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72" i="3"/>
  <c r="G132" i="3"/>
  <c r="G107" i="3"/>
  <c r="G7" i="3"/>
  <c r="G28" i="3"/>
  <c r="G26" i="3"/>
  <c r="G24" i="3"/>
  <c r="G22" i="3"/>
  <c r="G20" i="3"/>
  <c r="G19" i="3"/>
  <c r="G17" i="3"/>
  <c r="G15" i="3"/>
  <c r="G14" i="3"/>
  <c r="G12" i="3"/>
  <c r="G806" i="3"/>
  <c r="G86" i="3"/>
  <c r="G314" i="3"/>
  <c r="G272" i="3"/>
  <c r="G259" i="3"/>
  <c r="G135" i="3"/>
  <c r="G93" i="3"/>
  <c r="G70" i="3"/>
  <c r="G69" i="3"/>
  <c r="G68" i="3"/>
  <c r="G67" i="3"/>
  <c r="G66" i="3"/>
  <c r="G29" i="3"/>
  <c r="G27" i="3"/>
  <c r="G25" i="3"/>
  <c r="G23" i="3"/>
  <c r="G21" i="3"/>
  <c r="G18" i="3"/>
  <c r="G16" i="3"/>
  <c r="G13" i="3"/>
  <c r="G803" i="3"/>
  <c r="G322" i="3"/>
  <c r="G283" i="3"/>
  <c r="G106" i="3"/>
  <c r="G233" i="3"/>
  <c r="G231" i="3"/>
  <c r="G229" i="3"/>
  <c r="G227" i="3"/>
  <c r="G187" i="3"/>
  <c r="G130" i="3"/>
  <c r="G108" i="3"/>
  <c r="G104" i="3"/>
  <c r="G89" i="3"/>
  <c r="G83" i="3"/>
  <c r="G82" i="3"/>
  <c r="G81" i="3"/>
  <c r="G80" i="3"/>
  <c r="G45" i="3"/>
  <c r="G44" i="3"/>
  <c r="G43" i="3"/>
  <c r="G42" i="3"/>
  <c r="G41" i="3"/>
  <c r="G232" i="3"/>
  <c r="G226" i="3"/>
  <c r="G133" i="3"/>
  <c r="G91" i="3"/>
  <c r="G63" i="3"/>
  <c r="G62" i="3"/>
  <c r="G61" i="3"/>
  <c r="G60" i="3"/>
  <c r="G59" i="3"/>
  <c r="G58" i="3"/>
  <c r="G57" i="3"/>
  <c r="G56" i="3"/>
  <c r="G55" i="3"/>
  <c r="G54" i="3"/>
  <c r="G805" i="3"/>
  <c r="G802" i="3"/>
  <c r="G301" i="3"/>
  <c r="G228" i="3"/>
  <c r="G136" i="3"/>
  <c r="G105" i="3"/>
  <c r="G807" i="3"/>
  <c r="G230" i="3"/>
  <c r="G486" i="3"/>
  <c r="G374" i="3"/>
  <c r="G290" i="3"/>
  <c r="G131" i="3"/>
  <c r="G102" i="3"/>
  <c r="G134" i="3"/>
  <c r="I7" i="3"/>
  <c r="G95" i="3"/>
  <c r="G87" i="3"/>
  <c r="G78" i="3"/>
  <c r="G77" i="3"/>
  <c r="G39" i="3"/>
  <c r="G38" i="3"/>
  <c r="P7" i="3"/>
  <c r="G804" i="3"/>
  <c r="G219" i="3"/>
  <c r="G125" i="3"/>
  <c r="G92" i="3"/>
  <c r="G49" i="3"/>
  <c r="G85" i="3"/>
  <c r="G178" i="3"/>
  <c r="G32" i="3"/>
  <c r="G94" i="3"/>
  <c r="G184" i="3"/>
  <c r="G224" i="3"/>
  <c r="G320" i="3"/>
  <c r="G117" i="3"/>
  <c r="G358" i="3"/>
  <c r="G122" i="3"/>
  <c r="G247" i="3"/>
  <c r="G491" i="3"/>
  <c r="G403" i="3"/>
  <c r="G452" i="3"/>
  <c r="G154" i="3"/>
  <c r="G162" i="3"/>
  <c r="G170" i="3"/>
  <c r="G241" i="3"/>
  <c r="G262" i="3"/>
  <c r="G384" i="3"/>
  <c r="G313" i="3"/>
  <c r="G355" i="3"/>
  <c r="G143" i="3"/>
  <c r="G238" i="3"/>
  <c r="G291" i="3"/>
  <c r="G260" i="3"/>
  <c r="G415" i="3"/>
  <c r="G435" i="3"/>
  <c r="G487" i="3"/>
  <c r="G528" i="3"/>
  <c r="G592" i="3"/>
  <c r="G333" i="3"/>
  <c r="G413" i="3"/>
  <c r="G317" i="3"/>
  <c r="G366" i="3"/>
  <c r="G442" i="3"/>
  <c r="G710" i="3"/>
  <c r="G443" i="3"/>
  <c r="G558" i="3"/>
  <c r="G524" i="3"/>
  <c r="G536" i="3"/>
  <c r="G605" i="3"/>
  <c r="G669" i="3"/>
  <c r="G973" i="3"/>
  <c r="G1001" i="3"/>
  <c r="G691" i="3"/>
  <c r="G607" i="3"/>
  <c r="G625" i="3"/>
  <c r="G631" i="3"/>
  <c r="G725" i="3"/>
  <c r="G660" i="3"/>
  <c r="G514" i="3"/>
  <c r="G562" i="3"/>
  <c r="G617" i="3"/>
  <c r="G739" i="3"/>
  <c r="G753" i="3"/>
  <c r="G893" i="3"/>
  <c r="G769" i="3"/>
  <c r="G714" i="3"/>
  <c r="G826" i="3"/>
  <c r="G920" i="3"/>
  <c r="G829" i="3"/>
  <c r="G854" i="3"/>
  <c r="G787" i="3"/>
  <c r="G900" i="3"/>
  <c r="G732" i="3"/>
  <c r="G875" i="3"/>
  <c r="G897" i="3"/>
  <c r="G915" i="3"/>
  <c r="G896" i="3"/>
  <c r="G1173" i="3"/>
  <c r="G842" i="3"/>
  <c r="G916" i="3"/>
  <c r="G983" i="3"/>
  <c r="G856" i="3"/>
  <c r="G889" i="3"/>
  <c r="G952" i="3"/>
  <c r="G974" i="3"/>
  <c r="G965" i="3"/>
  <c r="G1064" i="3"/>
  <c r="G1095" i="3"/>
  <c r="G1002" i="3"/>
  <c r="G1102" i="3"/>
  <c r="G1177" i="3"/>
  <c r="G1155" i="3"/>
  <c r="G1068" i="3"/>
  <c r="G1085" i="3"/>
  <c r="G1179" i="3"/>
  <c r="G1184" i="3"/>
  <c r="G1035" i="3"/>
  <c r="G1156" i="3"/>
  <c r="G1165" i="3"/>
  <c r="G1191" i="3"/>
  <c r="G1226" i="3"/>
  <c r="G1224" i="3"/>
  <c r="G1208" i="3"/>
  <c r="G1170" i="3"/>
  <c r="G1219" i="3"/>
  <c r="G1340" i="3"/>
  <c r="G1256" i="3"/>
  <c r="G1341" i="3"/>
  <c r="G1297" i="3"/>
  <c r="G1338" i="3"/>
  <c r="G1265" i="3"/>
  <c r="G1273" i="3"/>
  <c r="G1298" i="3"/>
  <c r="G1312" i="3"/>
  <c r="G1323" i="3"/>
  <c r="G1293" i="3"/>
  <c r="G1128" i="3"/>
  <c r="G1358" i="3"/>
  <c r="G1129" i="3"/>
  <c r="G1328" i="3"/>
  <c r="G1326" i="3"/>
  <c r="G1236" i="3"/>
  <c r="G1329" i="3"/>
  <c r="G1232" i="3"/>
  <c r="G1266" i="3"/>
  <c r="G1274" i="3"/>
  <c r="G1335" i="3"/>
  <c r="G1299" i="3"/>
  <c r="G1360" i="3"/>
  <c r="G1288" i="3"/>
  <c r="G1315" i="3"/>
  <c r="G1324" i="3"/>
  <c r="G1374" i="3"/>
  <c r="G1294" i="3"/>
  <c r="G1361" i="3"/>
  <c r="G1306" i="3"/>
  <c r="G1316" i="3"/>
  <c r="G1325" i="3"/>
  <c r="G1375" i="3"/>
  <c r="G1295" i="3"/>
  <c r="G699" i="3"/>
  <c r="G511" i="3"/>
  <c r="G646" i="3"/>
  <c r="G695" i="3"/>
  <c r="G918" i="3"/>
  <c r="G852" i="3"/>
  <c r="G768" i="3"/>
  <c r="G851" i="3"/>
  <c r="G853" i="3"/>
  <c r="G1007" i="3"/>
  <c r="G988" i="3"/>
  <c r="G976" i="3"/>
  <c r="G1185" i="3"/>
  <c r="G1112" i="3"/>
  <c r="G1121" i="3"/>
  <c r="G1117" i="3"/>
  <c r="G1229" i="3"/>
  <c r="G11" i="3"/>
  <c r="G48" i="3"/>
  <c r="G51" i="3"/>
  <c r="G274" i="3"/>
  <c r="G33" i="3"/>
  <c r="G189" i="3"/>
  <c r="G115" i="3"/>
  <c r="G179" i="3"/>
  <c r="G186" i="3"/>
  <c r="G221" i="3"/>
  <c r="G249" i="3"/>
  <c r="G282" i="3"/>
  <c r="G308" i="3"/>
  <c r="G423" i="3"/>
  <c r="G570" i="3"/>
  <c r="G155" i="3"/>
  <c r="G163" i="3"/>
  <c r="G242" i="3"/>
  <c r="G271" i="3"/>
  <c r="G292" i="3"/>
  <c r="G412" i="3"/>
  <c r="G604" i="3"/>
  <c r="G276" i="3"/>
  <c r="G144" i="3"/>
  <c r="G332" i="3"/>
  <c r="G288" i="3"/>
  <c r="G489" i="3"/>
  <c r="G498" i="3"/>
  <c r="G517" i="3"/>
  <c r="G476" i="3"/>
  <c r="G334" i="3"/>
  <c r="G428" i="3"/>
  <c r="G318" i="3"/>
  <c r="G367" i="3"/>
  <c r="G451" i="3"/>
  <c r="G552" i="3"/>
  <c r="G636" i="3"/>
  <c r="G538" i="3"/>
  <c r="G540" i="3"/>
  <c r="G629" i="3"/>
  <c r="G634" i="3"/>
  <c r="G680" i="3"/>
  <c r="G539" i="3"/>
  <c r="G673" i="3"/>
  <c r="G549" i="3"/>
  <c r="G647" i="3"/>
  <c r="G671" i="3"/>
  <c r="G479" i="3"/>
  <c r="G563" i="3"/>
  <c r="G712" i="3"/>
  <c r="G618" i="3"/>
  <c r="G779" i="3"/>
  <c r="G715" i="3"/>
  <c r="G749" i="3"/>
  <c r="G640" i="3"/>
  <c r="G795" i="3"/>
  <c r="G923" i="3"/>
  <c r="G784" i="3"/>
  <c r="G884" i="3"/>
  <c r="G830" i="3"/>
  <c r="G936" i="3"/>
  <c r="G899" i="3"/>
  <c r="G863" i="3"/>
  <c r="G939" i="3"/>
  <c r="G987" i="3"/>
  <c r="G1141" i="3"/>
  <c r="G835" i="3"/>
  <c r="G1006" i="3"/>
  <c r="G994" i="3"/>
  <c r="G843" i="3"/>
  <c r="G932" i="3"/>
  <c r="G960" i="3"/>
  <c r="G912" i="3"/>
  <c r="G991" i="3"/>
  <c r="G1067" i="3"/>
  <c r="G1139" i="3"/>
  <c r="G937" i="3"/>
  <c r="G1066" i="3"/>
  <c r="G1094" i="3"/>
  <c r="G998" i="3"/>
  <c r="G1041" i="3"/>
  <c r="G1080" i="3"/>
  <c r="G1091" i="3"/>
  <c r="G1104" i="3"/>
  <c r="G1023" i="3"/>
  <c r="G1188" i="3"/>
  <c r="G1086" i="3"/>
  <c r="G1124" i="3"/>
  <c r="G1022" i="3"/>
  <c r="G1123" i="3"/>
  <c r="G1036" i="3"/>
  <c r="G1105" i="3"/>
  <c r="G1182" i="3"/>
  <c r="G257" i="3"/>
  <c r="G40" i="3"/>
  <c r="G34" i="3"/>
  <c r="G72" i="3"/>
  <c r="G123" i="3"/>
  <c r="G222" i="3"/>
  <c r="G129" i="3"/>
  <c r="G273" i="3"/>
  <c r="G380" i="3"/>
  <c r="G573" i="3"/>
  <c r="G148" i="3"/>
  <c r="G156" i="3"/>
  <c r="G164" i="3"/>
  <c r="G243" i="3"/>
  <c r="G277" i="3"/>
  <c r="G354" i="3"/>
  <c r="G417" i="3"/>
  <c r="G437" i="3"/>
  <c r="G431" i="3"/>
  <c r="G145" i="3"/>
  <c r="G357" i="3"/>
  <c r="G352" i="3"/>
  <c r="G508" i="3"/>
  <c r="G546" i="3"/>
  <c r="G572" i="3"/>
  <c r="G335" i="3"/>
  <c r="G480" i="3"/>
  <c r="G584" i="3"/>
  <c r="G319" i="3"/>
  <c r="G368" i="3"/>
  <c r="G389" i="3"/>
  <c r="G515" i="3"/>
  <c r="G554" i="3"/>
  <c r="G471" i="3"/>
  <c r="G731" i="3"/>
  <c r="G490" i="3"/>
  <c r="G661" i="3"/>
  <c r="G706" i="3"/>
  <c r="G468" i="3"/>
  <c r="G639" i="3"/>
  <c r="G596" i="3"/>
  <c r="G692" i="3"/>
  <c r="G482" i="3"/>
  <c r="G527" i="3"/>
  <c r="G602" i="3"/>
  <c r="G700" i="3"/>
  <c r="G755" i="3"/>
  <c r="G828" i="3"/>
  <c r="G656" i="3"/>
  <c r="G801" i="3"/>
  <c r="G743" i="3"/>
  <c r="G651" i="3"/>
  <c r="G719" i="3"/>
  <c r="G788" i="3"/>
  <c r="G798" i="3"/>
  <c r="G895" i="3"/>
  <c r="G809" i="3"/>
  <c r="G902" i="3"/>
  <c r="G748" i="3"/>
  <c r="G822" i="3"/>
  <c r="G924" i="3"/>
  <c r="G837" i="3"/>
  <c r="G955" i="3"/>
  <c r="G894" i="3"/>
  <c r="G870" i="3"/>
  <c r="G844" i="3"/>
  <c r="G865" i="3"/>
  <c r="G919" i="3"/>
  <c r="G859" i="3"/>
  <c r="G913" i="3"/>
  <c r="G993" i="3"/>
  <c r="G961" i="3"/>
  <c r="G1013" i="3"/>
  <c r="G1157" i="3"/>
  <c r="G1045" i="3"/>
  <c r="G1015" i="3"/>
  <c r="G1024" i="3"/>
  <c r="G942" i="3"/>
  <c r="G1087" i="3"/>
  <c r="G1181" i="3"/>
  <c r="G1106" i="3"/>
  <c r="G1061" i="3"/>
  <c r="G1172" i="3"/>
  <c r="G1253" i="3"/>
  <c r="G1134" i="3"/>
  <c r="G1218" i="3"/>
  <c r="G1239" i="3"/>
  <c r="G1363" i="3"/>
  <c r="G1138" i="3"/>
  <c r="G1202" i="3"/>
  <c r="G1132" i="3"/>
  <c r="G1158" i="3"/>
  <c r="G1203" i="3"/>
  <c r="G1279" i="3"/>
  <c r="G1254" i="3"/>
  <c r="G1244" i="3"/>
  <c r="G1267" i="3"/>
  <c r="G1275" i="3"/>
  <c r="G1238" i="3"/>
  <c r="G1272" i="3"/>
  <c r="G52" i="3"/>
  <c r="G71" i="3"/>
  <c r="G53" i="3"/>
  <c r="G177" i="3"/>
  <c r="G376" i="3"/>
  <c r="G35" i="3"/>
  <c r="G73" i="3"/>
  <c r="G101" i="3"/>
  <c r="G171" i="3"/>
  <c r="G181" i="3"/>
  <c r="G103" i="3"/>
  <c r="G116" i="3"/>
  <c r="G180" i="3"/>
  <c r="G97" i="3"/>
  <c r="G406" i="3"/>
  <c r="G149" i="3"/>
  <c r="G157" i="3"/>
  <c r="G165" i="3"/>
  <c r="G244" i="3"/>
  <c r="G289" i="3"/>
  <c r="G344" i="3"/>
  <c r="G425" i="3"/>
  <c r="G138" i="3"/>
  <c r="G146" i="3"/>
  <c r="G448" i="3"/>
  <c r="G402" i="3"/>
  <c r="G474" i="3"/>
  <c r="G492" i="3"/>
  <c r="G336" i="3"/>
  <c r="G577" i="3"/>
  <c r="G369" i="3"/>
  <c r="G461" i="3"/>
  <c r="G446" i="3"/>
  <c r="G541" i="3"/>
  <c r="G621" i="3"/>
  <c r="G627" i="3"/>
  <c r="G977" i="3"/>
  <c r="G555" i="3"/>
  <c r="G532" i="3"/>
  <c r="G597" i="3"/>
  <c r="G649" i="3"/>
  <c r="G677" i="3"/>
  <c r="G690" i="3"/>
  <c r="G530" i="3"/>
  <c r="G585" i="3"/>
  <c r="G626" i="3"/>
  <c r="G757" i="3"/>
  <c r="G877" i="3"/>
  <c r="G702" i="3"/>
  <c r="G723" i="3"/>
  <c r="G763" i="3"/>
  <c r="G839" i="3"/>
  <c r="G922" i="3"/>
  <c r="G764" i="3"/>
  <c r="G886" i="3"/>
  <c r="G849" i="3"/>
  <c r="G885" i="3"/>
  <c r="G823" i="3"/>
  <c r="G838" i="3"/>
  <c r="G1060" i="3"/>
  <c r="G981" i="3"/>
  <c r="G1009" i="3"/>
  <c r="G845" i="3"/>
  <c r="G871" i="3"/>
  <c r="G892" i="3"/>
  <c r="G914" i="3"/>
  <c r="G957" i="3"/>
  <c r="G1070" i="3"/>
  <c r="G947" i="3"/>
  <c r="G1109" i="3"/>
  <c r="G958" i="3"/>
  <c r="G1082" i="3"/>
  <c r="G1093" i="3"/>
  <c r="G1018" i="3"/>
  <c r="G945" i="3"/>
  <c r="G1075" i="3"/>
  <c r="G1056" i="3"/>
  <c r="G1137" i="3"/>
  <c r="G1088" i="3"/>
  <c r="G1108" i="3"/>
  <c r="G1063" i="3"/>
  <c r="G1195" i="3"/>
  <c r="G1049" i="3"/>
  <c r="G1133" i="3"/>
  <c r="G1076" i="3"/>
  <c r="G1131" i="3"/>
  <c r="G1140" i="3"/>
  <c r="G1174" i="3"/>
  <c r="G1127" i="3"/>
  <c r="G1206" i="3"/>
  <c r="G1160" i="3"/>
  <c r="G1258" i="3"/>
  <c r="G1161" i="3"/>
  <c r="G1180" i="3"/>
  <c r="G1336" i="3"/>
  <c r="G1126" i="3"/>
  <c r="G1201" i="3"/>
  <c r="G1230" i="3"/>
  <c r="G1337" i="3"/>
  <c r="G1349" i="3"/>
  <c r="G1334" i="3"/>
  <c r="G1268" i="3"/>
  <c r="G1276" i="3"/>
  <c r="G1362" i="3"/>
  <c r="G1307" i="3"/>
  <c r="G1317" i="3"/>
  <c r="G1376" i="3"/>
  <c r="G1296" i="3"/>
  <c r="G1320" i="3"/>
  <c r="G1344" i="3"/>
  <c r="G90" i="3"/>
  <c r="G50" i="3"/>
  <c r="G173" i="3"/>
  <c r="G124" i="3"/>
  <c r="G36" i="3"/>
  <c r="G74" i="3"/>
  <c r="G176" i="3"/>
  <c r="G211" i="3"/>
  <c r="G98" i="3"/>
  <c r="G188" i="3"/>
  <c r="G112" i="3"/>
  <c r="G182" i="3"/>
  <c r="G267" i="3"/>
  <c r="G88" i="3"/>
  <c r="G220" i="3"/>
  <c r="G256" i="3"/>
  <c r="G350" i="3"/>
  <c r="G418" i="3"/>
  <c r="G150" i="3"/>
  <c r="G158" i="3"/>
  <c r="G166" i="3"/>
  <c r="G245" i="3"/>
  <c r="G281" i="3"/>
  <c r="G356" i="3"/>
  <c r="G359" i="3"/>
  <c r="G351" i="3"/>
  <c r="G429" i="3"/>
  <c r="G139" i="3"/>
  <c r="G225" i="3"/>
  <c r="G275" i="3"/>
  <c r="G360" i="3"/>
  <c r="G404" i="3"/>
  <c r="G512" i="3"/>
  <c r="G545" i="3"/>
  <c r="G580" i="3"/>
  <c r="G610" i="3"/>
  <c r="G337" i="3"/>
  <c r="G475" i="3"/>
  <c r="G586" i="3"/>
  <c r="G589" i="3"/>
  <c r="G370" i="3"/>
  <c r="G434" i="3"/>
  <c r="G481" i="3"/>
  <c r="G531" i="3"/>
  <c r="G557" i="3"/>
  <c r="G457" i="3"/>
  <c r="G525" i="3"/>
  <c r="G556" i="3"/>
  <c r="G591" i="3"/>
  <c r="G469" i="3"/>
  <c r="G523" i="3"/>
  <c r="G665" i="3"/>
  <c r="G507" i="3"/>
  <c r="G600" i="3"/>
  <c r="G663" i="3"/>
  <c r="G688" i="3"/>
  <c r="G726" i="3"/>
  <c r="G603" i="3"/>
  <c r="G796" i="3"/>
  <c r="G622" i="3"/>
  <c r="G655" i="3"/>
  <c r="G497" i="3"/>
  <c r="G576" i="3"/>
  <c r="G612" i="3"/>
  <c r="G587" i="3"/>
  <c r="G810" i="3"/>
  <c r="G701" i="3"/>
  <c r="G758" i="3"/>
  <c r="G812" i="3"/>
  <c r="G670" i="3"/>
  <c r="G718" i="3"/>
  <c r="G730" i="3"/>
  <c r="G751" i="3"/>
  <c r="G814" i="3"/>
  <c r="G654" i="3"/>
  <c r="G771" i="3"/>
  <c r="G792" i="3"/>
  <c r="G791" i="3"/>
  <c r="G819" i="3"/>
  <c r="G832" i="3"/>
  <c r="G836" i="3"/>
  <c r="G864" i="3"/>
  <c r="G762" i="3"/>
  <c r="G956" i="3"/>
  <c r="G860" i="3"/>
  <c r="G1169" i="3"/>
  <c r="G990" i="3"/>
  <c r="G876" i="3"/>
  <c r="G846" i="3"/>
  <c r="G948" i="3"/>
  <c r="G1055" i="3"/>
  <c r="G1111" i="3"/>
  <c r="G1062" i="3"/>
  <c r="G1119" i="3"/>
  <c r="G986" i="3"/>
  <c r="G1025" i="3"/>
  <c r="G1168" i="3"/>
  <c r="G1214" i="3"/>
  <c r="G1242" i="3"/>
  <c r="G1152" i="3"/>
  <c r="G1189" i="3"/>
  <c r="G1125" i="3"/>
  <c r="G1113" i="3"/>
  <c r="G1197" i="3"/>
  <c r="G1227" i="3"/>
  <c r="G1171" i="3"/>
  <c r="G1118" i="3"/>
  <c r="G1166" i="3"/>
  <c r="G1183" i="3"/>
  <c r="G1204" i="3"/>
  <c r="G1210" i="3"/>
  <c r="G1245" i="3"/>
  <c r="G1284" i="3"/>
  <c r="G1269" i="3"/>
  <c r="G1277" i="3"/>
  <c r="G1331" i="3"/>
  <c r="G1373" i="3"/>
  <c r="G1308" i="3"/>
  <c r="G1319" i="3"/>
  <c r="G1343" i="3"/>
  <c r="G1305" i="3"/>
  <c r="G1309" i="3"/>
  <c r="G1285" i="3"/>
  <c r="G46" i="3"/>
  <c r="G234" i="3"/>
  <c r="G365" i="3"/>
  <c r="G405" i="3"/>
  <c r="G632" i="3"/>
  <c r="G727" i="3"/>
  <c r="G594" i="3"/>
  <c r="G765" i="3"/>
  <c r="G737" i="3"/>
  <c r="G820" i="3"/>
  <c r="G821" i="3"/>
  <c r="G781" i="3"/>
  <c r="G921" i="3"/>
  <c r="G834" i="3"/>
  <c r="G989" i="3"/>
  <c r="G841" i="3"/>
  <c r="G943" i="3"/>
  <c r="G944" i="3"/>
  <c r="G1037" i="3"/>
  <c r="G999" i="3"/>
  <c r="G1030" i="3"/>
  <c r="G1159" i="3"/>
  <c r="G1216" i="3"/>
  <c r="G1264" i="3"/>
  <c r="G1347" i="3"/>
  <c r="G1292" i="3"/>
  <c r="G84" i="3"/>
  <c r="G137" i="3"/>
  <c r="G111" i="3"/>
  <c r="G185" i="3"/>
  <c r="G269" i="3"/>
  <c r="G75" i="3"/>
  <c r="G118" i="3"/>
  <c r="G216" i="3"/>
  <c r="G217" i="3"/>
  <c r="G120" i="3"/>
  <c r="G183" i="3"/>
  <c r="G390" i="3"/>
  <c r="G361" i="3"/>
  <c r="G151" i="3"/>
  <c r="G159" i="3"/>
  <c r="G167" i="3"/>
  <c r="G246" i="3"/>
  <c r="G624" i="3"/>
  <c r="G433" i="3"/>
  <c r="G140" i="3"/>
  <c r="G235" i="3"/>
  <c r="G362" i="3"/>
  <c r="G483" i="3"/>
  <c r="G501" i="3"/>
  <c r="G533" i="3"/>
  <c r="G459" i="3"/>
  <c r="G477" i="3"/>
  <c r="G377" i="3"/>
  <c r="G460" i="3"/>
  <c r="G363" i="3"/>
  <c r="G422" i="3"/>
  <c r="G578" i="3"/>
  <c r="G519" i="3"/>
  <c r="G458" i="3"/>
  <c r="G684" i="3"/>
  <c r="G571" i="3"/>
  <c r="G676" i="3"/>
  <c r="G499" i="3"/>
  <c r="G516" i="3"/>
  <c r="G644" i="3"/>
  <c r="G813" i="3"/>
  <c r="G544" i="3"/>
  <c r="G579" i="3"/>
  <c r="G653" i="3"/>
  <c r="G774" i="3"/>
  <c r="G816" i="3"/>
  <c r="G668" i="3"/>
  <c r="G708" i="3"/>
  <c r="G750" i="3"/>
  <c r="G825" i="3"/>
  <c r="G850" i="3"/>
  <c r="G880" i="3"/>
  <c r="G904" i="3"/>
  <c r="G1010" i="3"/>
  <c r="G938" i="3"/>
  <c r="G1011" i="3"/>
  <c r="G888" i="3"/>
  <c r="G847" i="3"/>
  <c r="G874" i="3"/>
  <c r="G959" i="3"/>
  <c r="G978" i="3"/>
  <c r="G1107" i="3"/>
  <c r="G1217" i="3"/>
  <c r="G931" i="3"/>
  <c r="G982" i="3"/>
  <c r="G1014" i="3"/>
  <c r="G941" i="3"/>
  <c r="G1149" i="3"/>
  <c r="G980" i="3"/>
  <c r="G1059" i="3"/>
  <c r="G1147" i="3"/>
  <c r="G1028" i="3"/>
  <c r="G1047" i="3"/>
  <c r="G1057" i="3"/>
  <c r="G1092" i="3"/>
  <c r="G1136" i="3"/>
  <c r="G1031" i="3"/>
  <c r="G1052" i="3"/>
  <c r="G1081" i="3"/>
  <c r="G1096" i="3"/>
  <c r="G1163" i="3"/>
  <c r="G1199" i="3"/>
  <c r="G1255" i="3"/>
  <c r="G1115" i="3"/>
  <c r="G1241" i="3"/>
  <c r="G1228" i="3"/>
  <c r="G1209" i="3"/>
  <c r="G1122" i="3"/>
  <c r="G1145" i="3"/>
  <c r="G1164" i="3"/>
  <c r="G1221" i="3"/>
  <c r="G1270" i="3"/>
  <c r="G114" i="3"/>
  <c r="G410" i="3"/>
  <c r="G153" i="3"/>
  <c r="G161" i="3"/>
  <c r="G601" i="3"/>
  <c r="G310" i="3"/>
  <c r="G338" i="3"/>
  <c r="G371" i="3"/>
  <c r="G493" i="3"/>
  <c r="G463" i="3"/>
  <c r="G316" i="3"/>
  <c r="G503" i="3"/>
  <c r="G711" i="3"/>
  <c r="G685" i="3"/>
  <c r="G735" i="3"/>
  <c r="G637" i="3"/>
  <c r="G868" i="3"/>
  <c r="G729" i="3"/>
  <c r="G946" i="3"/>
  <c r="G997" i="3"/>
  <c r="G1243" i="3"/>
  <c r="G1250" i="3"/>
  <c r="G1311" i="3"/>
  <c r="G30" i="3"/>
  <c r="G119" i="3"/>
  <c r="G99" i="3"/>
  <c r="G79" i="3"/>
  <c r="G113" i="3"/>
  <c r="G258" i="3"/>
  <c r="G240" i="3"/>
  <c r="G278" i="3"/>
  <c r="G353" i="3"/>
  <c r="G147" i="3"/>
  <c r="G312" i="3"/>
  <c r="G420" i="3"/>
  <c r="G574" i="3"/>
  <c r="G152" i="3"/>
  <c r="G160" i="3"/>
  <c r="G168" i="3"/>
  <c r="G506" i="3"/>
  <c r="G427" i="3"/>
  <c r="G141" i="3"/>
  <c r="G236" i="3"/>
  <c r="G309" i="3"/>
  <c r="G620" i="3"/>
  <c r="G378" i="3"/>
  <c r="G315" i="3"/>
  <c r="G364" i="3"/>
  <c r="G436" i="3"/>
  <c r="G449" i="3"/>
  <c r="G466" i="3"/>
  <c r="G548" i="3"/>
  <c r="G521" i="3"/>
  <c r="G550" i="3"/>
  <c r="G783" i="3"/>
  <c r="G658" i="3"/>
  <c r="G500" i="3"/>
  <c r="G581" i="3"/>
  <c r="G606" i="3"/>
  <c r="G633" i="3"/>
  <c r="G686" i="3"/>
  <c r="G623" i="3"/>
  <c r="G675" i="3"/>
  <c r="G815" i="3"/>
  <c r="G547" i="3"/>
  <c r="G707" i="3"/>
  <c r="G703" i="3"/>
  <c r="G790" i="3"/>
  <c r="G794" i="3"/>
  <c r="G817" i="3"/>
  <c r="G733" i="3"/>
  <c r="G744" i="3"/>
  <c r="G767" i="3"/>
  <c r="G780" i="3"/>
  <c r="G683" i="3"/>
  <c r="G709" i="3"/>
  <c r="G742" i="3"/>
  <c r="G862" i="3"/>
  <c r="G734" i="3"/>
  <c r="G799" i="3"/>
  <c r="G966" i="3"/>
  <c r="G883" i="3"/>
  <c r="G962" i="3"/>
  <c r="G782" i="3"/>
  <c r="G901" i="3"/>
  <c r="G1003" i="3"/>
  <c r="G1072" i="3"/>
  <c r="G861" i="3"/>
  <c r="G855" i="3"/>
  <c r="G1005" i="3"/>
  <c r="G840" i="3"/>
  <c r="G848" i="3"/>
  <c r="G898" i="3"/>
  <c r="G833" i="3"/>
  <c r="G925" i="3"/>
  <c r="G940" i="3"/>
  <c r="G995" i="3"/>
  <c r="G1017" i="3"/>
  <c r="G1034" i="3"/>
  <c r="G1058" i="3"/>
  <c r="G953" i="3"/>
  <c r="G1004" i="3"/>
  <c r="G975" i="3"/>
  <c r="G1039" i="3"/>
  <c r="G1074" i="3"/>
  <c r="G1090" i="3"/>
  <c r="G1071" i="3"/>
  <c r="G1019" i="3"/>
  <c r="G1153" i="3"/>
  <c r="G1038" i="3"/>
  <c r="G1083" i="3"/>
  <c r="G1187" i="3"/>
  <c r="G1029" i="3"/>
  <c r="G1048" i="3"/>
  <c r="G1135" i="3"/>
  <c r="G1144" i="3"/>
  <c r="G1167" i="3"/>
  <c r="G1186" i="3"/>
  <c r="G1332" i="3"/>
  <c r="G1142" i="3"/>
  <c r="G1190" i="3"/>
  <c r="G1220" i="3"/>
  <c r="G1333" i="3"/>
  <c r="G1330" i="3"/>
  <c r="G1211" i="3"/>
  <c r="G1263" i="3"/>
  <c r="G1271" i="3"/>
  <c r="G1327" i="3"/>
  <c r="G1339" i="3"/>
  <c r="G1310" i="3"/>
  <c r="G1321" i="3"/>
  <c r="G1286" i="3"/>
  <c r="G1345" i="3"/>
  <c r="G121" i="3"/>
  <c r="G509" i="3"/>
  <c r="G31" i="3"/>
  <c r="G218" i="3"/>
  <c r="G223" i="3"/>
  <c r="G100" i="3"/>
  <c r="G169" i="3"/>
  <c r="G401" i="3"/>
  <c r="G326" i="3"/>
  <c r="G142" i="3"/>
  <c r="G237" i="3"/>
  <c r="G529" i="3"/>
  <c r="G379" i="3"/>
  <c r="G485" i="3"/>
  <c r="G542" i="3"/>
  <c r="G694" i="3"/>
  <c r="G522" i="3"/>
  <c r="G678" i="3"/>
  <c r="G484" i="3"/>
  <c r="G648" i="3"/>
  <c r="G615" i="3"/>
  <c r="G800" i="3"/>
  <c r="G979" i="3"/>
  <c r="G954" i="3"/>
  <c r="G1084" i="3"/>
  <c r="G1278" i="3"/>
  <c r="G1150" i="3"/>
  <c r="G1200" i="3"/>
  <c r="G1148" i="3"/>
  <c r="G1198" i="3"/>
  <c r="G1322" i="3"/>
  <c r="G1346" i="3"/>
  <c r="G903" i="3"/>
  <c r="G386" i="3"/>
  <c r="G473" i="3"/>
  <c r="G1069" i="3"/>
  <c r="G263" i="3"/>
  <c r="G414" i="3"/>
  <c r="G1051" i="3"/>
  <c r="G455" i="3"/>
  <c r="G786" i="3"/>
  <c r="G650" i="3"/>
  <c r="G682" i="3"/>
  <c r="G64" i="3"/>
  <c r="G1054" i="3"/>
  <c r="G1359" i="3"/>
  <c r="G867" i="3"/>
  <c r="G934" i="3"/>
  <c r="G1283" i="3"/>
  <c r="G614" i="3"/>
  <c r="G667" i="3"/>
  <c r="G1261" i="3"/>
  <c r="G873" i="3"/>
  <c r="G65" i="3"/>
  <c r="G891" i="3"/>
  <c r="G513" i="3"/>
  <c r="G972" i="3"/>
  <c r="G375" i="3"/>
  <c r="G192" i="3"/>
  <c r="G1235" i="3"/>
  <c r="G1290" i="3"/>
  <c r="G561" i="3"/>
  <c r="G681" i="3"/>
  <c r="G747" i="3"/>
  <c r="G808" i="3"/>
  <c r="G560" i="3"/>
  <c r="G387" i="3"/>
  <c r="G450" i="3"/>
  <c r="G1342" i="3"/>
  <c r="G858" i="3"/>
  <c r="G593" i="3"/>
  <c r="G1234" i="3"/>
  <c r="G96" i="3"/>
  <c r="G963" i="3"/>
  <c r="G866" i="3"/>
  <c r="G565" i="3"/>
  <c r="G47" i="3"/>
  <c r="G564" i="3"/>
  <c r="G582" i="3"/>
  <c r="G37" i="3"/>
  <c r="G495" i="3"/>
  <c r="G950" i="3"/>
  <c r="G287" i="3"/>
  <c r="G1043" i="3"/>
  <c r="G1053" i="3"/>
  <c r="G968" i="3"/>
  <c r="G761" i="3"/>
  <c r="G1089" i="3"/>
  <c r="G1077" i="3"/>
  <c r="G930" i="3"/>
  <c r="G193" i="3"/>
  <c r="G567" i="3"/>
  <c r="G465" i="3"/>
  <c r="G294" i="3"/>
  <c r="G110" i="3"/>
  <c r="G1073" i="3"/>
  <c r="G76" i="3"/>
  <c r="G721" i="3"/>
  <c r="G698" i="3"/>
  <c r="G255" i="3"/>
  <c r="G985" i="3"/>
  <c r="G400" i="3"/>
  <c r="G666" i="3"/>
  <c r="G311" i="3"/>
  <c r="G510" i="3"/>
  <c r="G785" i="3"/>
  <c r="G496" i="3"/>
  <c r="G797" i="3"/>
  <c r="G662" i="3"/>
  <c r="G911" i="3"/>
  <c r="G642" i="3"/>
  <c r="G419" i="3"/>
  <c r="G716" i="3"/>
  <c r="G1291" i="3"/>
  <c r="G1044" i="3"/>
  <c r="G1078" i="3"/>
  <c r="G746" i="3"/>
  <c r="G657" i="3"/>
  <c r="G109" i="3"/>
  <c r="G641" i="3"/>
  <c r="G10" i="3"/>
  <c r="G929" i="3"/>
  <c r="G441" i="3"/>
  <c r="G697" i="3"/>
  <c r="G971" i="3"/>
  <c r="G1260" i="3"/>
  <c r="G286" i="3"/>
  <c r="G399" i="3"/>
  <c r="G760" i="3"/>
  <c r="G759" i="3"/>
  <c r="G279" i="3"/>
  <c r="G9" i="3"/>
  <c r="G191" i="3"/>
  <c r="G280" i="3"/>
  <c r="G398" i="3"/>
  <c r="G928" i="3"/>
  <c r="G397" i="3"/>
  <c r="G396" i="3"/>
  <c r="G190" i="3"/>
  <c r="G395" i="3"/>
  <c r="O1377" i="3"/>
  <c r="M7" i="3"/>
  <c r="K1377" i="3"/>
  <c r="O7" i="3"/>
  <c r="K7" i="3"/>
  <c r="M8" i="3"/>
  <c r="AE17" i="2"/>
  <c r="AE25" i="2"/>
  <c r="AF15" i="2"/>
  <c r="AA29" i="2"/>
  <c r="AA32" i="2" s="1"/>
  <c r="AE52" i="2"/>
  <c r="AB41" i="2"/>
  <c r="AE38" i="2"/>
  <c r="V63" i="2"/>
  <c r="Y63" i="2" s="1"/>
  <c r="S40" i="2"/>
  <c r="N64" i="2"/>
  <c r="P63" i="2"/>
  <c r="S63" i="2" s="1"/>
  <c r="AB61" i="2"/>
  <c r="AE55" i="2"/>
  <c r="O64" i="2"/>
  <c r="AF62" i="2"/>
  <c r="AF21" i="2"/>
  <c r="AE21" i="2"/>
  <c r="AF18" i="2"/>
  <c r="AE18" i="2"/>
  <c r="AF58" i="2"/>
  <c r="AF48" i="2"/>
  <c r="AF31" i="2"/>
  <c r="Y41" i="2"/>
  <c r="Y47" i="2"/>
  <c r="AF24" i="2"/>
  <c r="AB47" i="2"/>
  <c r="AF44" i="2"/>
  <c r="AE44" i="2"/>
  <c r="AF25" i="2"/>
  <c r="S44" i="2"/>
  <c r="Z29" i="2"/>
  <c r="Z32" i="2" s="1"/>
  <c r="AB9" i="2"/>
  <c r="AE9" i="2" s="1"/>
  <c r="AB57" i="2"/>
  <c r="AE58" i="2"/>
  <c r="AF56" i="2"/>
  <c r="AE56" i="2"/>
  <c r="S62" i="2"/>
  <c r="Y43" i="2"/>
  <c r="AF16" i="2"/>
  <c r="AE23" i="2"/>
  <c r="AF22" i="2"/>
  <c r="G51" i="2"/>
  <c r="AF20" i="2"/>
  <c r="V32" i="2"/>
  <c r="Y8" i="2"/>
  <c r="Y14" i="2"/>
  <c r="S46" i="2"/>
  <c r="AF55" i="2"/>
  <c r="AE47" i="2"/>
  <c r="AF13" i="2"/>
  <c r="AB8" i="2"/>
  <c r="AE8" i="2" s="1"/>
  <c r="AF19" i="2"/>
  <c r="AF28" i="2"/>
  <c r="AF53" i="2"/>
  <c r="AF38" i="2"/>
  <c r="AB43" i="2"/>
  <c r="AE43" i="2" s="1"/>
  <c r="AB39" i="2"/>
  <c r="AH39" i="2" s="1"/>
  <c r="AB49" i="2"/>
  <c r="R64" i="2"/>
  <c r="AF12" i="2"/>
  <c r="AF14" i="2"/>
  <c r="AF45" i="2"/>
  <c r="S55" i="2"/>
  <c r="AE62" i="2"/>
  <c r="AF60" i="2"/>
  <c r="Y45" i="2"/>
  <c r="AB37" i="2"/>
  <c r="AF50" i="2"/>
  <c r="AE50" i="2"/>
  <c r="AD29" i="2"/>
  <c r="AB30" i="2"/>
  <c r="AE30" i="2" s="1"/>
  <c r="AF27" i="2"/>
  <c r="AE13" i="2"/>
  <c r="S59" i="2"/>
  <c r="AF61" i="2"/>
  <c r="AF23" i="2"/>
  <c r="AE48" i="2"/>
  <c r="AE61" i="2"/>
  <c r="AF52" i="2"/>
  <c r="AE57" i="2"/>
  <c r="AE60" i="2"/>
  <c r="AE45" i="2"/>
  <c r="Z63" i="2"/>
  <c r="AB63" i="2" s="1"/>
  <c r="D63" i="2"/>
  <c r="G49" i="2"/>
  <c r="AF42" i="2"/>
  <c r="G57" i="2"/>
  <c r="AF46" i="2"/>
  <c r="Y61" i="2"/>
  <c r="AB33" i="2"/>
  <c r="AF26" i="2"/>
  <c r="AF10" i="2"/>
  <c r="Y29" i="2"/>
  <c r="AF35" i="2"/>
  <c r="AE24" i="2"/>
  <c r="AE37" i="2" l="1"/>
  <c r="AH37" i="2"/>
  <c r="AE33" i="2"/>
  <c r="AH33" i="2"/>
  <c r="P1377" i="3"/>
  <c r="G307" i="3"/>
  <c r="G300" i="3"/>
  <c r="G293" i="3"/>
  <c r="M1377" i="3"/>
  <c r="G239" i="3"/>
  <c r="I1377" i="3"/>
  <c r="W41" i="2"/>
  <c r="W38" i="2"/>
  <c r="W33" i="2"/>
  <c r="W36" i="2"/>
  <c r="W35" i="2"/>
  <c r="W37" i="2"/>
  <c r="W39" i="2"/>
  <c r="AF41" i="2"/>
  <c r="AE41" i="2"/>
  <c r="P64" i="2"/>
  <c r="W29" i="2"/>
  <c r="AF63" i="2"/>
  <c r="W45" i="2"/>
  <c r="AF49" i="2"/>
  <c r="AF39" i="2"/>
  <c r="W49" i="2"/>
  <c r="W43" i="2"/>
  <c r="AD32" i="2"/>
  <c r="AF33" i="2"/>
  <c r="AF37" i="2"/>
  <c r="AE49" i="2"/>
  <c r="AF43" i="2"/>
  <c r="Y32" i="2"/>
  <c r="AF47" i="2"/>
  <c r="AF30" i="2"/>
  <c r="W46" i="2"/>
  <c r="W42" i="2"/>
  <c r="W26" i="2"/>
  <c r="W20" i="2"/>
  <c r="W32" i="2"/>
  <c r="W54" i="2"/>
  <c r="W10" i="2"/>
  <c r="W16" i="2"/>
  <c r="W58" i="2"/>
  <c r="W28" i="2"/>
  <c r="W53" i="2"/>
  <c r="W52" i="2"/>
  <c r="W55" i="2"/>
  <c r="W17" i="2"/>
  <c r="W13" i="2"/>
  <c r="W23" i="2"/>
  <c r="W19" i="2"/>
  <c r="W59" i="2"/>
  <c r="W30" i="2"/>
  <c r="W12" i="2"/>
  <c r="W44" i="2"/>
  <c r="W18" i="2"/>
  <c r="W62" i="2"/>
  <c r="W50" i="2"/>
  <c r="W22" i="2"/>
  <c r="W21" i="2"/>
  <c r="W51" i="2"/>
  <c r="W60" i="2"/>
  <c r="W56" i="2"/>
  <c r="W27" i="2"/>
  <c r="W9" i="2"/>
  <c r="W15" i="2"/>
  <c r="W11" i="2"/>
  <c r="W24" i="2"/>
  <c r="W48" i="2"/>
  <c r="W57" i="2"/>
  <c r="W61" i="2"/>
  <c r="AE63" i="2"/>
  <c r="W63" i="2"/>
  <c r="AF8" i="2"/>
  <c r="W14" i="2"/>
  <c r="AF57" i="2"/>
  <c r="S64" i="2"/>
  <c r="AE39" i="2"/>
  <c r="AB29" i="2"/>
  <c r="AF9" i="2"/>
  <c r="E63" i="2"/>
  <c r="G63" i="2"/>
  <c r="K62" i="2"/>
  <c r="K50" i="2"/>
  <c r="K47" i="2"/>
  <c r="K43" i="2"/>
  <c r="K49" i="2"/>
  <c r="K45" i="2"/>
  <c r="K41" i="2"/>
  <c r="K48" i="2"/>
  <c r="K57" i="2"/>
  <c r="K44" i="2"/>
  <c r="K46" i="2"/>
  <c r="K56" i="2"/>
  <c r="K63" i="2"/>
  <c r="K58" i="2"/>
  <c r="K53" i="2"/>
  <c r="K59" i="2"/>
  <c r="K42" i="2"/>
  <c r="K60" i="2"/>
  <c r="K51" i="2"/>
  <c r="K52" i="2"/>
  <c r="K54" i="2"/>
  <c r="K61" i="2"/>
  <c r="K55" i="2"/>
  <c r="Q64" i="2"/>
  <c r="W8" i="2"/>
  <c r="W47" i="2"/>
  <c r="AF29" i="2" l="1"/>
  <c r="Q51" i="2"/>
  <c r="Q47" i="2"/>
  <c r="Q45" i="2"/>
  <c r="Q43" i="2"/>
  <c r="Q56" i="2"/>
  <c r="Q61" i="2"/>
  <c r="Q52" i="2"/>
  <c r="Q53" i="2"/>
  <c r="Q60" i="2"/>
  <c r="Q54" i="2"/>
  <c r="Q48" i="2"/>
  <c r="Q49" i="2"/>
  <c r="Q42" i="2"/>
  <c r="Q57" i="2"/>
  <c r="Q41" i="2"/>
  <c r="Q59" i="2"/>
  <c r="Q63" i="2"/>
  <c r="Q55" i="2"/>
  <c r="Q58" i="2"/>
  <c r="Q50" i="2"/>
  <c r="Q46" i="2"/>
  <c r="Q44" i="2"/>
  <c r="Q62" i="2"/>
  <c r="Q40" i="2"/>
  <c r="AE29" i="2"/>
  <c r="E55" i="2"/>
  <c r="E42" i="2"/>
  <c r="E62" i="2"/>
  <c r="E54" i="2"/>
  <c r="E48" i="2"/>
  <c r="E52" i="2"/>
  <c r="E60" i="2"/>
  <c r="E58" i="2"/>
  <c r="E46" i="2"/>
  <c r="E59" i="2"/>
  <c r="E50" i="2"/>
  <c r="E56" i="2"/>
  <c r="E44" i="2"/>
  <c r="E57" i="2"/>
  <c r="E51" i="2"/>
  <c r="E41" i="2"/>
  <c r="E45" i="2"/>
  <c r="E47" i="2"/>
  <c r="E61" i="2"/>
  <c r="E43" i="2"/>
  <c r="E53" i="2"/>
  <c r="E49" i="2"/>
  <c r="AB32" i="2"/>
  <c r="AH32" i="2" s="1"/>
  <c r="AF32" i="2" l="1"/>
  <c r="AC32" i="2"/>
  <c r="AC15" i="2"/>
  <c r="AC54" i="2"/>
  <c r="AC26" i="2"/>
  <c r="AC35" i="2"/>
  <c r="AC17" i="2"/>
  <c r="AC14" i="2"/>
  <c r="AC59" i="2"/>
  <c r="AC28" i="2"/>
  <c r="AC51" i="2"/>
  <c r="AC11" i="2"/>
  <c r="AC22" i="2"/>
  <c r="AC16" i="2"/>
  <c r="AC38" i="2"/>
  <c r="AC12" i="2"/>
  <c r="AC50" i="2"/>
  <c r="AC61" i="2"/>
  <c r="AC52" i="2"/>
  <c r="AC46" i="2"/>
  <c r="AC62" i="2"/>
  <c r="AC18" i="2"/>
  <c r="AC25" i="2"/>
  <c r="AC56" i="2"/>
  <c r="AC23" i="2"/>
  <c r="AC58" i="2"/>
  <c r="AC31" i="2"/>
  <c r="AC24" i="2"/>
  <c r="AC41" i="2"/>
  <c r="AC10" i="2"/>
  <c r="AC45" i="2"/>
  <c r="AC21" i="2"/>
  <c r="AC19" i="2"/>
  <c r="AC53" i="2"/>
  <c r="AC42" i="2"/>
  <c r="AC48" i="2"/>
  <c r="AC20" i="2"/>
  <c r="AC60" i="2"/>
  <c r="AC27" i="2"/>
  <c r="AC44" i="2"/>
  <c r="AC13" i="2"/>
  <c r="AC55" i="2"/>
  <c r="AC63" i="2"/>
  <c r="AC47" i="2"/>
  <c r="AC30" i="2"/>
  <c r="AC8" i="2"/>
  <c r="AC33" i="2"/>
  <c r="AC39" i="2"/>
  <c r="AC37" i="2"/>
  <c r="AC57" i="2"/>
  <c r="AC43" i="2"/>
  <c r="AC9" i="2"/>
  <c r="AC49" i="2"/>
  <c r="AE32" i="2"/>
  <c r="AC29" i="2"/>
  <c r="T34" i="2" l="1"/>
  <c r="U34" i="2"/>
  <c r="U40" i="2" s="1"/>
  <c r="U64" i="2" s="1"/>
  <c r="X34" i="2"/>
  <c r="X40" i="2" l="1"/>
  <c r="V34" i="2"/>
  <c r="W34" i="2" s="1"/>
  <c r="T40" i="2"/>
  <c r="V40" i="2" l="1"/>
  <c r="W40" i="2" s="1"/>
  <c r="T64" i="2"/>
  <c r="X64" i="2"/>
  <c r="Y40" i="2"/>
  <c r="Y34" i="2"/>
  <c r="C34" i="2"/>
  <c r="V64" i="2" l="1"/>
  <c r="W64" i="2" s="1"/>
  <c r="C40" i="2"/>
  <c r="C64" i="2" s="1"/>
  <c r="AA34" i="2"/>
  <c r="Y64" i="2" l="1"/>
  <c r="B34" i="2"/>
  <c r="F34" i="2" l="1"/>
  <c r="D34" i="2"/>
  <c r="E34" i="2" s="1"/>
  <c r="B40" i="2"/>
  <c r="Z34" i="2"/>
  <c r="AB34" i="2" l="1"/>
  <c r="AH34" i="2" s="1"/>
  <c r="Z40" i="2"/>
  <c r="D40" i="2"/>
  <c r="B64" i="2"/>
  <c r="G34" i="2"/>
  <c r="F40" i="2"/>
  <c r="F64" i="2" s="1"/>
  <c r="AD34" i="2"/>
  <c r="D64" i="2" l="1"/>
  <c r="Z64" i="2"/>
  <c r="G40" i="2"/>
  <c r="E40" i="2"/>
  <c r="AD40" i="2"/>
  <c r="AE34" i="2"/>
  <c r="AD64" i="2"/>
  <c r="AF34" i="2"/>
  <c r="AC34" i="2"/>
  <c r="T65" i="2" l="1"/>
  <c r="Z65" i="2"/>
  <c r="H65" i="2"/>
  <c r="N65" i="2"/>
  <c r="B65" i="2"/>
  <c r="AD65" i="2"/>
  <c r="X65" i="2"/>
  <c r="L65" i="2"/>
  <c r="R65" i="2"/>
  <c r="F65" i="2"/>
  <c r="G64" i="2"/>
  <c r="E64" i="2"/>
  <c r="I36" i="2" l="1"/>
  <c r="J36" i="2" l="1"/>
  <c r="AA36" i="2"/>
  <c r="I40" i="2"/>
  <c r="J40" i="2" l="1"/>
  <c r="I64" i="2"/>
  <c r="AB36" i="2"/>
  <c r="AA40" i="2"/>
  <c r="AB40" i="2" s="1"/>
  <c r="M36" i="2"/>
  <c r="K36" i="2"/>
  <c r="AC40" i="2" l="1"/>
  <c r="AH40" i="2"/>
  <c r="AE40" i="2"/>
  <c r="AH36" i="2"/>
  <c r="AF36" i="2"/>
  <c r="AF40" i="2" s="1"/>
  <c r="AE36" i="2"/>
  <c r="AC36" i="2"/>
  <c r="J64" i="2"/>
  <c r="AA64" i="2"/>
  <c r="M40" i="2"/>
  <c r="K40" i="2"/>
  <c r="AB64" i="2" l="1"/>
  <c r="AA65" i="2"/>
  <c r="U65" i="2"/>
  <c r="O65" i="2"/>
  <c r="C65" i="2"/>
  <c r="J65" i="2"/>
  <c r="I65" i="2"/>
  <c r="K64" i="2"/>
  <c r="M64" i="2"/>
  <c r="AH64" i="2"/>
  <c r="AF64" i="2"/>
  <c r="AC64" i="2"/>
  <c r="AE64" i="2"/>
  <c r="AB65" i="2" l="1"/>
  <c r="V65" i="2"/>
  <c r="P65" i="2"/>
  <c r="D65" i="2"/>
  <c r="G340" i="1" l="1"/>
  <c r="D340" i="1"/>
  <c r="C340" i="1"/>
  <c r="E340" i="1" s="1"/>
  <c r="G339" i="1"/>
  <c r="D339" i="1"/>
  <c r="C339" i="1"/>
  <c r="E339" i="1" s="1"/>
  <c r="G338" i="1"/>
  <c r="D338" i="1"/>
  <c r="C338" i="1"/>
  <c r="G337" i="1"/>
  <c r="D337" i="1"/>
  <c r="C337" i="1"/>
  <c r="G336" i="1"/>
  <c r="D336" i="1"/>
  <c r="C336" i="1"/>
  <c r="G334" i="1"/>
  <c r="H334" i="1" s="1"/>
  <c r="D334" i="1"/>
  <c r="C334" i="1"/>
  <c r="E334" i="1" s="1"/>
  <c r="G333" i="1"/>
  <c r="D333" i="1"/>
  <c r="C333" i="1"/>
  <c r="G332" i="1"/>
  <c r="D332" i="1"/>
  <c r="C332" i="1"/>
  <c r="E332" i="1" s="1"/>
  <c r="G331" i="1"/>
  <c r="D331" i="1"/>
  <c r="C331" i="1"/>
  <c r="E331" i="1" s="1"/>
  <c r="G330" i="1"/>
  <c r="D330" i="1"/>
  <c r="C330" i="1"/>
  <c r="E330" i="1" s="1"/>
  <c r="G329" i="1"/>
  <c r="D329" i="1"/>
  <c r="C329" i="1"/>
  <c r="G328" i="1"/>
  <c r="D328" i="1"/>
  <c r="C328" i="1"/>
  <c r="E328" i="1" s="1"/>
  <c r="G327" i="1"/>
  <c r="D327" i="1"/>
  <c r="C327" i="1"/>
  <c r="G326" i="1"/>
  <c r="D326" i="1"/>
  <c r="C326" i="1"/>
  <c r="G324" i="1"/>
  <c r="D324" i="1"/>
  <c r="C324" i="1"/>
  <c r="E324" i="1" s="1"/>
  <c r="G323" i="1"/>
  <c r="D323" i="1"/>
  <c r="C323" i="1"/>
  <c r="E323" i="1" s="1"/>
  <c r="G322" i="1"/>
  <c r="D322" i="1"/>
  <c r="C322" i="1"/>
  <c r="E322" i="1" s="1"/>
  <c r="G321" i="1"/>
  <c r="D321" i="1"/>
  <c r="C321" i="1"/>
  <c r="E321" i="1" s="1"/>
  <c r="G320" i="1"/>
  <c r="D320" i="1"/>
  <c r="C320" i="1"/>
  <c r="G319" i="1"/>
  <c r="D319" i="1"/>
  <c r="C319" i="1"/>
  <c r="E319" i="1" s="1"/>
  <c r="G318" i="1"/>
  <c r="D318" i="1"/>
  <c r="C318" i="1"/>
  <c r="G316" i="1"/>
  <c r="D316" i="1"/>
  <c r="C316" i="1"/>
  <c r="G315" i="1"/>
  <c r="D315" i="1"/>
  <c r="C315" i="1"/>
  <c r="G314" i="1"/>
  <c r="D314" i="1"/>
  <c r="C314" i="1"/>
  <c r="E314" i="1" s="1"/>
  <c r="G313" i="1"/>
  <c r="D313" i="1"/>
  <c r="D312" i="1" s="1"/>
  <c r="C313" i="1"/>
  <c r="G311" i="1"/>
  <c r="D311" i="1"/>
  <c r="C311" i="1"/>
  <c r="E311" i="1" s="1"/>
  <c r="G310" i="1"/>
  <c r="D310" i="1"/>
  <c r="C310" i="1"/>
  <c r="G309" i="1"/>
  <c r="H309" i="1" s="1"/>
  <c r="D309" i="1"/>
  <c r="C309" i="1"/>
  <c r="E309" i="1" s="1"/>
  <c r="G308" i="1"/>
  <c r="D308" i="1"/>
  <c r="D307" i="1" s="1"/>
  <c r="C308" i="1"/>
  <c r="G306" i="1"/>
  <c r="D306" i="1"/>
  <c r="C306" i="1"/>
  <c r="E306" i="1" s="1"/>
  <c r="G305" i="1"/>
  <c r="D305" i="1"/>
  <c r="C305" i="1"/>
  <c r="E305" i="1" s="1"/>
  <c r="G304" i="1"/>
  <c r="D304" i="1"/>
  <c r="C304" i="1"/>
  <c r="E304" i="1" s="1"/>
  <c r="G303" i="1"/>
  <c r="D303" i="1"/>
  <c r="C303" i="1"/>
  <c r="G302" i="1"/>
  <c r="D302" i="1"/>
  <c r="C302" i="1"/>
  <c r="E302" i="1" s="1"/>
  <c r="G299" i="1"/>
  <c r="D299" i="1"/>
  <c r="C299" i="1"/>
  <c r="G298" i="1"/>
  <c r="D298" i="1"/>
  <c r="C298" i="1"/>
  <c r="G296" i="1"/>
  <c r="D296" i="1"/>
  <c r="C296" i="1"/>
  <c r="G295" i="1"/>
  <c r="D295" i="1"/>
  <c r="C295" i="1"/>
  <c r="E295" i="1" s="1"/>
  <c r="G294" i="1"/>
  <c r="D294" i="1"/>
  <c r="C294" i="1"/>
  <c r="E294" i="1" s="1"/>
  <c r="G293" i="1"/>
  <c r="D293" i="1"/>
  <c r="C293" i="1"/>
  <c r="E293" i="1" s="1"/>
  <c r="G292" i="1"/>
  <c r="D292" i="1"/>
  <c r="C292" i="1"/>
  <c r="E292" i="1" s="1"/>
  <c r="G291" i="1"/>
  <c r="D291" i="1"/>
  <c r="C291" i="1"/>
  <c r="E291" i="1" s="1"/>
  <c r="G290" i="1"/>
  <c r="D290" i="1"/>
  <c r="C290" i="1"/>
  <c r="G289" i="1"/>
  <c r="D289" i="1"/>
  <c r="C289" i="1"/>
  <c r="G288" i="1"/>
  <c r="D288" i="1"/>
  <c r="C288" i="1"/>
  <c r="G287" i="1"/>
  <c r="D287" i="1"/>
  <c r="C287" i="1"/>
  <c r="G286" i="1"/>
  <c r="D286" i="1"/>
  <c r="C286" i="1"/>
  <c r="E286" i="1" s="1"/>
  <c r="G285" i="1"/>
  <c r="D285" i="1"/>
  <c r="C285" i="1"/>
  <c r="E285" i="1" s="1"/>
  <c r="G284" i="1"/>
  <c r="D284" i="1"/>
  <c r="C284" i="1"/>
  <c r="E284" i="1" s="1"/>
  <c r="G283" i="1"/>
  <c r="D283" i="1"/>
  <c r="C283" i="1"/>
  <c r="E283" i="1" s="1"/>
  <c r="G282" i="1"/>
  <c r="D282" i="1"/>
  <c r="C282" i="1"/>
  <c r="G281" i="1"/>
  <c r="D281" i="1"/>
  <c r="C281" i="1"/>
  <c r="E281" i="1" s="1"/>
  <c r="G280" i="1"/>
  <c r="D280" i="1"/>
  <c r="D279" i="1" s="1"/>
  <c r="C280" i="1"/>
  <c r="G278" i="1"/>
  <c r="D278" i="1"/>
  <c r="C278" i="1"/>
  <c r="E278" i="1" s="1"/>
  <c r="G277" i="1"/>
  <c r="D277" i="1"/>
  <c r="C277" i="1"/>
  <c r="E277" i="1" s="1"/>
  <c r="G276" i="1"/>
  <c r="D276" i="1"/>
  <c r="C276" i="1"/>
  <c r="E276" i="1" s="1"/>
  <c r="G275" i="1"/>
  <c r="D275" i="1"/>
  <c r="C275" i="1"/>
  <c r="G274" i="1"/>
  <c r="D274" i="1"/>
  <c r="C274" i="1"/>
  <c r="E274" i="1" s="1"/>
  <c r="G273" i="1"/>
  <c r="D273" i="1"/>
  <c r="D272" i="1" s="1"/>
  <c r="D271" i="1" s="1"/>
  <c r="C273" i="1"/>
  <c r="G270" i="1"/>
  <c r="D270" i="1"/>
  <c r="C270" i="1"/>
  <c r="G268" i="1"/>
  <c r="D268" i="1"/>
  <c r="C268" i="1"/>
  <c r="G267" i="1"/>
  <c r="D267" i="1"/>
  <c r="C267" i="1"/>
  <c r="E267" i="1" s="1"/>
  <c r="G266" i="1"/>
  <c r="D266" i="1"/>
  <c r="D265" i="1" s="1"/>
  <c r="C266" i="1"/>
  <c r="G264" i="1"/>
  <c r="D264" i="1"/>
  <c r="C264" i="1"/>
  <c r="E264" i="1" s="1"/>
  <c r="G261" i="1"/>
  <c r="D261" i="1"/>
  <c r="C261" i="1"/>
  <c r="E261" i="1" s="1"/>
  <c r="G260" i="1"/>
  <c r="D260" i="1"/>
  <c r="C260" i="1"/>
  <c r="E260" i="1" s="1"/>
  <c r="G259" i="1"/>
  <c r="D259" i="1"/>
  <c r="C259" i="1"/>
  <c r="G258" i="1"/>
  <c r="D258" i="1"/>
  <c r="C258" i="1"/>
  <c r="E258" i="1" s="1"/>
  <c r="G257" i="1"/>
  <c r="D257" i="1"/>
  <c r="C257" i="1"/>
  <c r="E257" i="1" s="1"/>
  <c r="G256" i="1"/>
  <c r="D256" i="1"/>
  <c r="C256" i="1"/>
  <c r="E256" i="1" s="1"/>
  <c r="G255" i="1"/>
  <c r="D255" i="1"/>
  <c r="C255" i="1"/>
  <c r="G253" i="1"/>
  <c r="D253" i="1"/>
  <c r="C253" i="1"/>
  <c r="E253" i="1" s="1"/>
  <c r="G252" i="1"/>
  <c r="D252" i="1"/>
  <c r="C252" i="1"/>
  <c r="G251" i="1"/>
  <c r="D251" i="1"/>
  <c r="D250" i="1" s="1"/>
  <c r="C251" i="1"/>
  <c r="G249" i="1"/>
  <c r="D249" i="1"/>
  <c r="C249" i="1"/>
  <c r="G247" i="1"/>
  <c r="D247" i="1"/>
  <c r="C247" i="1"/>
  <c r="E247" i="1" s="1"/>
  <c r="G246" i="1"/>
  <c r="D246" i="1"/>
  <c r="D245" i="1" s="1"/>
  <c r="C246" i="1"/>
  <c r="G244" i="1"/>
  <c r="D244" i="1"/>
  <c r="C244" i="1"/>
  <c r="E244" i="1" s="1"/>
  <c r="G243" i="1"/>
  <c r="D243" i="1"/>
  <c r="C243" i="1"/>
  <c r="E243" i="1" s="1"/>
  <c r="G242" i="1"/>
  <c r="D242" i="1"/>
  <c r="C242" i="1"/>
  <c r="E242" i="1" s="1"/>
  <c r="G241" i="1"/>
  <c r="D241" i="1"/>
  <c r="D240" i="1" s="1"/>
  <c r="C241" i="1"/>
  <c r="G239" i="1"/>
  <c r="D239" i="1"/>
  <c r="C239" i="1"/>
  <c r="G238" i="1"/>
  <c r="D238" i="1"/>
  <c r="C238" i="1"/>
  <c r="G237" i="1"/>
  <c r="D237" i="1"/>
  <c r="C237" i="1"/>
  <c r="E237" i="1" s="1"/>
  <c r="G236" i="1"/>
  <c r="H236" i="1" s="1"/>
  <c r="D236" i="1"/>
  <c r="C236" i="1"/>
  <c r="E236" i="1" s="1"/>
  <c r="G235" i="1"/>
  <c r="D235" i="1"/>
  <c r="C235" i="1"/>
  <c r="E235" i="1" s="1"/>
  <c r="G234" i="1"/>
  <c r="D234" i="1"/>
  <c r="C234" i="1"/>
  <c r="E234" i="1" s="1"/>
  <c r="G233" i="1"/>
  <c r="D233" i="1"/>
  <c r="C233" i="1"/>
  <c r="E233" i="1" s="1"/>
  <c r="G232" i="1"/>
  <c r="D232" i="1"/>
  <c r="C232" i="1"/>
  <c r="G231" i="1"/>
  <c r="D231" i="1"/>
  <c r="D230" i="1" s="1"/>
  <c r="D229" i="1" s="1"/>
  <c r="C231" i="1"/>
  <c r="G228" i="1"/>
  <c r="D228" i="1"/>
  <c r="D227" i="1" s="1"/>
  <c r="C228" i="1"/>
  <c r="G226" i="1"/>
  <c r="D226" i="1"/>
  <c r="C226" i="1"/>
  <c r="E226" i="1" s="1"/>
  <c r="G225" i="1"/>
  <c r="H225" i="1" s="1"/>
  <c r="D225" i="1"/>
  <c r="C225" i="1"/>
  <c r="E225" i="1" s="1"/>
  <c r="G224" i="1"/>
  <c r="H224" i="1" s="1"/>
  <c r="D224" i="1"/>
  <c r="C224" i="1"/>
  <c r="E224" i="1" s="1"/>
  <c r="G223" i="1"/>
  <c r="D223" i="1"/>
  <c r="C223" i="1"/>
  <c r="E223" i="1" s="1"/>
  <c r="G222" i="1"/>
  <c r="D222" i="1"/>
  <c r="D221" i="1" s="1"/>
  <c r="C222" i="1"/>
  <c r="G217" i="1"/>
  <c r="D217" i="1"/>
  <c r="C217" i="1"/>
  <c r="G216" i="1"/>
  <c r="D216" i="1"/>
  <c r="C216" i="1"/>
  <c r="G215" i="1"/>
  <c r="D215" i="1"/>
  <c r="D214" i="1" s="1"/>
  <c r="C215" i="1"/>
  <c r="G213" i="1"/>
  <c r="D213" i="1"/>
  <c r="C213" i="1"/>
  <c r="E213" i="1" s="1"/>
  <c r="G212" i="1"/>
  <c r="D212" i="1"/>
  <c r="C212" i="1"/>
  <c r="E212" i="1" s="1"/>
  <c r="G211" i="1"/>
  <c r="H211" i="1" s="1"/>
  <c r="D211" i="1"/>
  <c r="C211" i="1"/>
  <c r="E211" i="1" s="1"/>
  <c r="G210" i="1"/>
  <c r="D210" i="1"/>
  <c r="C210" i="1"/>
  <c r="G209" i="1"/>
  <c r="D209" i="1"/>
  <c r="C209" i="1"/>
  <c r="E209" i="1" s="1"/>
  <c r="G208" i="1"/>
  <c r="D208" i="1"/>
  <c r="D207" i="1" s="1"/>
  <c r="C208" i="1"/>
  <c r="G206" i="1"/>
  <c r="D206" i="1"/>
  <c r="C206" i="1"/>
  <c r="G205" i="1"/>
  <c r="D205" i="1"/>
  <c r="D204" i="1" s="1"/>
  <c r="C205" i="1"/>
  <c r="G203" i="1"/>
  <c r="D203" i="1"/>
  <c r="C203" i="1"/>
  <c r="E203" i="1" s="1"/>
  <c r="G202" i="1"/>
  <c r="D202" i="1"/>
  <c r="C202" i="1"/>
  <c r="E202" i="1" s="1"/>
  <c r="G201" i="1"/>
  <c r="D201" i="1"/>
  <c r="C201" i="1"/>
  <c r="E201" i="1" s="1"/>
  <c r="G200" i="1"/>
  <c r="D200" i="1"/>
  <c r="D199" i="1" s="1"/>
  <c r="C200" i="1"/>
  <c r="G198" i="1"/>
  <c r="D198" i="1"/>
  <c r="C198" i="1"/>
  <c r="E198" i="1" s="1"/>
  <c r="G197" i="1"/>
  <c r="D197" i="1"/>
  <c r="D196" i="1" s="1"/>
  <c r="C197" i="1"/>
  <c r="G195" i="1"/>
  <c r="D195" i="1"/>
  <c r="C195" i="1"/>
  <c r="G194" i="1"/>
  <c r="D194" i="1"/>
  <c r="D193" i="1" s="1"/>
  <c r="C194" i="1"/>
  <c r="G192" i="1"/>
  <c r="D192" i="1"/>
  <c r="C192" i="1"/>
  <c r="E192" i="1" s="1"/>
  <c r="G191" i="1"/>
  <c r="D191" i="1"/>
  <c r="C191" i="1"/>
  <c r="E191" i="1" s="1"/>
  <c r="G190" i="1"/>
  <c r="D190" i="1"/>
  <c r="D189" i="1" s="1"/>
  <c r="C190" i="1"/>
  <c r="G188" i="1"/>
  <c r="D188" i="1"/>
  <c r="C188" i="1"/>
  <c r="E188" i="1" s="1"/>
  <c r="G187" i="1"/>
  <c r="D187" i="1"/>
  <c r="D186" i="1" s="1"/>
  <c r="C187" i="1"/>
  <c r="G185" i="1"/>
  <c r="D185" i="1"/>
  <c r="C185" i="1"/>
  <c r="G184" i="1"/>
  <c r="D184" i="1"/>
  <c r="C184" i="1"/>
  <c r="G183" i="1"/>
  <c r="D183" i="1"/>
  <c r="D182" i="1" s="1"/>
  <c r="C183" i="1"/>
  <c r="G181" i="1"/>
  <c r="D181" i="1"/>
  <c r="C181" i="1"/>
  <c r="E181" i="1" s="1"/>
  <c r="G180" i="1"/>
  <c r="D180" i="1"/>
  <c r="C180" i="1"/>
  <c r="E180" i="1" s="1"/>
  <c r="G179" i="1"/>
  <c r="D179" i="1"/>
  <c r="C179" i="1"/>
  <c r="E179" i="1" s="1"/>
  <c r="G178" i="1"/>
  <c r="D178" i="1"/>
  <c r="C178" i="1"/>
  <c r="G177" i="1"/>
  <c r="D177" i="1"/>
  <c r="C177" i="1"/>
  <c r="E177" i="1" s="1"/>
  <c r="G176" i="1"/>
  <c r="D176" i="1"/>
  <c r="C176" i="1"/>
  <c r="E176" i="1" s="1"/>
  <c r="G175" i="1"/>
  <c r="D175" i="1"/>
  <c r="C175" i="1"/>
  <c r="E175" i="1" s="1"/>
  <c r="G174" i="1"/>
  <c r="D174" i="1"/>
  <c r="C174" i="1"/>
  <c r="G173" i="1"/>
  <c r="D173" i="1"/>
  <c r="C173" i="1"/>
  <c r="E173" i="1" s="1"/>
  <c r="G171" i="1"/>
  <c r="D171" i="1"/>
  <c r="C171" i="1"/>
  <c r="E171" i="1" s="1"/>
  <c r="G170" i="1"/>
  <c r="D170" i="1"/>
  <c r="C170" i="1"/>
  <c r="E170" i="1" s="1"/>
  <c r="G169" i="1"/>
  <c r="D169" i="1"/>
  <c r="C169" i="1"/>
  <c r="E169" i="1" s="1"/>
  <c r="G168" i="1"/>
  <c r="D168" i="1"/>
  <c r="C168" i="1"/>
  <c r="E168" i="1" s="1"/>
  <c r="G167" i="1"/>
  <c r="D167" i="1"/>
  <c r="C167" i="1"/>
  <c r="G166" i="1"/>
  <c r="D166" i="1"/>
  <c r="C166" i="1"/>
  <c r="G165" i="1"/>
  <c r="D165" i="1"/>
  <c r="C165" i="1"/>
  <c r="G162" i="1"/>
  <c r="D162" i="1"/>
  <c r="C162" i="1"/>
  <c r="E162" i="1" s="1"/>
  <c r="G161" i="1"/>
  <c r="D161" i="1"/>
  <c r="C161" i="1"/>
  <c r="E161" i="1" s="1"/>
  <c r="G160" i="1"/>
  <c r="D160" i="1"/>
  <c r="C160" i="1"/>
  <c r="E160" i="1" s="1"/>
  <c r="G159" i="1"/>
  <c r="D159" i="1"/>
  <c r="C159" i="1"/>
  <c r="E159" i="1" s="1"/>
  <c r="G158" i="1"/>
  <c r="D158" i="1"/>
  <c r="C158" i="1"/>
  <c r="E158" i="1" s="1"/>
  <c r="G157" i="1"/>
  <c r="D157" i="1"/>
  <c r="C157" i="1"/>
  <c r="E157" i="1" s="1"/>
  <c r="G156" i="1"/>
  <c r="D156" i="1"/>
  <c r="C156" i="1"/>
  <c r="G155" i="1"/>
  <c r="D155" i="1"/>
  <c r="C155" i="1"/>
  <c r="G152" i="1"/>
  <c r="D152" i="1"/>
  <c r="C152" i="1"/>
  <c r="E152" i="1" s="1"/>
  <c r="G151" i="1"/>
  <c r="D151" i="1"/>
  <c r="C151" i="1"/>
  <c r="E151" i="1" s="1"/>
  <c r="G150" i="1"/>
  <c r="D150" i="1"/>
  <c r="C150" i="1"/>
  <c r="E150" i="1" s="1"/>
  <c r="G149" i="1"/>
  <c r="D149" i="1"/>
  <c r="D148" i="1" s="1"/>
  <c r="C149" i="1"/>
  <c r="G147" i="1"/>
  <c r="D147" i="1"/>
  <c r="C147" i="1"/>
  <c r="E147" i="1" s="1"/>
  <c r="G146" i="1"/>
  <c r="D146" i="1"/>
  <c r="C146" i="1"/>
  <c r="G145" i="1"/>
  <c r="D145" i="1"/>
  <c r="C145" i="1"/>
  <c r="E145" i="1" s="1"/>
  <c r="G144" i="1"/>
  <c r="D144" i="1"/>
  <c r="C144" i="1"/>
  <c r="G143" i="1"/>
  <c r="D143" i="1"/>
  <c r="C143" i="1"/>
  <c r="E143" i="1" s="1"/>
  <c r="G142" i="1"/>
  <c r="D142" i="1"/>
  <c r="C142" i="1"/>
  <c r="E142" i="1" s="1"/>
  <c r="G141" i="1"/>
  <c r="D141" i="1"/>
  <c r="C141" i="1"/>
  <c r="E141" i="1" s="1"/>
  <c r="G140" i="1"/>
  <c r="D140" i="1"/>
  <c r="D139" i="1" s="1"/>
  <c r="C140" i="1"/>
  <c r="G138" i="1"/>
  <c r="D138" i="1"/>
  <c r="C138" i="1"/>
  <c r="E138" i="1" s="1"/>
  <c r="G137" i="1"/>
  <c r="D137" i="1"/>
  <c r="C137" i="1"/>
  <c r="E137" i="1" s="1"/>
  <c r="G136" i="1"/>
  <c r="D136" i="1"/>
  <c r="C136" i="1"/>
  <c r="E136" i="1" s="1"/>
  <c r="G134" i="1"/>
  <c r="D134" i="1"/>
  <c r="C134" i="1"/>
  <c r="G133" i="1"/>
  <c r="D133" i="1"/>
  <c r="C133" i="1"/>
  <c r="E133" i="1" s="1"/>
  <c r="G132" i="1"/>
  <c r="D132" i="1"/>
  <c r="C132" i="1"/>
  <c r="G131" i="1"/>
  <c r="D131" i="1"/>
  <c r="E131" i="1" s="1"/>
  <c r="C131" i="1"/>
  <c r="G130" i="1"/>
  <c r="D130" i="1"/>
  <c r="C130" i="1"/>
  <c r="G129" i="1"/>
  <c r="D129" i="1"/>
  <c r="C129" i="1"/>
  <c r="E129" i="1" s="1"/>
  <c r="G128" i="1"/>
  <c r="D128" i="1"/>
  <c r="D127" i="1" s="1"/>
  <c r="C128" i="1"/>
  <c r="G126" i="1"/>
  <c r="D126" i="1"/>
  <c r="C126" i="1"/>
  <c r="E126" i="1" s="1"/>
  <c r="G125" i="1"/>
  <c r="D125" i="1"/>
  <c r="D124" i="1" s="1"/>
  <c r="C125" i="1"/>
  <c r="G123" i="1"/>
  <c r="D123" i="1"/>
  <c r="C123" i="1"/>
  <c r="G122" i="1"/>
  <c r="D122" i="1"/>
  <c r="C122" i="1"/>
  <c r="E122" i="1" s="1"/>
  <c r="G121" i="1"/>
  <c r="D121" i="1"/>
  <c r="C121" i="1"/>
  <c r="E121" i="1" s="1"/>
  <c r="G120" i="1"/>
  <c r="D120" i="1"/>
  <c r="C120" i="1"/>
  <c r="E120" i="1" s="1"/>
  <c r="G119" i="1"/>
  <c r="D119" i="1"/>
  <c r="C119" i="1"/>
  <c r="E119" i="1" s="1"/>
  <c r="G118" i="1"/>
  <c r="D118" i="1"/>
  <c r="C118" i="1"/>
  <c r="G117" i="1"/>
  <c r="D117" i="1"/>
  <c r="C117" i="1"/>
  <c r="E117" i="1" s="1"/>
  <c r="G116" i="1"/>
  <c r="D116" i="1"/>
  <c r="D115" i="1" s="1"/>
  <c r="C116" i="1"/>
  <c r="G114" i="1"/>
  <c r="D114" i="1"/>
  <c r="C114" i="1"/>
  <c r="G113" i="1"/>
  <c r="D113" i="1"/>
  <c r="C113" i="1"/>
  <c r="E113" i="1" s="1"/>
  <c r="G110" i="1"/>
  <c r="D110" i="1"/>
  <c r="C110" i="1"/>
  <c r="E110" i="1" s="1"/>
  <c r="G109" i="1"/>
  <c r="D109" i="1"/>
  <c r="E109" i="1" s="1"/>
  <c r="C109" i="1"/>
  <c r="G108" i="1"/>
  <c r="D108" i="1"/>
  <c r="D107" i="1" s="1"/>
  <c r="C108" i="1"/>
  <c r="G106" i="1"/>
  <c r="D106" i="1"/>
  <c r="C106" i="1"/>
  <c r="G105" i="1"/>
  <c r="D105" i="1"/>
  <c r="C105" i="1"/>
  <c r="E105" i="1" s="1"/>
  <c r="G104" i="1"/>
  <c r="D104" i="1"/>
  <c r="C104" i="1"/>
  <c r="G103" i="1"/>
  <c r="D103" i="1"/>
  <c r="C103" i="1"/>
  <c r="E103" i="1" s="1"/>
  <c r="G102" i="1"/>
  <c r="D102" i="1"/>
  <c r="C102" i="1"/>
  <c r="E102" i="1" s="1"/>
  <c r="G101" i="1"/>
  <c r="D101" i="1"/>
  <c r="C101" i="1"/>
  <c r="E101" i="1" s="1"/>
  <c r="G100" i="1"/>
  <c r="D100" i="1"/>
  <c r="C100" i="1"/>
  <c r="E100" i="1" s="1"/>
  <c r="G99" i="1"/>
  <c r="D99" i="1"/>
  <c r="C99" i="1"/>
  <c r="E99" i="1" s="1"/>
  <c r="G98" i="1"/>
  <c r="D98" i="1"/>
  <c r="C98" i="1"/>
  <c r="E98" i="1" s="1"/>
  <c r="G97" i="1"/>
  <c r="D97" i="1"/>
  <c r="C97" i="1"/>
  <c r="E97" i="1" s="1"/>
  <c r="G96" i="1"/>
  <c r="D96" i="1"/>
  <c r="C96" i="1"/>
  <c r="G95" i="1"/>
  <c r="D95" i="1"/>
  <c r="C95" i="1"/>
  <c r="E95" i="1" s="1"/>
  <c r="G94" i="1"/>
  <c r="D94" i="1"/>
  <c r="C94" i="1"/>
  <c r="E94" i="1" s="1"/>
  <c r="G93" i="1"/>
  <c r="D93" i="1"/>
  <c r="C93" i="1"/>
  <c r="E93" i="1" s="1"/>
  <c r="G92" i="1"/>
  <c r="D92" i="1"/>
  <c r="C92" i="1"/>
  <c r="G90" i="1"/>
  <c r="D90" i="1"/>
  <c r="C90" i="1"/>
  <c r="E90" i="1" s="1"/>
  <c r="G89" i="1"/>
  <c r="D89" i="1"/>
  <c r="C89" i="1"/>
  <c r="E89" i="1" s="1"/>
  <c r="G88" i="1"/>
  <c r="D88" i="1"/>
  <c r="C88" i="1"/>
  <c r="E88" i="1" s="1"/>
  <c r="G87" i="1"/>
  <c r="D87" i="1"/>
  <c r="D86" i="1" s="1"/>
  <c r="C87" i="1"/>
  <c r="G85" i="1"/>
  <c r="D85" i="1"/>
  <c r="C85" i="1"/>
  <c r="E85" i="1" s="1"/>
  <c r="G84" i="1"/>
  <c r="D84" i="1"/>
  <c r="C84" i="1"/>
  <c r="E84" i="1" s="1"/>
  <c r="G83" i="1"/>
  <c r="D83" i="1"/>
  <c r="C83" i="1"/>
  <c r="E83" i="1" s="1"/>
  <c r="G82" i="1"/>
  <c r="D82" i="1"/>
  <c r="C82" i="1"/>
  <c r="E82" i="1" s="1"/>
  <c r="G81" i="1"/>
  <c r="D81" i="1"/>
  <c r="C81" i="1"/>
  <c r="E81" i="1" s="1"/>
  <c r="G80" i="1"/>
  <c r="D80" i="1"/>
  <c r="C80" i="1"/>
  <c r="E80" i="1" s="1"/>
  <c r="G79" i="1"/>
  <c r="D79" i="1"/>
  <c r="C79" i="1"/>
  <c r="E79" i="1" s="1"/>
  <c r="G78" i="1"/>
  <c r="D78" i="1"/>
  <c r="D77" i="1" s="1"/>
  <c r="C78" i="1"/>
  <c r="G76" i="1"/>
  <c r="H76" i="1" s="1"/>
  <c r="D76" i="1"/>
  <c r="C76" i="1"/>
  <c r="E76" i="1" s="1"/>
  <c r="G75" i="1"/>
  <c r="D75" i="1"/>
  <c r="C75" i="1"/>
  <c r="E75" i="1" s="1"/>
  <c r="G74" i="1"/>
  <c r="D74" i="1"/>
  <c r="C74" i="1"/>
  <c r="E74" i="1" s="1"/>
  <c r="G73" i="1"/>
  <c r="D73" i="1"/>
  <c r="C73" i="1"/>
  <c r="E73" i="1" s="1"/>
  <c r="G72" i="1"/>
  <c r="D72" i="1"/>
  <c r="C72" i="1"/>
  <c r="E72" i="1" s="1"/>
  <c r="G71" i="1"/>
  <c r="D71" i="1"/>
  <c r="C71" i="1"/>
  <c r="G70" i="1"/>
  <c r="D70" i="1"/>
  <c r="C70" i="1"/>
  <c r="G69" i="1"/>
  <c r="D69" i="1"/>
  <c r="C69" i="1"/>
  <c r="G68" i="1"/>
  <c r="D68" i="1"/>
  <c r="C68" i="1"/>
  <c r="E68" i="1" s="1"/>
  <c r="G67" i="1"/>
  <c r="D67" i="1"/>
  <c r="C67" i="1"/>
  <c r="E67" i="1" s="1"/>
  <c r="G66" i="1"/>
  <c r="D66" i="1"/>
  <c r="C66" i="1"/>
  <c r="E66" i="1" s="1"/>
  <c r="G65" i="1"/>
  <c r="D65" i="1"/>
  <c r="C65" i="1"/>
  <c r="E65" i="1" s="1"/>
  <c r="G64" i="1"/>
  <c r="D64" i="1"/>
  <c r="C64" i="1"/>
  <c r="E64" i="1" s="1"/>
  <c r="G63" i="1"/>
  <c r="D63" i="1"/>
  <c r="C63" i="1"/>
  <c r="E63" i="1" s="1"/>
  <c r="G62" i="1"/>
  <c r="D62" i="1"/>
  <c r="C62" i="1"/>
  <c r="G61" i="1"/>
  <c r="D61" i="1"/>
  <c r="C61" i="1"/>
  <c r="G59" i="1"/>
  <c r="D59" i="1"/>
  <c r="C59" i="1"/>
  <c r="E59" i="1" s="1"/>
  <c r="G58" i="1"/>
  <c r="D58" i="1"/>
  <c r="C58" i="1"/>
  <c r="E58" i="1" s="1"/>
  <c r="G57" i="1"/>
  <c r="D57" i="1"/>
  <c r="C57" i="1"/>
  <c r="E57" i="1" s="1"/>
  <c r="G56" i="1"/>
  <c r="D56" i="1"/>
  <c r="C56" i="1"/>
  <c r="E56" i="1" s="1"/>
  <c r="G55" i="1"/>
  <c r="D55" i="1"/>
  <c r="C55" i="1"/>
  <c r="E55" i="1" s="1"/>
  <c r="G54" i="1"/>
  <c r="D54" i="1"/>
  <c r="C54" i="1"/>
  <c r="G53" i="1"/>
  <c r="D53" i="1"/>
  <c r="C53" i="1"/>
  <c r="G52" i="1"/>
  <c r="D52" i="1"/>
  <c r="C52" i="1"/>
  <c r="G51" i="1"/>
  <c r="D51" i="1"/>
  <c r="C51" i="1"/>
  <c r="E51" i="1" s="1"/>
  <c r="G50" i="1"/>
  <c r="D50" i="1"/>
  <c r="C50" i="1"/>
  <c r="E50" i="1" s="1"/>
  <c r="G49" i="1"/>
  <c r="D49" i="1"/>
  <c r="C49" i="1"/>
  <c r="E49" i="1" s="1"/>
  <c r="G48" i="1"/>
  <c r="D48" i="1"/>
  <c r="D47" i="1" s="1"/>
  <c r="D46" i="1" s="1"/>
  <c r="C48" i="1"/>
  <c r="G45" i="1"/>
  <c r="D45" i="1"/>
  <c r="C45" i="1"/>
  <c r="E45" i="1" s="1"/>
  <c r="G44" i="1"/>
  <c r="D44" i="1"/>
  <c r="C44" i="1"/>
  <c r="E44" i="1" s="1"/>
  <c r="G43" i="1"/>
  <c r="D43" i="1"/>
  <c r="C43" i="1"/>
  <c r="G42" i="1"/>
  <c r="D42" i="1"/>
  <c r="C42" i="1"/>
  <c r="G41" i="1"/>
  <c r="D41" i="1"/>
  <c r="C41" i="1"/>
  <c r="G39" i="1"/>
  <c r="D39" i="1"/>
  <c r="C39" i="1"/>
  <c r="E39" i="1" s="1"/>
  <c r="G38" i="1"/>
  <c r="D38" i="1"/>
  <c r="D37" i="1" s="1"/>
  <c r="C38" i="1"/>
  <c r="G33" i="1"/>
  <c r="D33" i="1"/>
  <c r="D32" i="1" s="1"/>
  <c r="C33" i="1"/>
  <c r="G30" i="1"/>
  <c r="D30" i="1"/>
  <c r="C30" i="1"/>
  <c r="E30" i="1" s="1"/>
  <c r="G29" i="1"/>
  <c r="D29" i="1"/>
  <c r="C29" i="1"/>
  <c r="E29" i="1" s="1"/>
  <c r="G28" i="1"/>
  <c r="D28" i="1"/>
  <c r="C28" i="1"/>
  <c r="G27" i="1"/>
  <c r="D27" i="1"/>
  <c r="C27" i="1"/>
  <c r="G26" i="1"/>
  <c r="D26" i="1"/>
  <c r="C26" i="1"/>
  <c r="E26" i="1" s="1"/>
  <c r="G25" i="1"/>
  <c r="D25" i="1"/>
  <c r="C25" i="1"/>
  <c r="E25" i="1" s="1"/>
  <c r="G24" i="1"/>
  <c r="D24" i="1"/>
  <c r="C24" i="1"/>
  <c r="G23" i="1"/>
  <c r="D23" i="1"/>
  <c r="C23" i="1"/>
  <c r="E23" i="1" s="1"/>
  <c r="G22" i="1"/>
  <c r="D22" i="1"/>
  <c r="C22" i="1"/>
  <c r="E22" i="1" s="1"/>
  <c r="G21" i="1"/>
  <c r="D21" i="1"/>
  <c r="C21" i="1"/>
  <c r="E21" i="1" s="1"/>
  <c r="G20" i="1"/>
  <c r="D20" i="1"/>
  <c r="C20" i="1"/>
  <c r="G19" i="1"/>
  <c r="D19" i="1"/>
  <c r="C19" i="1"/>
  <c r="G18" i="1"/>
  <c r="D18" i="1"/>
  <c r="C18" i="1"/>
  <c r="G17" i="1"/>
  <c r="D17" i="1"/>
  <c r="C17" i="1"/>
  <c r="E17" i="1" s="1"/>
  <c r="G16" i="1"/>
  <c r="D16" i="1"/>
  <c r="C16" i="1"/>
  <c r="E16" i="1" s="1"/>
  <c r="G15" i="1"/>
  <c r="D15" i="1"/>
  <c r="C15" i="1"/>
  <c r="G11" i="1"/>
  <c r="D11" i="1"/>
  <c r="C11" i="1"/>
  <c r="E11" i="1" s="1"/>
  <c r="G10" i="1"/>
  <c r="D10" i="1"/>
  <c r="C10" i="1"/>
  <c r="E10" i="1" s="1"/>
  <c r="G9" i="1"/>
  <c r="D9" i="1"/>
  <c r="C9" i="1"/>
  <c r="E132" i="1" l="1"/>
  <c r="D220" i="1"/>
  <c r="D219" i="1" s="1"/>
  <c r="E268" i="1"/>
  <c r="E20" i="1"/>
  <c r="H22" i="1"/>
  <c r="E28" i="1"/>
  <c r="H30" i="1"/>
  <c r="E43" i="1"/>
  <c r="H43" i="1" s="1"/>
  <c r="E53" i="1"/>
  <c r="E62" i="1"/>
  <c r="E156" i="1"/>
  <c r="E166" i="1"/>
  <c r="E184" i="1"/>
  <c r="E195" i="1"/>
  <c r="E206" i="1"/>
  <c r="E216" i="1"/>
  <c r="I216" i="1" s="1"/>
  <c r="G221" i="1"/>
  <c r="E239" i="1"/>
  <c r="H293" i="1"/>
  <c r="H304" i="1"/>
  <c r="D301" i="1"/>
  <c r="H314" i="1"/>
  <c r="H323" i="1"/>
  <c r="H332" i="1"/>
  <c r="D335" i="1"/>
  <c r="H67" i="1"/>
  <c r="H75" i="1"/>
  <c r="E130" i="1"/>
  <c r="D248" i="1"/>
  <c r="E315" i="1"/>
  <c r="D8" i="1"/>
  <c r="D14" i="1"/>
  <c r="E18" i="1"/>
  <c r="D91" i="1"/>
  <c r="E114" i="1"/>
  <c r="E178" i="1"/>
  <c r="H178" i="1" s="1"/>
  <c r="D254" i="1"/>
  <c r="E289" i="1"/>
  <c r="E337" i="1"/>
  <c r="H337" i="1" s="1"/>
  <c r="D40" i="1"/>
  <c r="E54" i="1"/>
  <c r="E71" i="1"/>
  <c r="E106" i="1"/>
  <c r="E118" i="1"/>
  <c r="E123" i="1"/>
  <c r="E146" i="1"/>
  <c r="E167" i="1"/>
  <c r="I167" i="1" s="1"/>
  <c r="E217" i="1"/>
  <c r="E232" i="1"/>
  <c r="E252" i="1"/>
  <c r="D269" i="1"/>
  <c r="E275" i="1"/>
  <c r="D297" i="1"/>
  <c r="H123" i="1"/>
  <c r="E287" i="1"/>
  <c r="E19" i="1"/>
  <c r="E27" i="1"/>
  <c r="H29" i="1"/>
  <c r="D36" i="1"/>
  <c r="E42" i="1"/>
  <c r="E52" i="1"/>
  <c r="E61" i="1"/>
  <c r="I61" i="1" s="1"/>
  <c r="E69" i="1"/>
  <c r="E96" i="1"/>
  <c r="E104" i="1"/>
  <c r="E134" i="1"/>
  <c r="E144" i="1"/>
  <c r="E174" i="1"/>
  <c r="E238" i="1"/>
  <c r="E259" i="1"/>
  <c r="I259" i="1" s="1"/>
  <c r="E282" i="1"/>
  <c r="E290" i="1"/>
  <c r="H292" i="1"/>
  <c r="E299" i="1"/>
  <c r="E310" i="1"/>
  <c r="E320" i="1"/>
  <c r="H322" i="1"/>
  <c r="I11" i="1"/>
  <c r="H16" i="1"/>
  <c r="I22" i="1"/>
  <c r="I30" i="1"/>
  <c r="G37" i="1"/>
  <c r="I45" i="1"/>
  <c r="H49" i="1"/>
  <c r="I55" i="1"/>
  <c r="H57" i="1"/>
  <c r="I64" i="1"/>
  <c r="H66" i="1"/>
  <c r="I72" i="1"/>
  <c r="H74" i="1"/>
  <c r="I80" i="1"/>
  <c r="H82" i="1"/>
  <c r="I89" i="1"/>
  <c r="G91" i="1"/>
  <c r="I98" i="1"/>
  <c r="H100" i="1"/>
  <c r="I106" i="1"/>
  <c r="H109" i="1"/>
  <c r="I118" i="1"/>
  <c r="H120" i="1"/>
  <c r="I123" i="1"/>
  <c r="E128" i="1"/>
  <c r="H128" i="1" s="1"/>
  <c r="C127" i="1"/>
  <c r="E127" i="1" s="1"/>
  <c r="H130" i="1"/>
  <c r="I137" i="1"/>
  <c r="G139" i="1"/>
  <c r="G135" i="1" s="1"/>
  <c r="I146" i="1"/>
  <c r="G148" i="1"/>
  <c r="I157" i="1"/>
  <c r="H159" i="1"/>
  <c r="H169" i="1"/>
  <c r="I176" i="1"/>
  <c r="E185" i="1"/>
  <c r="H188" i="1"/>
  <c r="C196" i="1"/>
  <c r="E196" i="1" s="1"/>
  <c r="E197" i="1"/>
  <c r="G199" i="1"/>
  <c r="E208" i="1"/>
  <c r="C207" i="1"/>
  <c r="E207" i="1" s="1"/>
  <c r="I217" i="1"/>
  <c r="H223" i="1"/>
  <c r="I232" i="1"/>
  <c r="H234" i="1"/>
  <c r="C240" i="1"/>
  <c r="E240" i="1" s="1"/>
  <c r="E241" i="1"/>
  <c r="H241" i="1" s="1"/>
  <c r="H243" i="1"/>
  <c r="I252" i="1"/>
  <c r="G254" i="1"/>
  <c r="I261" i="1"/>
  <c r="G265" i="1"/>
  <c r="I275" i="1"/>
  <c r="H277" i="1"/>
  <c r="I284" i="1"/>
  <c r="H286" i="1"/>
  <c r="I292" i="1"/>
  <c r="H294" i="1"/>
  <c r="E303" i="1"/>
  <c r="H305" i="1"/>
  <c r="E313" i="1"/>
  <c r="C312" i="1"/>
  <c r="E312" i="1" s="1"/>
  <c r="H315" i="1"/>
  <c r="I322" i="1"/>
  <c r="H324" i="1"/>
  <c r="I331" i="1"/>
  <c r="I340" i="1"/>
  <c r="I17" i="1"/>
  <c r="H19" i="1"/>
  <c r="I25" i="1"/>
  <c r="H27" i="1"/>
  <c r="I39" i="1"/>
  <c r="H42" i="1"/>
  <c r="I50" i="1"/>
  <c r="H52" i="1"/>
  <c r="I58" i="1"/>
  <c r="I67" i="1"/>
  <c r="H69" i="1"/>
  <c r="I75" i="1"/>
  <c r="I83" i="1"/>
  <c r="H85" i="1"/>
  <c r="I93" i="1"/>
  <c r="H95" i="1"/>
  <c r="I101" i="1"/>
  <c r="H103" i="1"/>
  <c r="I110" i="1"/>
  <c r="H114" i="1"/>
  <c r="I121" i="1"/>
  <c r="H133" i="1"/>
  <c r="I141" i="1"/>
  <c r="H143" i="1"/>
  <c r="I150" i="1"/>
  <c r="H152" i="1"/>
  <c r="I160" i="1"/>
  <c r="H162" i="1"/>
  <c r="I170" i="1"/>
  <c r="H173" i="1"/>
  <c r="I179" i="1"/>
  <c r="H181" i="1"/>
  <c r="D172" i="1"/>
  <c r="C189" i="1"/>
  <c r="E189" i="1" s="1"/>
  <c r="E190" i="1"/>
  <c r="H190" i="1" s="1"/>
  <c r="H192" i="1"/>
  <c r="I201" i="1"/>
  <c r="H203" i="1"/>
  <c r="I211" i="1"/>
  <c r="H213" i="1"/>
  <c r="I224" i="1"/>
  <c r="H226" i="1"/>
  <c r="I235" i="1"/>
  <c r="H237" i="1"/>
  <c r="I244" i="1"/>
  <c r="H247" i="1"/>
  <c r="I256" i="1"/>
  <c r="H258" i="1"/>
  <c r="I267" i="1"/>
  <c r="G269" i="1"/>
  <c r="I278" i="1"/>
  <c r="H281" i="1"/>
  <c r="I287" i="1"/>
  <c r="H289" i="1"/>
  <c r="I295" i="1"/>
  <c r="G297" i="1"/>
  <c r="I306" i="1"/>
  <c r="E316" i="1"/>
  <c r="H319" i="1"/>
  <c r="E326" i="1"/>
  <c r="C325" i="1"/>
  <c r="H328" i="1"/>
  <c r="I334" i="1"/>
  <c r="C8" i="1"/>
  <c r="E9" i="1"/>
  <c r="H11" i="1"/>
  <c r="I20" i="1"/>
  <c r="I28" i="1"/>
  <c r="H45" i="1"/>
  <c r="I53" i="1"/>
  <c r="H55" i="1"/>
  <c r="I62" i="1"/>
  <c r="H64" i="1"/>
  <c r="E70" i="1"/>
  <c r="H72" i="1"/>
  <c r="E78" i="1"/>
  <c r="C77" i="1"/>
  <c r="H80" i="1"/>
  <c r="C86" i="1"/>
  <c r="E86" i="1" s="1"/>
  <c r="E87" i="1"/>
  <c r="H89" i="1"/>
  <c r="I96" i="1"/>
  <c r="H98" i="1"/>
  <c r="I104" i="1"/>
  <c r="H106" i="1"/>
  <c r="E116" i="1"/>
  <c r="C115" i="1"/>
  <c r="H118" i="1"/>
  <c r="C124" i="1"/>
  <c r="E124" i="1" s="1"/>
  <c r="E125" i="1"/>
  <c r="G127" i="1"/>
  <c r="H127" i="1" s="1"/>
  <c r="I131" i="1"/>
  <c r="I134" i="1"/>
  <c r="H137" i="1"/>
  <c r="I144" i="1"/>
  <c r="H146" i="1"/>
  <c r="E155" i="1"/>
  <c r="C154" i="1"/>
  <c r="C153" i="1"/>
  <c r="H157" i="1"/>
  <c r="C163" i="1"/>
  <c r="C164" i="1"/>
  <c r="E165" i="1"/>
  <c r="H167" i="1"/>
  <c r="I174" i="1"/>
  <c r="H176" i="1"/>
  <c r="E183" i="1"/>
  <c r="C182" i="1"/>
  <c r="E182" i="1" s="1"/>
  <c r="H185" i="1"/>
  <c r="C193" i="1"/>
  <c r="E193" i="1" s="1"/>
  <c r="E194" i="1"/>
  <c r="G196" i="1"/>
  <c r="H196" i="1" s="1"/>
  <c r="H197" i="1"/>
  <c r="E205" i="1"/>
  <c r="C204" i="1"/>
  <c r="E204" i="1" s="1"/>
  <c r="G207" i="1"/>
  <c r="H207" i="1" s="1"/>
  <c r="H208" i="1"/>
  <c r="C214" i="1"/>
  <c r="E214" i="1" s="1"/>
  <c r="E215" i="1"/>
  <c r="H217" i="1"/>
  <c r="E228" i="1"/>
  <c r="C227" i="1"/>
  <c r="E227" i="1" s="1"/>
  <c r="H232" i="1"/>
  <c r="I238" i="1"/>
  <c r="G240" i="1"/>
  <c r="H240" i="1" s="1"/>
  <c r="E249" i="1"/>
  <c r="H252" i="1"/>
  <c r="H261" i="1"/>
  <c r="C272" i="1"/>
  <c r="E273" i="1"/>
  <c r="H275" i="1"/>
  <c r="I282" i="1"/>
  <c r="H284" i="1"/>
  <c r="I290" i="1"/>
  <c r="I299" i="1"/>
  <c r="H303" i="1"/>
  <c r="I310" i="1"/>
  <c r="G312" i="1"/>
  <c r="H312" i="1" s="1"/>
  <c r="H313" i="1"/>
  <c r="I320" i="1"/>
  <c r="D325" i="1"/>
  <c r="D317" i="1" s="1"/>
  <c r="D300" i="1" s="1"/>
  <c r="E329" i="1"/>
  <c r="H329" i="1" s="1"/>
  <c r="H331" i="1"/>
  <c r="E338" i="1"/>
  <c r="H340" i="1"/>
  <c r="E15" i="1"/>
  <c r="C14" i="1"/>
  <c r="H17" i="1"/>
  <c r="I23" i="1"/>
  <c r="H25" i="1"/>
  <c r="E33" i="1"/>
  <c r="C32" i="1"/>
  <c r="H39" i="1"/>
  <c r="C47" i="1"/>
  <c r="E48" i="1"/>
  <c r="H50" i="1"/>
  <c r="I56" i="1"/>
  <c r="H58" i="1"/>
  <c r="I65" i="1"/>
  <c r="I73" i="1"/>
  <c r="D60" i="1"/>
  <c r="I81" i="1"/>
  <c r="H83" i="1"/>
  <c r="I90" i="1"/>
  <c r="H93" i="1"/>
  <c r="I99" i="1"/>
  <c r="H101" i="1"/>
  <c r="E108" i="1"/>
  <c r="C107" i="1"/>
  <c r="E107" i="1" s="1"/>
  <c r="H110" i="1"/>
  <c r="I119" i="1"/>
  <c r="H121" i="1"/>
  <c r="I129" i="1"/>
  <c r="H131" i="1"/>
  <c r="I138" i="1"/>
  <c r="H141" i="1"/>
  <c r="I147" i="1"/>
  <c r="H150" i="1"/>
  <c r="D154" i="1"/>
  <c r="D153" i="1"/>
  <c r="I158" i="1"/>
  <c r="H160" i="1"/>
  <c r="D164" i="1"/>
  <c r="D163" i="1"/>
  <c r="I168" i="1"/>
  <c r="H170" i="1"/>
  <c r="I177" i="1"/>
  <c r="H179" i="1"/>
  <c r="C186" i="1"/>
  <c r="E186" i="1" s="1"/>
  <c r="E187" i="1"/>
  <c r="H187" i="1" s="1"/>
  <c r="G189" i="1"/>
  <c r="H189" i="1" s="1"/>
  <c r="I198" i="1"/>
  <c r="H201" i="1"/>
  <c r="I209" i="1"/>
  <c r="C221" i="1"/>
  <c r="E222" i="1"/>
  <c r="I233" i="1"/>
  <c r="H235" i="1"/>
  <c r="I242" i="1"/>
  <c r="H244" i="1"/>
  <c r="I253" i="1"/>
  <c r="H256" i="1"/>
  <c r="I264" i="1"/>
  <c r="H267" i="1"/>
  <c r="I276" i="1"/>
  <c r="H278" i="1"/>
  <c r="I285" i="1"/>
  <c r="H287" i="1"/>
  <c r="I293" i="1"/>
  <c r="H295" i="1"/>
  <c r="I304" i="1"/>
  <c r="H306" i="1"/>
  <c r="I314" i="1"/>
  <c r="H316" i="1"/>
  <c r="I323" i="1"/>
  <c r="G325" i="1"/>
  <c r="G317" i="1" s="1"/>
  <c r="H326" i="1"/>
  <c r="I332" i="1"/>
  <c r="I18" i="1"/>
  <c r="H20" i="1"/>
  <c r="I26" i="1"/>
  <c r="H28" i="1"/>
  <c r="C40" i="1"/>
  <c r="E40" i="1" s="1"/>
  <c r="E41" i="1"/>
  <c r="D35" i="1"/>
  <c r="D34" i="1" s="1"/>
  <c r="I51" i="1"/>
  <c r="H53" i="1"/>
  <c r="I59" i="1"/>
  <c r="H62" i="1"/>
  <c r="I68" i="1"/>
  <c r="H70" i="1"/>
  <c r="I76" i="1"/>
  <c r="G77" i="1"/>
  <c r="H78" i="1"/>
  <c r="I84" i="1"/>
  <c r="G86" i="1"/>
  <c r="H86" i="1" s="1"/>
  <c r="H87" i="1"/>
  <c r="I94" i="1"/>
  <c r="H96" i="1"/>
  <c r="I102" i="1"/>
  <c r="H104" i="1"/>
  <c r="I113" i="1"/>
  <c r="H116" i="1"/>
  <c r="G115" i="1"/>
  <c r="I122" i="1"/>
  <c r="G124" i="1"/>
  <c r="H125" i="1"/>
  <c r="I132" i="1"/>
  <c r="H134" i="1"/>
  <c r="I142" i="1"/>
  <c r="H144" i="1"/>
  <c r="I151" i="1"/>
  <c r="H155" i="1"/>
  <c r="G153" i="1"/>
  <c r="G154" i="1"/>
  <c r="I161" i="1"/>
  <c r="G164" i="1"/>
  <c r="G163" i="1"/>
  <c r="H165" i="1"/>
  <c r="I171" i="1"/>
  <c r="H174" i="1"/>
  <c r="I180" i="1"/>
  <c r="G182" i="1"/>
  <c r="H182" i="1" s="1"/>
  <c r="H183" i="1"/>
  <c r="I191" i="1"/>
  <c r="H194" i="1"/>
  <c r="G193" i="1"/>
  <c r="I202" i="1"/>
  <c r="G204" i="1"/>
  <c r="H204" i="1" s="1"/>
  <c r="H205" i="1"/>
  <c r="I212" i="1"/>
  <c r="G214" i="1"/>
  <c r="H214" i="1" s="1"/>
  <c r="H215" i="1"/>
  <c r="I225" i="1"/>
  <c r="G227" i="1"/>
  <c r="H227" i="1" s="1"/>
  <c r="H228" i="1"/>
  <c r="I236" i="1"/>
  <c r="H238" i="1"/>
  <c r="C245" i="1"/>
  <c r="E245" i="1" s="1"/>
  <c r="E246" i="1"/>
  <c r="H249" i="1"/>
  <c r="I257" i="1"/>
  <c r="I268" i="1"/>
  <c r="G272" i="1"/>
  <c r="H273" i="1"/>
  <c r="E280" i="1"/>
  <c r="C279" i="1"/>
  <c r="E279" i="1" s="1"/>
  <c r="H282" i="1"/>
  <c r="E288" i="1"/>
  <c r="H290" i="1"/>
  <c r="E296" i="1"/>
  <c r="H299" i="1"/>
  <c r="C307" i="1"/>
  <c r="E308" i="1"/>
  <c r="H310" i="1"/>
  <c r="E318" i="1"/>
  <c r="H320" i="1"/>
  <c r="E327" i="1"/>
  <c r="E336" i="1"/>
  <c r="C335" i="1"/>
  <c r="E335" i="1" s="1"/>
  <c r="H338" i="1"/>
  <c r="I10" i="1"/>
  <c r="G14" i="1"/>
  <c r="H15" i="1"/>
  <c r="I21" i="1"/>
  <c r="H23" i="1"/>
  <c r="I29" i="1"/>
  <c r="G32" i="1"/>
  <c r="H33" i="1"/>
  <c r="I44" i="1"/>
  <c r="G47" i="1"/>
  <c r="H48" i="1"/>
  <c r="I54" i="1"/>
  <c r="H56" i="1"/>
  <c r="I63" i="1"/>
  <c r="H65" i="1"/>
  <c r="I71" i="1"/>
  <c r="H73" i="1"/>
  <c r="I79" i="1"/>
  <c r="H81" i="1"/>
  <c r="I88" i="1"/>
  <c r="H90" i="1"/>
  <c r="I97" i="1"/>
  <c r="H99" i="1"/>
  <c r="I105" i="1"/>
  <c r="G107" i="1"/>
  <c r="H107" i="1" s="1"/>
  <c r="H108" i="1"/>
  <c r="I117" i="1"/>
  <c r="H119" i="1"/>
  <c r="I126" i="1"/>
  <c r="H129" i="1"/>
  <c r="I136" i="1"/>
  <c r="H138" i="1"/>
  <c r="I145" i="1"/>
  <c r="H147" i="1"/>
  <c r="I156" i="1"/>
  <c r="H158" i="1"/>
  <c r="I166" i="1"/>
  <c r="H168" i="1"/>
  <c r="I175" i="1"/>
  <c r="H177" i="1"/>
  <c r="I184" i="1"/>
  <c r="G186" i="1"/>
  <c r="H186" i="1" s="1"/>
  <c r="I195" i="1"/>
  <c r="H198" i="1"/>
  <c r="I206" i="1"/>
  <c r="H209" i="1"/>
  <c r="G220" i="1"/>
  <c r="C230" i="1"/>
  <c r="E231" i="1"/>
  <c r="H233" i="1"/>
  <c r="I239" i="1"/>
  <c r="H242" i="1"/>
  <c r="E251" i="1"/>
  <c r="C250" i="1"/>
  <c r="E250" i="1" s="1"/>
  <c r="H253" i="1"/>
  <c r="I260" i="1"/>
  <c r="H264" i="1"/>
  <c r="I274" i="1"/>
  <c r="H276" i="1"/>
  <c r="I283" i="1"/>
  <c r="H285" i="1"/>
  <c r="I291" i="1"/>
  <c r="I302" i="1"/>
  <c r="I311" i="1"/>
  <c r="I321" i="1"/>
  <c r="I330" i="1"/>
  <c r="G8" i="1"/>
  <c r="H9" i="1"/>
  <c r="I16" i="1"/>
  <c r="H18" i="1"/>
  <c r="E24" i="1"/>
  <c r="H26" i="1"/>
  <c r="E38" i="1"/>
  <c r="C37" i="1"/>
  <c r="G40" i="1"/>
  <c r="H41" i="1"/>
  <c r="I49" i="1"/>
  <c r="H51" i="1"/>
  <c r="I57" i="1"/>
  <c r="H59" i="1"/>
  <c r="I66" i="1"/>
  <c r="H68" i="1"/>
  <c r="I74" i="1"/>
  <c r="I82" i="1"/>
  <c r="H84" i="1"/>
  <c r="E92" i="1"/>
  <c r="C91" i="1"/>
  <c r="E91" i="1" s="1"/>
  <c r="H94" i="1"/>
  <c r="I100" i="1"/>
  <c r="H102" i="1"/>
  <c r="H113" i="1"/>
  <c r="I120" i="1"/>
  <c r="H122" i="1"/>
  <c r="I130" i="1"/>
  <c r="H132" i="1"/>
  <c r="E140" i="1"/>
  <c r="H140" i="1" s="1"/>
  <c r="C139" i="1"/>
  <c r="H142" i="1"/>
  <c r="C148" i="1"/>
  <c r="E148" i="1" s="1"/>
  <c r="E149" i="1"/>
  <c r="H151" i="1"/>
  <c r="I159" i="1"/>
  <c r="H161" i="1"/>
  <c r="I169" i="1"/>
  <c r="H171" i="1"/>
  <c r="H180" i="1"/>
  <c r="I188" i="1"/>
  <c r="H191" i="1"/>
  <c r="E200" i="1"/>
  <c r="H200" i="1" s="1"/>
  <c r="C199" i="1"/>
  <c r="E199" i="1" s="1"/>
  <c r="H202" i="1"/>
  <c r="H212" i="1"/>
  <c r="I223" i="1"/>
  <c r="I234" i="1"/>
  <c r="I243" i="1"/>
  <c r="G245" i="1"/>
  <c r="H245" i="1" s="1"/>
  <c r="H246" i="1"/>
  <c r="C254" i="1"/>
  <c r="E254" i="1" s="1"/>
  <c r="E255" i="1"/>
  <c r="H257" i="1"/>
  <c r="E266" i="1"/>
  <c r="C265" i="1"/>
  <c r="H268" i="1"/>
  <c r="I277" i="1"/>
  <c r="G279" i="1"/>
  <c r="H279" i="1" s="1"/>
  <c r="H280" i="1"/>
  <c r="I286" i="1"/>
  <c r="H288" i="1"/>
  <c r="I294" i="1"/>
  <c r="H296" i="1"/>
  <c r="I305" i="1"/>
  <c r="G307" i="1"/>
  <c r="H308" i="1"/>
  <c r="I315" i="1"/>
  <c r="H318" i="1"/>
  <c r="I324" i="1"/>
  <c r="H327" i="1"/>
  <c r="E333" i="1"/>
  <c r="G335" i="1"/>
  <c r="H335" i="1" s="1"/>
  <c r="H336" i="1"/>
  <c r="H10" i="1"/>
  <c r="I19" i="1"/>
  <c r="H21" i="1"/>
  <c r="I27" i="1"/>
  <c r="I42" i="1"/>
  <c r="H44" i="1"/>
  <c r="I52" i="1"/>
  <c r="H54" i="1"/>
  <c r="H63" i="1"/>
  <c r="I69" i="1"/>
  <c r="H71" i="1"/>
  <c r="H79" i="1"/>
  <c r="I85" i="1"/>
  <c r="H88" i="1"/>
  <c r="I95" i="1"/>
  <c r="H97" i="1"/>
  <c r="I103" i="1"/>
  <c r="H105" i="1"/>
  <c r="I109" i="1"/>
  <c r="I114" i="1"/>
  <c r="H117" i="1"/>
  <c r="H126" i="1"/>
  <c r="I133" i="1"/>
  <c r="H136" i="1"/>
  <c r="D135" i="1"/>
  <c r="D112" i="1" s="1"/>
  <c r="D111" i="1" s="1"/>
  <c r="D31" i="1" s="1"/>
  <c r="I143" i="1"/>
  <c r="H145" i="1"/>
  <c r="I152" i="1"/>
  <c r="H156" i="1"/>
  <c r="I162" i="1"/>
  <c r="H166" i="1"/>
  <c r="I173" i="1"/>
  <c r="H175" i="1"/>
  <c r="I178" i="1"/>
  <c r="I181" i="1"/>
  <c r="H184" i="1"/>
  <c r="I192" i="1"/>
  <c r="H195" i="1"/>
  <c r="I203" i="1"/>
  <c r="H206" i="1"/>
  <c r="E210" i="1"/>
  <c r="I213" i="1"/>
  <c r="I226" i="1"/>
  <c r="G230" i="1"/>
  <c r="H231" i="1"/>
  <c r="I237" i="1"/>
  <c r="H239" i="1"/>
  <c r="I247" i="1"/>
  <c r="G250" i="1"/>
  <c r="H250" i="1" s="1"/>
  <c r="H251" i="1"/>
  <c r="I258" i="1"/>
  <c r="H260" i="1"/>
  <c r="D263" i="1"/>
  <c r="D262" i="1" s="1"/>
  <c r="D218" i="1" s="1"/>
  <c r="E270" i="1"/>
  <c r="C269" i="1"/>
  <c r="E269" i="1" s="1"/>
  <c r="H274" i="1"/>
  <c r="I281" i="1"/>
  <c r="H283" i="1"/>
  <c r="I289" i="1"/>
  <c r="H291" i="1"/>
  <c r="C297" i="1"/>
  <c r="E297" i="1" s="1"/>
  <c r="E298" i="1"/>
  <c r="H302" i="1"/>
  <c r="I309" i="1"/>
  <c r="H311" i="1"/>
  <c r="I319" i="1"/>
  <c r="H321" i="1"/>
  <c r="I328" i="1"/>
  <c r="H330" i="1"/>
  <c r="I337" i="1"/>
  <c r="H259" i="1" l="1"/>
  <c r="H61" i="1"/>
  <c r="H216" i="1"/>
  <c r="I43" i="1"/>
  <c r="D13" i="1"/>
  <c r="D12" i="1" s="1"/>
  <c r="D341" i="1" s="1"/>
  <c r="H124" i="1"/>
  <c r="D7" i="1"/>
  <c r="E1379" i="3" s="1"/>
  <c r="E1380" i="3" s="1"/>
  <c r="I210" i="1"/>
  <c r="I266" i="1"/>
  <c r="I24" i="1"/>
  <c r="I288" i="1"/>
  <c r="E32" i="1"/>
  <c r="E164" i="1"/>
  <c r="I125" i="1"/>
  <c r="I78" i="1"/>
  <c r="I326" i="1"/>
  <c r="H269" i="1"/>
  <c r="I303" i="1"/>
  <c r="I197" i="1"/>
  <c r="I333" i="1"/>
  <c r="G301" i="1"/>
  <c r="I231" i="1"/>
  <c r="I318" i="1"/>
  <c r="I107" i="1"/>
  <c r="I33" i="1"/>
  <c r="I182" i="1"/>
  <c r="E163" i="1"/>
  <c r="I124" i="1"/>
  <c r="I9" i="1"/>
  <c r="I196" i="1"/>
  <c r="G229" i="1"/>
  <c r="I255" i="1"/>
  <c r="C229" i="1"/>
  <c r="E229" i="1" s="1"/>
  <c r="E230" i="1"/>
  <c r="I279" i="1"/>
  <c r="I41" i="1"/>
  <c r="I108" i="1"/>
  <c r="I204" i="1"/>
  <c r="I183" i="1"/>
  <c r="I70" i="1"/>
  <c r="E8" i="1"/>
  <c r="I316" i="1"/>
  <c r="H266" i="1"/>
  <c r="H24" i="1"/>
  <c r="I298" i="1"/>
  <c r="I254" i="1"/>
  <c r="I149" i="1"/>
  <c r="I91" i="1"/>
  <c r="I250" i="1"/>
  <c r="G219" i="1"/>
  <c r="I308" i="1"/>
  <c r="I280" i="1"/>
  <c r="G248" i="1"/>
  <c r="H163" i="1"/>
  <c r="H40" i="1"/>
  <c r="I40" i="1"/>
  <c r="H222" i="1"/>
  <c r="I222" i="1"/>
  <c r="I338" i="1"/>
  <c r="I227" i="1"/>
  <c r="I205" i="1"/>
  <c r="E153" i="1"/>
  <c r="H153" i="1" s="1"/>
  <c r="E115" i="1"/>
  <c r="H115" i="1" s="1"/>
  <c r="G263" i="1"/>
  <c r="I241" i="1"/>
  <c r="H210" i="1"/>
  <c r="C172" i="1"/>
  <c r="E172" i="1" s="1"/>
  <c r="H91" i="1"/>
  <c r="I297" i="1"/>
  <c r="I269" i="1"/>
  <c r="I148" i="1"/>
  <c r="I92" i="1"/>
  <c r="I251" i="1"/>
  <c r="G46" i="1"/>
  <c r="I335" i="1"/>
  <c r="C301" i="1"/>
  <c r="E301" i="1" s="1"/>
  <c r="E307" i="1"/>
  <c r="H307" i="1" s="1"/>
  <c r="C220" i="1"/>
  <c r="E221" i="1"/>
  <c r="I187" i="1"/>
  <c r="C248" i="1"/>
  <c r="E248" i="1" s="1"/>
  <c r="I228" i="1"/>
  <c r="E154" i="1"/>
  <c r="I116" i="1"/>
  <c r="I87" i="1"/>
  <c r="I240" i="1"/>
  <c r="I207" i="1"/>
  <c r="I185" i="1"/>
  <c r="H92" i="1"/>
  <c r="I270" i="1"/>
  <c r="E37" i="1"/>
  <c r="C36" i="1"/>
  <c r="E36" i="1" s="1"/>
  <c r="H8" i="1"/>
  <c r="I336" i="1"/>
  <c r="G271" i="1"/>
  <c r="I246" i="1"/>
  <c r="G60" i="1"/>
  <c r="G300" i="1"/>
  <c r="I186" i="1"/>
  <c r="I48" i="1"/>
  <c r="I329" i="1"/>
  <c r="I249" i="1"/>
  <c r="I155" i="1"/>
  <c r="I86" i="1"/>
  <c r="H298" i="1"/>
  <c r="I312" i="1"/>
  <c r="I208" i="1"/>
  <c r="H148" i="1"/>
  <c r="I199" i="1"/>
  <c r="E139" i="1"/>
  <c r="C135" i="1"/>
  <c r="E135" i="1" s="1"/>
  <c r="I38" i="1"/>
  <c r="I296" i="1"/>
  <c r="I245" i="1"/>
  <c r="G112" i="1"/>
  <c r="E47" i="1"/>
  <c r="H47" i="1" s="1"/>
  <c r="C46" i="1"/>
  <c r="E14" i="1"/>
  <c r="I273" i="1"/>
  <c r="I215" i="1"/>
  <c r="I194" i="1"/>
  <c r="H297" i="1"/>
  <c r="I190" i="1"/>
  <c r="H333" i="1"/>
  <c r="I313" i="1"/>
  <c r="H255" i="1"/>
  <c r="H149" i="1"/>
  <c r="I127" i="1"/>
  <c r="H38" i="1"/>
  <c r="E265" i="1"/>
  <c r="H265" i="1" s="1"/>
  <c r="C263" i="1"/>
  <c r="I200" i="1"/>
  <c r="I140" i="1"/>
  <c r="I327" i="1"/>
  <c r="G172" i="1"/>
  <c r="H172" i="1" s="1"/>
  <c r="H193" i="1"/>
  <c r="I15" i="1"/>
  <c r="C271" i="1"/>
  <c r="E271" i="1" s="1"/>
  <c r="E272" i="1"/>
  <c r="H272" i="1" s="1"/>
  <c r="I214" i="1"/>
  <c r="I193" i="1"/>
  <c r="I165" i="1"/>
  <c r="C60" i="1"/>
  <c r="E60" i="1" s="1"/>
  <c r="E77" i="1"/>
  <c r="E325" i="1"/>
  <c r="C317" i="1"/>
  <c r="H270" i="1"/>
  <c r="I189" i="1"/>
  <c r="H254" i="1"/>
  <c r="H199" i="1"/>
  <c r="I128" i="1"/>
  <c r="H37" i="1"/>
  <c r="G36" i="1"/>
  <c r="H36" i="1" s="1"/>
  <c r="H325" i="1" l="1"/>
  <c r="I325" i="1"/>
  <c r="I37" i="1"/>
  <c r="H164" i="1"/>
  <c r="I164" i="1"/>
  <c r="I77" i="1"/>
  <c r="I272" i="1"/>
  <c r="I248" i="1"/>
  <c r="I60" i="1"/>
  <c r="H271" i="1"/>
  <c r="I271" i="1"/>
  <c r="H14" i="1"/>
  <c r="I14" i="1"/>
  <c r="I230" i="1"/>
  <c r="H301" i="1"/>
  <c r="I32" i="1"/>
  <c r="E46" i="1"/>
  <c r="C35" i="1"/>
  <c r="G35" i="1"/>
  <c r="I229" i="1"/>
  <c r="I47" i="1"/>
  <c r="H77" i="1"/>
  <c r="H221" i="1"/>
  <c r="I221" i="1"/>
  <c r="G262" i="1"/>
  <c r="G111" i="1"/>
  <c r="I135" i="1"/>
  <c r="H60" i="1"/>
  <c r="E220" i="1"/>
  <c r="C219" i="1"/>
  <c r="C112" i="1"/>
  <c r="H248" i="1"/>
  <c r="I8" i="1"/>
  <c r="C262" i="1"/>
  <c r="E262" i="1" s="1"/>
  <c r="E263" i="1"/>
  <c r="H263" i="1" s="1"/>
  <c r="H139" i="1"/>
  <c r="I139" i="1"/>
  <c r="H154" i="1"/>
  <c r="I154" i="1"/>
  <c r="I307" i="1"/>
  <c r="I115" i="1"/>
  <c r="H230" i="1"/>
  <c r="I163" i="1"/>
  <c r="E317" i="1"/>
  <c r="C300" i="1"/>
  <c r="E300" i="1" s="1"/>
  <c r="I265" i="1"/>
  <c r="I36" i="1"/>
  <c r="I301" i="1"/>
  <c r="I172" i="1"/>
  <c r="I153" i="1"/>
  <c r="H135" i="1"/>
  <c r="H229" i="1"/>
  <c r="H32" i="1"/>
  <c r="I300" i="1" l="1"/>
  <c r="I262" i="1"/>
  <c r="G34" i="1"/>
  <c r="G31" i="1" s="1"/>
  <c r="H35" i="1"/>
  <c r="H317" i="1"/>
  <c r="I317" i="1"/>
  <c r="H300" i="1"/>
  <c r="C34" i="1"/>
  <c r="E35" i="1"/>
  <c r="I46" i="1"/>
  <c r="C111" i="1"/>
  <c r="E111" i="1" s="1"/>
  <c r="E112" i="1"/>
  <c r="E219" i="1"/>
  <c r="C218" i="1"/>
  <c r="E218" i="1" s="1"/>
  <c r="H262" i="1"/>
  <c r="I220" i="1"/>
  <c r="H220" i="1"/>
  <c r="G218" i="1"/>
  <c r="I263" i="1"/>
  <c r="H46" i="1"/>
  <c r="H218" i="1" l="1"/>
  <c r="I111" i="1"/>
  <c r="H111" i="1"/>
  <c r="G13" i="1"/>
  <c r="I35" i="1"/>
  <c r="I218" i="1"/>
  <c r="E34" i="1"/>
  <c r="C31" i="1"/>
  <c r="H219" i="1"/>
  <c r="I219" i="1"/>
  <c r="I112" i="1"/>
  <c r="H112" i="1"/>
  <c r="G12" i="1" l="1"/>
  <c r="E31" i="1"/>
  <c r="C13" i="1"/>
  <c r="H34" i="1"/>
  <c r="I34" i="1"/>
  <c r="C12" i="1" l="1"/>
  <c r="E13" i="1"/>
  <c r="I31" i="1"/>
  <c r="H31" i="1"/>
  <c r="G341" i="1"/>
  <c r="G7" i="1"/>
  <c r="I13" i="1" l="1"/>
  <c r="H13" i="1"/>
  <c r="E12" i="1"/>
  <c r="C7" i="1"/>
  <c r="C341" i="1"/>
  <c r="E341" i="1" s="1"/>
  <c r="H341" i="1" l="1"/>
  <c r="I341" i="1"/>
  <c r="I12" i="1"/>
  <c r="H12" i="1"/>
  <c r="E7" i="1"/>
  <c r="D1379" i="3"/>
  <c r="D1380" i="3" s="1"/>
  <c r="F1379" i="3" l="1"/>
  <c r="F1380" i="3" s="1"/>
  <c r="F7" i="1"/>
  <c r="I7" i="1"/>
  <c r="F146" i="1"/>
  <c r="F331" i="1"/>
  <c r="F75" i="1"/>
  <c r="F101" i="1"/>
  <c r="F244" i="1"/>
  <c r="F295" i="1"/>
  <c r="F53" i="1"/>
  <c r="F144" i="1"/>
  <c r="F320" i="1"/>
  <c r="F65" i="1"/>
  <c r="F90" i="1"/>
  <c r="F138" i="1"/>
  <c r="F158" i="1"/>
  <c r="F177" i="1"/>
  <c r="F293" i="1"/>
  <c r="F51" i="1"/>
  <c r="F105" i="1"/>
  <c r="F156" i="1"/>
  <c r="F206" i="1"/>
  <c r="F291" i="1"/>
  <c r="F330" i="1"/>
  <c r="F237" i="1"/>
  <c r="F337" i="1"/>
  <c r="F11" i="1"/>
  <c r="F64" i="1"/>
  <c r="F106" i="1"/>
  <c r="F232" i="1"/>
  <c r="F25" i="1"/>
  <c r="F141" i="1"/>
  <c r="F20" i="1"/>
  <c r="F104" i="1"/>
  <c r="F299" i="1"/>
  <c r="F242" i="1"/>
  <c r="F323" i="1"/>
  <c r="F76" i="1"/>
  <c r="F94" i="1"/>
  <c r="F268" i="1"/>
  <c r="F63" i="1"/>
  <c r="F184" i="1"/>
  <c r="F239" i="1"/>
  <c r="F339" i="1"/>
  <c r="F57" i="1"/>
  <c r="F82" i="1"/>
  <c r="F243" i="1"/>
  <c r="F315" i="1"/>
  <c r="F42" i="1"/>
  <c r="F95" i="1"/>
  <c r="F114" i="1"/>
  <c r="F143" i="1"/>
  <c r="F213" i="1"/>
  <c r="F289" i="1"/>
  <c r="F89" i="1"/>
  <c r="F176" i="1"/>
  <c r="F284" i="1"/>
  <c r="F58" i="1"/>
  <c r="F83" i="1"/>
  <c r="F170" i="1"/>
  <c r="F224" i="1"/>
  <c r="F278" i="1"/>
  <c r="F73" i="1"/>
  <c r="F119" i="1"/>
  <c r="F209" i="1"/>
  <c r="F276" i="1"/>
  <c r="F26" i="1"/>
  <c r="F142" i="1"/>
  <c r="F161" i="1"/>
  <c r="F180" i="1"/>
  <c r="F202" i="1"/>
  <c r="F44" i="1"/>
  <c r="F88" i="1"/>
  <c r="F136" i="1"/>
  <c r="F274" i="1"/>
  <c r="F302" i="1"/>
  <c r="F169" i="1"/>
  <c r="F294" i="1"/>
  <c r="F69" i="1"/>
  <c r="F173" i="1"/>
  <c r="F192" i="1"/>
  <c r="F319" i="1"/>
  <c r="F45" i="1"/>
  <c r="F261" i="1"/>
  <c r="F340" i="1"/>
  <c r="F110" i="1"/>
  <c r="F256" i="1"/>
  <c r="F334" i="1"/>
  <c r="F28" i="1"/>
  <c r="F62" i="1"/>
  <c r="F131" i="1"/>
  <c r="F174" i="1"/>
  <c r="F99" i="1"/>
  <c r="F147" i="1"/>
  <c r="F304" i="1"/>
  <c r="F59" i="1"/>
  <c r="F122" i="1"/>
  <c r="F225" i="1"/>
  <c r="F21" i="1"/>
  <c r="F166" i="1"/>
  <c r="F216" i="1"/>
  <c r="F120" i="1"/>
  <c r="F277" i="1"/>
  <c r="F247" i="1"/>
  <c r="F22" i="1"/>
  <c r="F72" i="1"/>
  <c r="F118" i="1"/>
  <c r="F137" i="1"/>
  <c r="F157" i="1"/>
  <c r="F39" i="1"/>
  <c r="F150" i="1"/>
  <c r="F201" i="1"/>
  <c r="F306" i="1"/>
  <c r="F282" i="1"/>
  <c r="F310" i="1"/>
  <c r="F23" i="1"/>
  <c r="F253" i="1"/>
  <c r="F102" i="1"/>
  <c r="F71" i="1"/>
  <c r="F117" i="1"/>
  <c r="F311" i="1"/>
  <c r="F66" i="1"/>
  <c r="F324" i="1"/>
  <c r="F19" i="1"/>
  <c r="F52" i="1"/>
  <c r="F103" i="1"/>
  <c r="F152" i="1"/>
  <c r="F226" i="1"/>
  <c r="F292" i="1"/>
  <c r="F322" i="1"/>
  <c r="F67" i="1"/>
  <c r="F93" i="1"/>
  <c r="F179" i="1"/>
  <c r="F235" i="1"/>
  <c r="F287" i="1"/>
  <c r="F43" i="1"/>
  <c r="F134" i="1"/>
  <c r="F56" i="1"/>
  <c r="F81" i="1"/>
  <c r="F129" i="1"/>
  <c r="F168" i="1"/>
  <c r="F285" i="1"/>
  <c r="F332" i="1"/>
  <c r="F84" i="1"/>
  <c r="F151" i="1"/>
  <c r="F97" i="1"/>
  <c r="F145" i="1"/>
  <c r="F195" i="1"/>
  <c r="F283" i="1"/>
  <c r="F16" i="1"/>
  <c r="F223" i="1"/>
  <c r="F305" i="1"/>
  <c r="F133" i="1"/>
  <c r="F178" i="1"/>
  <c r="F203" i="1"/>
  <c r="F328" i="1"/>
  <c r="F55" i="1"/>
  <c r="F98" i="1"/>
  <c r="F217" i="1"/>
  <c r="F17" i="1"/>
  <c r="F121" i="1"/>
  <c r="F267" i="1"/>
  <c r="F96" i="1"/>
  <c r="F259" i="1"/>
  <c r="F233" i="1"/>
  <c r="F314" i="1"/>
  <c r="F68" i="1"/>
  <c r="F191" i="1"/>
  <c r="F212" i="1"/>
  <c r="F257" i="1"/>
  <c r="F29" i="1"/>
  <c r="F54" i="1"/>
  <c r="F175" i="1"/>
  <c r="F321" i="1"/>
  <c r="F49" i="1"/>
  <c r="F130" i="1"/>
  <c r="F188" i="1"/>
  <c r="F85" i="1"/>
  <c r="F281" i="1"/>
  <c r="F30" i="1"/>
  <c r="F80" i="1"/>
  <c r="F123" i="1"/>
  <c r="F167" i="1"/>
  <c r="F252" i="1"/>
  <c r="F275" i="1"/>
  <c r="F50" i="1"/>
  <c r="F160" i="1"/>
  <c r="F211" i="1"/>
  <c r="F238" i="1"/>
  <c r="F290" i="1"/>
  <c r="F198" i="1"/>
  <c r="F264" i="1"/>
  <c r="F18" i="1"/>
  <c r="F113" i="1"/>
  <c r="F132" i="1"/>
  <c r="F171" i="1"/>
  <c r="F236" i="1"/>
  <c r="F10" i="1"/>
  <c r="F79" i="1"/>
  <c r="F126" i="1"/>
  <c r="F260" i="1"/>
  <c r="F74" i="1"/>
  <c r="F100" i="1"/>
  <c r="F159" i="1"/>
  <c r="F234" i="1"/>
  <c r="F286" i="1"/>
  <c r="F27" i="1"/>
  <c r="F61" i="1"/>
  <c r="F109" i="1"/>
  <c r="F162" i="1"/>
  <c r="F181" i="1"/>
  <c r="F258" i="1"/>
  <c r="F309" i="1"/>
  <c r="F303" i="1"/>
  <c r="F231" i="1"/>
  <c r="F182" i="1"/>
  <c r="F228" i="1"/>
  <c r="F48" i="1"/>
  <c r="F86" i="1"/>
  <c r="F199" i="1"/>
  <c r="F245" i="1"/>
  <c r="F273" i="1"/>
  <c r="F327" i="1"/>
  <c r="F214" i="1"/>
  <c r="F125" i="1"/>
  <c r="F41" i="1"/>
  <c r="F70" i="1"/>
  <c r="F91" i="1"/>
  <c r="F280" i="1"/>
  <c r="F222" i="1"/>
  <c r="F92" i="1"/>
  <c r="F207" i="1"/>
  <c r="F246" i="1"/>
  <c r="F197" i="1"/>
  <c r="F318" i="1"/>
  <c r="F329" i="1"/>
  <c r="F215" i="1"/>
  <c r="F313" i="1"/>
  <c r="F193" i="1"/>
  <c r="F210" i="1"/>
  <c r="F288" i="1"/>
  <c r="F78" i="1"/>
  <c r="F124" i="1"/>
  <c r="F255" i="1"/>
  <c r="F108" i="1"/>
  <c r="F298" i="1"/>
  <c r="F250" i="1"/>
  <c r="F338" i="1"/>
  <c r="F297" i="1"/>
  <c r="F251" i="1"/>
  <c r="F116" i="1"/>
  <c r="F185" i="1"/>
  <c r="F312" i="1"/>
  <c r="F200" i="1"/>
  <c r="F189" i="1"/>
  <c r="F333" i="1"/>
  <c r="F107" i="1"/>
  <c r="F249" i="1"/>
  <c r="F38" i="1"/>
  <c r="F194" i="1"/>
  <c r="F15" i="1"/>
  <c r="F165" i="1"/>
  <c r="F266" i="1"/>
  <c r="F326" i="1"/>
  <c r="F9" i="1"/>
  <c r="F204" i="1"/>
  <c r="F254" i="1"/>
  <c r="F227" i="1"/>
  <c r="F269" i="1"/>
  <c r="F187" i="1"/>
  <c r="F87" i="1"/>
  <c r="F336" i="1"/>
  <c r="F208" i="1"/>
  <c r="F140" i="1"/>
  <c r="F33" i="1"/>
  <c r="F316" i="1"/>
  <c r="F40" i="1"/>
  <c r="F241" i="1"/>
  <c r="F270" i="1"/>
  <c r="F186" i="1"/>
  <c r="F155" i="1"/>
  <c r="F296" i="1"/>
  <c r="F127" i="1"/>
  <c r="F24" i="1"/>
  <c r="F196" i="1"/>
  <c r="F279" i="1"/>
  <c r="F183" i="1"/>
  <c r="F149" i="1"/>
  <c r="F308" i="1"/>
  <c r="F205" i="1"/>
  <c r="F148" i="1"/>
  <c r="F335" i="1"/>
  <c r="F240" i="1"/>
  <c r="F190" i="1"/>
  <c r="F128" i="1"/>
  <c r="F164" i="1"/>
  <c r="F60" i="1"/>
  <c r="F230" i="1"/>
  <c r="F307" i="1"/>
  <c r="F221" i="1"/>
  <c r="F265" i="1"/>
  <c r="F153" i="1"/>
  <c r="F77" i="1"/>
  <c r="F115" i="1"/>
  <c r="F325" i="1"/>
  <c r="F271" i="1"/>
  <c r="F32" i="1"/>
  <c r="F229" i="1"/>
  <c r="F139" i="1"/>
  <c r="F36" i="1"/>
  <c r="F272" i="1"/>
  <c r="F37" i="1"/>
  <c r="F47" i="1"/>
  <c r="F163" i="1"/>
  <c r="F301" i="1"/>
  <c r="F248" i="1"/>
  <c r="F14" i="1"/>
  <c r="F8" i="1"/>
  <c r="F154" i="1"/>
  <c r="F135" i="1"/>
  <c r="F172" i="1"/>
  <c r="F317" i="1"/>
  <c r="F300" i="1"/>
  <c r="F263" i="1"/>
  <c r="F262" i="1"/>
  <c r="F220" i="1"/>
  <c r="F46" i="1"/>
  <c r="F218" i="1"/>
  <c r="F111" i="1"/>
  <c r="F219" i="1"/>
  <c r="F35" i="1"/>
  <c r="F112" i="1"/>
  <c r="F34" i="1"/>
  <c r="F31" i="1"/>
  <c r="H7" i="1"/>
  <c r="F13" i="1"/>
  <c r="F12" i="1"/>
  <c r="F341" i="1"/>
</calcChain>
</file>

<file path=xl/sharedStrings.xml><?xml version="1.0" encoding="utf-8"?>
<sst xmlns="http://schemas.openxmlformats.org/spreadsheetml/2006/main" count="2028" uniqueCount="1333">
  <si>
    <t>Dirección de Estudios de Economía y Política Púublica</t>
  </si>
  <si>
    <t>Subdirección de Estadística, Análisis Presupuestal y Financiero</t>
  </si>
  <si>
    <t xml:space="preserve"> </t>
  </si>
  <si>
    <t>Cuentas</t>
  </si>
  <si>
    <t>Presupuesto</t>
  </si>
  <si>
    <t>% part.</t>
  </si>
  <si>
    <t>Recaudos</t>
  </si>
  <si>
    <t>Código</t>
  </si>
  <si>
    <t>Nombre</t>
  </si>
  <si>
    <t>Inicial</t>
  </si>
  <si>
    <t>Modificaciones</t>
  </si>
  <si>
    <t>Definitivo</t>
  </si>
  <si>
    <t>Acumulados</t>
  </si>
  <si>
    <t>% ejec</t>
  </si>
  <si>
    <t>Saldo</t>
  </si>
  <si>
    <t>Total ingresos mas disponibilidad inicial</t>
  </si>
  <si>
    <t>Disponibilidad inicial</t>
  </si>
  <si>
    <t>Convenio nación- distrito sistema transmilenio</t>
  </si>
  <si>
    <t>Transmilenio S.A.</t>
  </si>
  <si>
    <t>INGRESOS</t>
  </si>
  <si>
    <t>INGRESOS CORRIENTES</t>
  </si>
  <si>
    <t>Tributarios</t>
  </si>
  <si>
    <t>Predial unificado</t>
  </si>
  <si>
    <t>Industria, comercio y avisos</t>
  </si>
  <si>
    <t>Azar y espectáculos</t>
  </si>
  <si>
    <t>Vehículos automotores</t>
  </si>
  <si>
    <t>Delineación urbana</t>
  </si>
  <si>
    <t>Cigarrillos extranjeros</t>
  </si>
  <si>
    <t>Consumo de cerveza</t>
  </si>
  <si>
    <t>Sobretasa a la gasolina</t>
  </si>
  <si>
    <t>Estampilla Universidad Distrital</t>
  </si>
  <si>
    <t>Impuesto a la publicidad exterior visual</t>
  </si>
  <si>
    <t>Impuesto al deporte</t>
  </si>
  <si>
    <t>Estampilla pro cultura</t>
  </si>
  <si>
    <t>Estampilla pro personas mayores</t>
  </si>
  <si>
    <t>Impuesto unificado fondo de pobles, azar y espectaculos públicos</t>
  </si>
  <si>
    <t>5% Contratos de obra pública</t>
  </si>
  <si>
    <t>Otros ingresos tributarios</t>
  </si>
  <si>
    <t>No tributarios</t>
  </si>
  <si>
    <t xml:space="preserve">Tasas </t>
  </si>
  <si>
    <t>Estratificación</t>
  </si>
  <si>
    <t>Ingresos de Explotación</t>
  </si>
  <si>
    <t>Venta de bienes</t>
  </si>
  <si>
    <t>Billetes de lotería y otros productos</t>
  </si>
  <si>
    <t>Billetes de lotería</t>
  </si>
  <si>
    <t>Local</t>
  </si>
  <si>
    <t>Foránea</t>
  </si>
  <si>
    <t>Juegos promocionales, rifas y otros</t>
  </si>
  <si>
    <t>Derechos de explotación</t>
  </si>
  <si>
    <t>Reconocimiento gastos de administración</t>
  </si>
  <si>
    <t>Utilización de resultados</t>
  </si>
  <si>
    <t>Cuentas por cobrar lotería y otros productos</t>
  </si>
  <si>
    <t>Premios no reclamados lotería</t>
  </si>
  <si>
    <t>Apuestas permanentes</t>
  </si>
  <si>
    <t>Ventas de talonarios</t>
  </si>
  <si>
    <t>Otros ingresos apuestas permanentes</t>
  </si>
  <si>
    <t>Premios no reclamados apuestas</t>
  </si>
  <si>
    <t>Ciudadela el porvenir</t>
  </si>
  <si>
    <t>Ciudadela usme</t>
  </si>
  <si>
    <t>Operación usme polígono 1</t>
  </si>
  <si>
    <t>Campo Verde</t>
  </si>
  <si>
    <t>Tercer Milenio</t>
  </si>
  <si>
    <t>Centro ampliado</t>
  </si>
  <si>
    <t>Zonas de mejoramiento integral</t>
  </si>
  <si>
    <t>Venta de servicios</t>
  </si>
  <si>
    <t>Servicio acueducto</t>
  </si>
  <si>
    <t>Servicio alcantarillado</t>
  </si>
  <si>
    <t>Servicio aseo Bogotá</t>
  </si>
  <si>
    <t>Arrendamientos</t>
  </si>
  <si>
    <t>Utilización de marca</t>
  </si>
  <si>
    <t>Comercialización directa</t>
  </si>
  <si>
    <t>Canje</t>
  </si>
  <si>
    <t>Asesoria técnica</t>
  </si>
  <si>
    <t>Servicio De Barrido</t>
  </si>
  <si>
    <t>Servicio De Recoleccion</t>
  </si>
  <si>
    <t>Servicio De Lavado Y Limpieza</t>
  </si>
  <si>
    <t>Corte De Cesped</t>
  </si>
  <si>
    <t>Poda De Arboles</t>
  </si>
  <si>
    <t>Grandes Generadores</t>
  </si>
  <si>
    <t>Servicio Especial Escombros Domiciliarios</t>
  </si>
  <si>
    <t>Servicio Especial Aseo - Eventos</t>
  </si>
  <si>
    <t>Proyecto Aprovechamiento Biosolidos Ptar Salitre</t>
  </si>
  <si>
    <t>Ptar Salitre</t>
  </si>
  <si>
    <t>Biosolidos</t>
  </si>
  <si>
    <t>Proyecto Humedales</t>
  </si>
  <si>
    <t>Arboretto</t>
  </si>
  <si>
    <t>Proyecto Escombros</t>
  </si>
  <si>
    <t>Proyecto Canales</t>
  </si>
  <si>
    <t>Cuentas por Cobrar</t>
  </si>
  <si>
    <t>Participaciones</t>
  </si>
  <si>
    <t>Participaciones  (4%)</t>
  </si>
  <si>
    <t>Participaciones (3.53%)</t>
  </si>
  <si>
    <t>Multas</t>
  </si>
  <si>
    <t>Participaciones (2,5%)</t>
  </si>
  <si>
    <t>Otros ingresos de explotación</t>
  </si>
  <si>
    <t>Comisiones</t>
  </si>
  <si>
    <t>Arrendamientos bienes inmuebles</t>
  </si>
  <si>
    <t>Recuperación de cartera</t>
  </si>
  <si>
    <t>Intereses a usuarios</t>
  </si>
  <si>
    <t>Publicaciones</t>
  </si>
  <si>
    <t>Venta de pliegos</t>
  </si>
  <si>
    <t>Servicios</t>
  </si>
  <si>
    <t>Cuotas partes pensionales</t>
  </si>
  <si>
    <t>Extraordinario recuperación</t>
  </si>
  <si>
    <t>Ingresos pequeñas centrales hidroeléctricas</t>
  </si>
  <si>
    <t>Ingresos centro hidroeléctrico. Santa ana</t>
  </si>
  <si>
    <t>Sanciones y multas</t>
  </si>
  <si>
    <t>Nuevos negocios</t>
  </si>
  <si>
    <t>Operación planta El Salitre</t>
  </si>
  <si>
    <t>Otros ingresos</t>
  </si>
  <si>
    <t>Transito y transporte</t>
  </si>
  <si>
    <t>Comparendo ambiental</t>
  </si>
  <si>
    <t>Otras multas</t>
  </si>
  <si>
    <t>Rentas contractuales</t>
  </si>
  <si>
    <t>Venta de bienes, servicios y productos</t>
  </si>
  <si>
    <t xml:space="preserve"> Ffds-atención a vinculados</t>
  </si>
  <si>
    <t xml:space="preserve"> Ffds - pic</t>
  </si>
  <si>
    <t>FFDS APH</t>
  </si>
  <si>
    <t xml:space="preserve"> Atención prehospitalaria</t>
  </si>
  <si>
    <t xml:space="preserve"> Atención linea emergencia</t>
  </si>
  <si>
    <t xml:space="preserve"> Ffds - p y p afiliados al régimen subsidiado</t>
  </si>
  <si>
    <t xml:space="preserve"> Ffds - venta de servicios sin situación de fondos</t>
  </si>
  <si>
    <t xml:space="preserve"> Ffds - otros ingresos</t>
  </si>
  <si>
    <t xml:space="preserve"> Régimen contributivo</t>
  </si>
  <si>
    <t xml:space="preserve"> Régimen subsidiado - capitado</t>
  </si>
  <si>
    <t xml:space="preserve"> Régimen subsidiado -  no capitado</t>
  </si>
  <si>
    <t>Eventos Catastroficos y Accidentes de Transito</t>
  </si>
  <si>
    <t xml:space="preserve"> Seguro obligatorio de accidentes de transito - soat</t>
  </si>
  <si>
    <t xml:space="preserve"> Fosyga</t>
  </si>
  <si>
    <t>Cuotas de Recuperación y Copagos</t>
  </si>
  <si>
    <t xml:space="preserve"> Cuotas de recuperación y copagos (ffds)</t>
  </si>
  <si>
    <t xml:space="preserve"> Cuotas de recuperación y copagos - otros pagadores</t>
  </si>
  <si>
    <t xml:space="preserve"> Otras ips</t>
  </si>
  <si>
    <t xml:space="preserve"> Particulares</t>
  </si>
  <si>
    <t xml:space="preserve"> Fondo de desarrollo local</t>
  </si>
  <si>
    <t xml:space="preserve"> Entes territoriales</t>
  </si>
  <si>
    <t xml:space="preserve"> Otros pagadores por venta de servicios</t>
  </si>
  <si>
    <t xml:space="preserve"> Cuentas por cobrar venta de bienes, servicios y productos</t>
  </si>
  <si>
    <t xml:space="preserve"> Fondo financiero distrital de salud</t>
  </si>
  <si>
    <t xml:space="preserve"> Régimen subsidiado</t>
  </si>
  <si>
    <t>Otras ventas de bienes y servicios</t>
  </si>
  <si>
    <t>Amortización crédito</t>
  </si>
  <si>
    <t>Cartera hipotecaria</t>
  </si>
  <si>
    <t>Amortización cartera FONCEP</t>
  </si>
  <si>
    <t>Amortización cartera CVP</t>
  </si>
  <si>
    <t>Comisión manejo cartera FER</t>
  </si>
  <si>
    <t>Aprovechamiento económico</t>
  </si>
  <si>
    <t>Otras rentas contractuales</t>
  </si>
  <si>
    <t xml:space="preserve"> Convenios</t>
  </si>
  <si>
    <t xml:space="preserve"> Convenios de desempeño condiciones estructurales - ffds</t>
  </si>
  <si>
    <t xml:space="preserve"> Otros conveniso - ffds</t>
  </si>
  <si>
    <t xml:space="preserve"> Convenios docente - asistenciales</t>
  </si>
  <si>
    <t xml:space="preserve"> Convenios fondos de desarrollo local infraestructura y dotación</t>
  </si>
  <si>
    <t xml:space="preserve"> Otros convenios</t>
  </si>
  <si>
    <t>Convenios en el marco del programa de saneamiento fiscal y financiero</t>
  </si>
  <si>
    <t xml:space="preserve"> Cuentas por cobrar otras rentas contractuales</t>
  </si>
  <si>
    <t>Otras rentas</t>
  </si>
  <si>
    <t>Contribuciones</t>
  </si>
  <si>
    <t>Valorización local</t>
  </si>
  <si>
    <t>Ingreso ordinario</t>
  </si>
  <si>
    <t>Valorización Acuerdo 180 de 2005</t>
  </si>
  <si>
    <t>Valorización Acuerdo 451/10 Plan zonal norte</t>
  </si>
  <si>
    <t>Valorización general</t>
  </si>
  <si>
    <t>Valorización local Ley 388 obra por tu lugar</t>
  </si>
  <si>
    <t>Semaforización</t>
  </si>
  <si>
    <t>Cargas Urbanísticas por Edificabilidad</t>
  </si>
  <si>
    <t>Registro</t>
  </si>
  <si>
    <t>Consumo de cigarrillos nacionales</t>
  </si>
  <si>
    <t>transporte de gas</t>
  </si>
  <si>
    <t>Explotación de canteras</t>
  </si>
  <si>
    <t>Plusvalía</t>
  </si>
  <si>
    <t>Sobretasa al ACPM</t>
  </si>
  <si>
    <t>Consumo de licores</t>
  </si>
  <si>
    <t>Ingreso producido por loteria</t>
  </si>
  <si>
    <t>Lotería de  Bogotá</t>
  </si>
  <si>
    <t>Lotería Foráneas</t>
  </si>
  <si>
    <t>Ingreso por juego de apuestas</t>
  </si>
  <si>
    <t>Juegos de suerte y azar</t>
  </si>
  <si>
    <t>Juegos promocionales D.C.</t>
  </si>
  <si>
    <t>Coljuegos</t>
  </si>
  <si>
    <t>Jundeportes</t>
  </si>
  <si>
    <t>Jundeportes cigarrillos</t>
  </si>
  <si>
    <t>Jundeportes espectáculos públicos</t>
  </si>
  <si>
    <t>IVA cedido de licores - IDRD (Ley 788 de 2002)</t>
  </si>
  <si>
    <t>IVA al servicio de telefonía móvil (Ley788702)</t>
  </si>
  <si>
    <t>Instituto Distrital para la Recreación y el Deporte - IDRD</t>
  </si>
  <si>
    <t>Instituto Distrital de Patrimonio Cultural</t>
  </si>
  <si>
    <t>Sobretasa Cigarrillos</t>
  </si>
  <si>
    <t>Sobretasa Cigarrillos Nacionales</t>
  </si>
  <si>
    <t>Sobretasa Cigarrillos Importados</t>
  </si>
  <si>
    <t>Premios no reclamados</t>
  </si>
  <si>
    <t>Loteria de Bogotá</t>
  </si>
  <si>
    <t>Juegos y apuestas permanentes</t>
  </si>
  <si>
    <t>Juegos, suerte y azar</t>
  </si>
  <si>
    <t>Otras participaciones</t>
  </si>
  <si>
    <t>Derechos</t>
  </si>
  <si>
    <t>Derechos de Tránsito</t>
  </si>
  <si>
    <t>Fondo cuenta pago compensatorio de cesiones públicas</t>
  </si>
  <si>
    <t>Aporte de afiliados</t>
  </si>
  <si>
    <t>Administración central</t>
  </si>
  <si>
    <t>Entidades descentralizadas</t>
  </si>
  <si>
    <t>Intereses moratorios impuestos</t>
  </si>
  <si>
    <t>Sanciones tributarias</t>
  </si>
  <si>
    <t>Espectáculos Públicos de las Artes Escénicas (Ley 1493 de 2011)</t>
  </si>
  <si>
    <t>Otros ingresos no tributarios</t>
  </si>
  <si>
    <t>Otros ingresos corrientes</t>
  </si>
  <si>
    <t>Ingresos Decreto 324 de 2004</t>
  </si>
  <si>
    <t>Otros ingresos convenio mv - sdht</t>
  </si>
  <si>
    <t>TRANSFERENCIAS</t>
  </si>
  <si>
    <t>Nación</t>
  </si>
  <si>
    <t>Sistema general de participaciones</t>
  </si>
  <si>
    <t>Educación</t>
  </si>
  <si>
    <t>Prestación del servicio</t>
  </si>
  <si>
    <t>Aportes patronales</t>
  </si>
  <si>
    <t>Pensionados nacionalizados</t>
  </si>
  <si>
    <t>Calidad</t>
  </si>
  <si>
    <t>Calidad gratuidad</t>
  </si>
  <si>
    <t>Salud</t>
  </si>
  <si>
    <t>Régimen subsidiado</t>
  </si>
  <si>
    <t>Continuidad</t>
  </si>
  <si>
    <t>Vigencia actual</t>
  </si>
  <si>
    <t>Salud pública</t>
  </si>
  <si>
    <t>Propósito general</t>
  </si>
  <si>
    <t>Restaurantes escolares</t>
  </si>
  <si>
    <t>Agua potable y saneamiento básico</t>
  </si>
  <si>
    <t>15% SGP participación departamento APSB</t>
  </si>
  <si>
    <t>Atención primera infancia</t>
  </si>
  <si>
    <t>Ley 14 de 1991</t>
  </si>
  <si>
    <t>Autoridad Nacional de Televisión</t>
  </si>
  <si>
    <t>Nuevos proyectos</t>
  </si>
  <si>
    <t>Fondo Nacional de Regalías</t>
  </si>
  <si>
    <t>Ministerio Vivienda Ciudad y Territorio</t>
  </si>
  <si>
    <t>Otras transferencias nación</t>
  </si>
  <si>
    <t>FOSYGA</t>
  </si>
  <si>
    <t>Otras nación</t>
  </si>
  <si>
    <t>Departamentos y Municipios</t>
  </si>
  <si>
    <t>Departamentos</t>
  </si>
  <si>
    <t>Municipios</t>
  </si>
  <si>
    <t>Compensación empresas públicas</t>
  </si>
  <si>
    <t>Transferencias subsidios Soacha</t>
  </si>
  <si>
    <t>Transferencias subsidios Gachanzipa</t>
  </si>
  <si>
    <t>Entidades distritales</t>
  </si>
  <si>
    <t>Convenios fondo de desarrollo local</t>
  </si>
  <si>
    <t>Aportes al Fondo de pensiones</t>
  </si>
  <si>
    <t>Conv Fopae</t>
  </si>
  <si>
    <t>Conv D.A.M.A.</t>
  </si>
  <si>
    <t>Convenio Uel</t>
  </si>
  <si>
    <t>Convenio I.D.U.</t>
  </si>
  <si>
    <t>Convenios entidades</t>
  </si>
  <si>
    <t>Aporte ordinario</t>
  </si>
  <si>
    <t>Vigencia</t>
  </si>
  <si>
    <t>Vigencia Anterior</t>
  </si>
  <si>
    <t>Reservas</t>
  </si>
  <si>
    <t>Pasivos Exigibles</t>
  </si>
  <si>
    <t>Rendimientos Financieros SGP</t>
  </si>
  <si>
    <t>Sistema General de Participaciones</t>
  </si>
  <si>
    <t>Participaciones para Salud - Oferta</t>
  </si>
  <si>
    <t>Participaciones para Salud - RÚgimen Subsidiado</t>
  </si>
  <si>
    <t>Participaciones para Salud - Salud P·blica</t>
  </si>
  <si>
    <t>Participaciones para Salud - Oferta - Aportes Patronales</t>
  </si>
  <si>
    <t>Aporte Ordinario Participaci de Propito General</t>
  </si>
  <si>
    <t>ICA Compañías de vigilancia</t>
  </si>
  <si>
    <t>IVA Cedido de Licores (Ley 788 de 2002)</t>
  </si>
  <si>
    <t>IVA al Servicio de Telefonía Móvil (Ley 788/02)</t>
  </si>
  <si>
    <t>Instituto Distrital de Recreación y Deporte</t>
  </si>
  <si>
    <t>Fondo de Pensiones P炻licas</t>
  </si>
  <si>
    <t>Bonos Pensionales</t>
  </si>
  <si>
    <t>Cuotas Partes</t>
  </si>
  <si>
    <t>Provisión para cesantías</t>
  </si>
  <si>
    <t>Secretaría de Hacienda Ley 1176/2007</t>
  </si>
  <si>
    <t>Gestión de suelo</t>
  </si>
  <si>
    <t>Secretaría de Hacienda</t>
  </si>
  <si>
    <t>Secretaría de Hacienda explotación de canteras</t>
  </si>
  <si>
    <t>Administración Central (fondo de contingencias)</t>
  </si>
  <si>
    <t>SHD - diferencia tarifaria</t>
  </si>
  <si>
    <t>SHD - mínimo vital</t>
  </si>
  <si>
    <t>Administración central (modos férreos)</t>
  </si>
  <si>
    <t>Rendimientos financieros FSRi</t>
  </si>
  <si>
    <t>SHD Cojardín S.A. ESP</t>
  </si>
  <si>
    <t>Administración Central (Proyecto Metro)</t>
  </si>
  <si>
    <t xml:space="preserve">Otras transferencias </t>
  </si>
  <si>
    <t>Fondo cuenta de financiación del plan de gestión ambiental del D.C.</t>
  </si>
  <si>
    <t>Otros</t>
  </si>
  <si>
    <t>RECURSOS DE CAPITAL</t>
  </si>
  <si>
    <t>Recursos del balance</t>
  </si>
  <si>
    <t>Venta de activos</t>
  </si>
  <si>
    <t>Recursos reservas</t>
  </si>
  <si>
    <t>Desahorro FONPET</t>
  </si>
  <si>
    <t>Recursos pasivos exigibles</t>
  </si>
  <si>
    <t>Cancelación de reservas</t>
  </si>
  <si>
    <t>Otros recursos del balance</t>
  </si>
  <si>
    <t>Otros recursos del balance de destinación específica</t>
  </si>
  <si>
    <t>Otros recursos del balance de libre destinación</t>
  </si>
  <si>
    <t>Recursos del balance SGP Vigencia anterior</t>
  </si>
  <si>
    <t>Estampilla Universidad Distrital inversión</t>
  </si>
  <si>
    <t>Recursos del crédito</t>
  </si>
  <si>
    <t>Interno</t>
  </si>
  <si>
    <t>Externo</t>
  </si>
  <si>
    <t>Credito vigencia</t>
  </si>
  <si>
    <t>Credito vigencia anterior</t>
  </si>
  <si>
    <t>Rendimientos por operaciones financieras</t>
  </si>
  <si>
    <t>Rendimientos provenientes de recursos de destinación específica</t>
  </si>
  <si>
    <t>Rendimientos provenientes de recursos de libre destinación</t>
  </si>
  <si>
    <t>Rendimientos Cuentas de Ahorro, Fiducias y otros</t>
  </si>
  <si>
    <t>Intereses rendimiento deudores</t>
  </si>
  <si>
    <t>Intereses .sobre deposito</t>
  </si>
  <si>
    <t>Intereses sobre depósitos fondo vivienda</t>
  </si>
  <si>
    <t>Ingresos financieros encargos fiduciarios pe</t>
  </si>
  <si>
    <t>Rendimientos sobre portafolio de inversiones</t>
  </si>
  <si>
    <t>Ingresos financieros dividendos</t>
  </si>
  <si>
    <t>Renta fija sector financiero</t>
  </si>
  <si>
    <t>Renta fija entidades públicas</t>
  </si>
  <si>
    <t>Diferencial cambiario</t>
  </si>
  <si>
    <t>Excedentes financieros de los establecimientos públicos y utilidades de empresas</t>
  </si>
  <si>
    <t>Donaciones</t>
  </si>
  <si>
    <t>Aportes de capital</t>
  </si>
  <si>
    <t>Recursos de titularización</t>
  </si>
  <si>
    <t>Otros recursos de capital</t>
  </si>
  <si>
    <t>Recuperación préstamos  vivienda</t>
  </si>
  <si>
    <t>Recuperación .préstamos calamidad doméstica</t>
  </si>
  <si>
    <t>Indemnizaciones compañías de seguro</t>
  </si>
  <si>
    <t>Fondo Plan de Expansión</t>
  </si>
  <si>
    <t>Total Ingresos</t>
  </si>
  <si>
    <t>SUBDIRECCIÓN DE ESTADÍSTICAS Y</t>
  </si>
  <si>
    <t>COMPORTAMIENTO PRESUPUESTAL NETO DE INGRESOS POR ENTIDAD</t>
  </si>
  <si>
    <t>ANÁLISIS PRESUPUESTAL Y FINANCIERO</t>
  </si>
  <si>
    <t>DISPONIBILIDAD INICIAL</t>
  </si>
  <si>
    <t>TOTAL INGRESOS</t>
  </si>
  <si>
    <t>PRESUPUESTO</t>
  </si>
  <si>
    <t>EJECUCIÓN</t>
  </si>
  <si>
    <t>ENTIDAD</t>
  </si>
  <si>
    <t>INICIAL</t>
  </si>
  <si>
    <t>MODIFICACION</t>
  </si>
  <si>
    <t>DEFINITIVO</t>
  </si>
  <si>
    <t>% PART</t>
  </si>
  <si>
    <t>RECAUDO</t>
  </si>
  <si>
    <t>% EJEC</t>
  </si>
  <si>
    <t>SALDO</t>
  </si>
  <si>
    <t>SECRETARIA DISTRITAL DE HACIENDA</t>
  </si>
  <si>
    <t>INSTITUTO PARA LA ECONOMÍA SOCIAL</t>
  </si>
  <si>
    <t>FONDO FINANCIERO DISTRITAL DE SALUD</t>
  </si>
  <si>
    <t>INDIGER</t>
  </si>
  <si>
    <t>INSTITUTO DE DESARROLLO URBANO</t>
  </si>
  <si>
    <t>FONDO DE PRESTACIONES ECONÓMICAS, CESANTÍAS Y PENSIONES - FONCEP.</t>
  </si>
  <si>
    <t>CAJA DE LA VIVIENDA POPULAR</t>
  </si>
  <si>
    <t>INSTITUTO DISTRITAL PARA LA RECREACION Y EL DEPORTE - IDRD.</t>
  </si>
  <si>
    <t>INSTITUTO DISTRITAL DEL PATRIMONIO CULTURAL -IDPC.</t>
  </si>
  <si>
    <t>IDIPRON</t>
  </si>
  <si>
    <t>FUNDACIÓN GILBERTO ALZATE</t>
  </si>
  <si>
    <t>ORQUESTA FILARMÓNICA</t>
  </si>
  <si>
    <t>FONDO DE VIGILANCIA Y SEGURIDAD</t>
  </si>
  <si>
    <t>JARDIN BOTÁNICO</t>
  </si>
  <si>
    <t>INSTITUTO PARA LA INVESTIGACION EDUCATIVA Y EL DESARROLLO PEDAGOGICO- IDEP..</t>
  </si>
  <si>
    <t>INSTITUTO DISTRITAL DE TURISMO.</t>
  </si>
  <si>
    <t>INSTITUTO DISTRITAL DE LAS ARTES - IDARTES.</t>
  </si>
  <si>
    <t>INSTITUTO DISTRITAL DE LA PARTICIPACIÓN Y ACCIÓN COMUNAL</t>
  </si>
  <si>
    <t>UNIDAD ADMINISTRATIVA ESPECIAL DE CATASTRO DISTRITAL.</t>
  </si>
  <si>
    <t>UNIDAD ADMINISTRATIVA ESPECIAL DE REHABILITACION Y MANTENIMIENTO VIAL.</t>
  </si>
  <si>
    <t>UNIDAD ADMINISTRATIVA ESPECIAL DE SERVICIOS PUBLICOS - UAESP.</t>
  </si>
  <si>
    <t>ESTABLECIMIENTOS PÚBLICOS</t>
  </si>
  <si>
    <t>UNIVERSIDAD DISTRITAL FRANCISCO JOSE DE CALDAS..</t>
  </si>
  <si>
    <t>CONTRALORIA DE BOGOTA.</t>
  </si>
  <si>
    <t>TOTAL PRESUPUESTO ANUAL</t>
  </si>
  <si>
    <t>LOTERÍA BOGOTÁ</t>
  </si>
  <si>
    <t>CANAL CAPITAL</t>
  </si>
  <si>
    <t>METROVIVIENDA</t>
  </si>
  <si>
    <t>TRANSMILENIO</t>
  </si>
  <si>
    <t>E. RENO. URBANA</t>
  </si>
  <si>
    <t>AGUAS BOGOTÁ</t>
  </si>
  <si>
    <t>EAAB - ESP</t>
  </si>
  <si>
    <t>TOTAL EIC</t>
  </si>
  <si>
    <t>H. LA VICTORIA</t>
  </si>
  <si>
    <t>H. TUNAL</t>
  </si>
  <si>
    <t>H. SIMÓN BOLIVAR</t>
  </si>
  <si>
    <t>H. OCCIDENTE KENNEDY</t>
  </si>
  <si>
    <t>H. SANTA CLARA</t>
  </si>
  <si>
    <t>H. BOSA</t>
  </si>
  <si>
    <t>H. ENGATIVÁ</t>
  </si>
  <si>
    <t>H. FONTIBÓN</t>
  </si>
  <si>
    <t>H. MEISSEN</t>
  </si>
  <si>
    <t>H. TUNJUELITO</t>
  </si>
  <si>
    <t>H. CENTRO ORIENTE</t>
  </si>
  <si>
    <t>H. SAN BLAS</t>
  </si>
  <si>
    <t>H. CHAPINERO</t>
  </si>
  <si>
    <t>H. SUBA</t>
  </si>
  <si>
    <t>H. USAQUÉN</t>
  </si>
  <si>
    <t>H. USME</t>
  </si>
  <si>
    <t>H. DEL SUR</t>
  </si>
  <si>
    <t>H. NAZARETH</t>
  </si>
  <si>
    <t>H. PABLO VI DE BOSA</t>
  </si>
  <si>
    <t>H. SAN CRISTÓBAL</t>
  </si>
  <si>
    <t>H. RAFAEL URIBE</t>
  </si>
  <si>
    <t>H. VISTA HERMOSA</t>
  </si>
  <si>
    <t>TOTAL ESES</t>
  </si>
  <si>
    <t>TOTAL PRESUPUESTO GENERAL</t>
  </si>
  <si>
    <t>A 31 DE MARZO DE 2015</t>
  </si>
  <si>
    <t>Dirección de Estudios de Economía y Política Pública</t>
  </si>
  <si>
    <t>Subdirección de Estadística y Análisis Presupuestal y Financiero</t>
  </si>
  <si>
    <t>a 31 de marzo de 2015</t>
  </si>
  <si>
    <t>Entidad</t>
  </si>
  <si>
    <t>Ejecución</t>
  </si>
  <si>
    <t>Saldo pptal</t>
  </si>
  <si>
    <t>Modificación</t>
  </si>
  <si>
    <t>Vigente</t>
  </si>
  <si>
    <t>Suspensión</t>
  </si>
  <si>
    <t>Disponible</t>
  </si>
  <si>
    <t>Giros</t>
  </si>
  <si>
    <t>% ejec.</t>
  </si>
  <si>
    <t>Compromisos</t>
  </si>
  <si>
    <t>Total</t>
  </si>
  <si>
    <t>Total gastos más disponibilidad final</t>
  </si>
  <si>
    <t>Gastos</t>
  </si>
  <si>
    <t>Gastos de funcionamiento</t>
  </si>
  <si>
    <t>Servicios personales</t>
  </si>
  <si>
    <t>Servicios personales asociados a la nómina</t>
  </si>
  <si>
    <t>Sueldos personal de nómina</t>
  </si>
  <si>
    <t>Gastos de representación</t>
  </si>
  <si>
    <t>Horas. Extras, dominicales, festivos, recargo nocturno</t>
  </si>
  <si>
    <t>Auxilio de transporte</t>
  </si>
  <si>
    <t>Subsidio de alimentación</t>
  </si>
  <si>
    <t>Bonificación por servicios prestados</t>
  </si>
  <si>
    <t>Prima semestral</t>
  </si>
  <si>
    <t>Prima de servicios</t>
  </si>
  <si>
    <t>Prima de navidad</t>
  </si>
  <si>
    <t>Prima de vacaciones</t>
  </si>
  <si>
    <t>Prima técnica</t>
  </si>
  <si>
    <t>Prima de antigüedad</t>
  </si>
  <si>
    <t>Prima secretarial</t>
  </si>
  <si>
    <t>Prima de riesgo</t>
  </si>
  <si>
    <t>Otras primas y bonificaciones</t>
  </si>
  <si>
    <t>Vacaciones en dinero</t>
  </si>
  <si>
    <t>Indemnizaciones laborales</t>
  </si>
  <si>
    <t>Partida Incremento salarial</t>
  </si>
  <si>
    <t>Convenciones Colectivas o Convenios</t>
  </si>
  <si>
    <t>Personal administrativo</t>
  </si>
  <si>
    <t>Jornal</t>
  </si>
  <si>
    <t>Quinquenio</t>
  </si>
  <si>
    <t>Bonificación especial de recreación</t>
  </si>
  <si>
    <t>Reconocimiento por coordinación</t>
  </si>
  <si>
    <t>Reconocimiento por permanencia en el servicio público</t>
  </si>
  <si>
    <t>Servicios personales indirectos</t>
  </si>
  <si>
    <t>Personal supernumerario</t>
  </si>
  <si>
    <t>Jornales</t>
  </si>
  <si>
    <t>Honorarios</t>
  </si>
  <si>
    <t>Honorarios entidad</t>
  </si>
  <si>
    <t>Honorarios concejales</t>
  </si>
  <si>
    <t>Remuneración servicios técnicos</t>
  </si>
  <si>
    <t>Bonificación escoltas alcaldía</t>
  </si>
  <si>
    <t>Otros gastos de personal</t>
  </si>
  <si>
    <t>Aportes patronales al sector  privado y publico</t>
  </si>
  <si>
    <t>Aportes patronales sector privado</t>
  </si>
  <si>
    <t>Cesantías fondos privados</t>
  </si>
  <si>
    <t>Pensiones  fondos privados</t>
  </si>
  <si>
    <t>Salud  eps privadas</t>
  </si>
  <si>
    <t>Riesgos profesionales sector privado</t>
  </si>
  <si>
    <t>Caja de compensación</t>
  </si>
  <si>
    <t>Aportes patronales sector publico</t>
  </si>
  <si>
    <t>Cesantías fondos públicos</t>
  </si>
  <si>
    <t>Pensiones  fondos públicos</t>
  </si>
  <si>
    <t>Salud  eps públicos</t>
  </si>
  <si>
    <t>Riegos profesionales sector público</t>
  </si>
  <si>
    <t>ESAP</t>
  </si>
  <si>
    <t>ICBF</t>
  </si>
  <si>
    <t>SENA</t>
  </si>
  <si>
    <t>Institutos técnicos</t>
  </si>
  <si>
    <t>Otros aportes patronales</t>
  </si>
  <si>
    <t>Gastos generales</t>
  </si>
  <si>
    <t>Adquisición de bienes y servicios</t>
  </si>
  <si>
    <t>Dotación</t>
  </si>
  <si>
    <t>Gastos de computador</t>
  </si>
  <si>
    <t>Combustibles, lubricantes y llantas</t>
  </si>
  <si>
    <t>Materiales y suministros</t>
  </si>
  <si>
    <t>Compra de equipo</t>
  </si>
  <si>
    <t xml:space="preserve">Adquisición de servicios </t>
  </si>
  <si>
    <t xml:space="preserve">Arrendamientos </t>
  </si>
  <si>
    <t>Viáticos y gastos de viaje</t>
  </si>
  <si>
    <t>Gastos de transporte y comunicación</t>
  </si>
  <si>
    <t>Impresos y publicaciones</t>
  </si>
  <si>
    <t>Mantenimiento y reparaciones</t>
  </si>
  <si>
    <t>Mantenimiento entidad</t>
  </si>
  <si>
    <t>Mantenimiento C.A.D.</t>
  </si>
  <si>
    <t>Seguros</t>
  </si>
  <si>
    <t>Seguros entidad</t>
  </si>
  <si>
    <t>Seguros de vida concejales</t>
  </si>
  <si>
    <t>Seguros de salud concejales</t>
  </si>
  <si>
    <t>Suministro de alimentos</t>
  </si>
  <si>
    <t>Servicios públicos</t>
  </si>
  <si>
    <t>Energía electrica</t>
  </si>
  <si>
    <t>Acueducto y alcantarillado</t>
  </si>
  <si>
    <t>Aseo</t>
  </si>
  <si>
    <t>Telecomunicaciones</t>
  </si>
  <si>
    <t>Gas</t>
  </si>
  <si>
    <t>Capacitación</t>
  </si>
  <si>
    <t>Capacitación interna</t>
  </si>
  <si>
    <t>Capacitación externa</t>
  </si>
  <si>
    <t>Bienestar e incentivos</t>
  </si>
  <si>
    <t>Promoción institucional</t>
  </si>
  <si>
    <t>Salud ocupacional</t>
  </si>
  <si>
    <t>Programas y convenios instituciones</t>
  </si>
  <si>
    <t>C.A.D.E.</t>
  </si>
  <si>
    <t>Otros programas y convenios institucionales</t>
  </si>
  <si>
    <t>Gastos administrativos  E.D.T.U.</t>
  </si>
  <si>
    <t>Información</t>
  </si>
  <si>
    <t>Publicidad</t>
  </si>
  <si>
    <t>Otros gastos generales</t>
  </si>
  <si>
    <t>Sentencias judiciales</t>
  </si>
  <si>
    <t>Otras sentencias</t>
  </si>
  <si>
    <t>Impuestos, tasas, contribuciones, derechos y multas</t>
  </si>
  <si>
    <t>Intereses y comisiones</t>
  </si>
  <si>
    <t>Pago administración sistema SIMIT</t>
  </si>
  <si>
    <t>Transferencias para funcionamiento</t>
  </si>
  <si>
    <t>Establecimientos públicos</t>
  </si>
  <si>
    <t>Fondo Financiero Distrital de Salud</t>
  </si>
  <si>
    <t>Fondo de Prevención y Atención de Emergencias de Bogotá, D</t>
  </si>
  <si>
    <t>Instituto de Desarrollo Urbano - IDU</t>
  </si>
  <si>
    <t>Caja de la Vivienda Popular</t>
  </si>
  <si>
    <t>Instituto Distrital para la Protección de la Niñez y de la</t>
  </si>
  <si>
    <t>Fundación Gilberto Alzate Avendaño</t>
  </si>
  <si>
    <t>Orquesta Filarmónica de Bogotá</t>
  </si>
  <si>
    <t>Fondo de Vigilancia y Seguridad de Bogotá, D.C.</t>
  </si>
  <si>
    <t>Jardín Botánico José Celestino Mutis</t>
  </si>
  <si>
    <t>Instituto para la Investigación Educativa y el Desarrollo</t>
  </si>
  <si>
    <t>Instituto Distrital de la Participación y Acción Comunal</t>
  </si>
  <si>
    <t>Unidad Administrativa Especial de Catastro</t>
  </si>
  <si>
    <t>Unidad administrativa especial de rehabilitación y mantenimiento vial</t>
  </si>
  <si>
    <t>Unidad Administrativa Especial de Servicios Públicos</t>
  </si>
  <si>
    <t>Servicio de Alumbrado Público</t>
  </si>
  <si>
    <t>Instituto para la Economía Social - IPES</t>
  </si>
  <si>
    <t>Fondo de Prestaciones Económicas, Cesantías y Pensiones -</t>
  </si>
  <si>
    <t>Fondo de Pensiones Públicas</t>
  </si>
  <si>
    <t>Intereses y Comisiones - Fondo de Pensiones Públicas</t>
  </si>
  <si>
    <t>Instituto Distrital de Turismo</t>
  </si>
  <si>
    <t>Instituto Distrital de las Artes - IDARTES</t>
  </si>
  <si>
    <t>Otras transferencias</t>
  </si>
  <si>
    <t>Fondo de compensación distrital</t>
  </si>
  <si>
    <t>Fondo de pasivos caja de previsión social distrital</t>
  </si>
  <si>
    <t>Fondo de pasivos EDIS</t>
  </si>
  <si>
    <t>Fondo de pasivos EDTU</t>
  </si>
  <si>
    <t>Fondo de pensiones públicas</t>
  </si>
  <si>
    <t>Fondo de Pensiones P炻licas - Universidad Distrital</t>
  </si>
  <si>
    <t>Servicio de alumbrado público</t>
  </si>
  <si>
    <t>Tribunales de ética</t>
  </si>
  <si>
    <t>Fondo cuenta de pasivos FONDATT</t>
  </si>
  <si>
    <t>Fondos de desarrollo local</t>
  </si>
  <si>
    <t>Usaquén</t>
  </si>
  <si>
    <t>Chapinero</t>
  </si>
  <si>
    <t>Santa Fe</t>
  </si>
  <si>
    <t>San Cristóbal</t>
  </si>
  <si>
    <t>Usme</t>
  </si>
  <si>
    <t>Tunjuelito</t>
  </si>
  <si>
    <t>Bosa</t>
  </si>
  <si>
    <t>Kennedy</t>
  </si>
  <si>
    <t>Fontibón</t>
  </si>
  <si>
    <t>Engativá</t>
  </si>
  <si>
    <t>Suba</t>
  </si>
  <si>
    <t>Barrios unidos</t>
  </si>
  <si>
    <t>Teusaquillo</t>
  </si>
  <si>
    <t>Los Mártires</t>
  </si>
  <si>
    <t>Antonio Nariño</t>
  </si>
  <si>
    <t>Puente Aranda</t>
  </si>
  <si>
    <t>La candelaria</t>
  </si>
  <si>
    <t>Rafael Uribe</t>
  </si>
  <si>
    <t>Ciudad Bolívar</t>
  </si>
  <si>
    <t>Sumapaz</t>
  </si>
  <si>
    <t>Cuotas partes</t>
  </si>
  <si>
    <t>Región Administrativa de Planificación Especial-RAPE</t>
  </si>
  <si>
    <t>Otras transferencias E.P.</t>
  </si>
  <si>
    <t>Organismo de control</t>
  </si>
  <si>
    <t>Contraloría de Bogotá D.C.</t>
  </si>
  <si>
    <t>Ente autónomo universitario</t>
  </si>
  <si>
    <t>Universidad distrital Francisco José de Caldas</t>
  </si>
  <si>
    <t>Transferencias de Previsión y Seguridad Social</t>
  </si>
  <si>
    <t>Pensiones y jubilaciones</t>
  </si>
  <si>
    <t>Cesantías</t>
  </si>
  <si>
    <t>Otras transferencias de previsión social</t>
  </si>
  <si>
    <t>Préstamos bienestar social</t>
  </si>
  <si>
    <t>Préstamos calamidad doméstica</t>
  </si>
  <si>
    <t>Fondo de vivienda</t>
  </si>
  <si>
    <t>Pagos servicios médicos convencionales</t>
  </si>
  <si>
    <t>Cuentas por pagar</t>
  </si>
  <si>
    <t>Pasivos exigibles</t>
  </si>
  <si>
    <t>Pago de cesantías</t>
  </si>
  <si>
    <t>Pago de cesantías afiliados</t>
  </si>
  <si>
    <t>Provisión pago de cesantías</t>
  </si>
  <si>
    <t>Gastos de operación</t>
  </si>
  <si>
    <t>Gastos de comercialización</t>
  </si>
  <si>
    <t>Horas. Extras, dominicales, festivos, recargo nocturno y trabajo suplementario</t>
  </si>
  <si>
    <t>Partida de incremento salarial</t>
  </si>
  <si>
    <t>Convenciones colectivas o convenios</t>
  </si>
  <si>
    <t>Aportes patronales al sector privado y publico</t>
  </si>
  <si>
    <t>Salud  eps públicas</t>
  </si>
  <si>
    <t>Icbf</t>
  </si>
  <si>
    <t>Sena</t>
  </si>
  <si>
    <t>Compra de bienes para la venta</t>
  </si>
  <si>
    <t>Medidores</t>
  </si>
  <si>
    <t>Medicamentos</t>
  </si>
  <si>
    <t>Material médico-quirúrgicos</t>
  </si>
  <si>
    <t>Insumos de salud pública</t>
  </si>
  <si>
    <t>Adquisición de bienes PIC</t>
  </si>
  <si>
    <t>Compra de servicios para la venta</t>
  </si>
  <si>
    <t>Mantenimiento equipos hospitalarios</t>
  </si>
  <si>
    <t>Servicio de lavandería</t>
  </si>
  <si>
    <t>Adquisición de servicios de salud</t>
  </si>
  <si>
    <t>Contratación de servicios asistenciales</t>
  </si>
  <si>
    <t>Adquisición otros servicios</t>
  </si>
  <si>
    <t>Compra de equipos</t>
  </si>
  <si>
    <t>Equipo e instrumental médico quirúrgico</t>
  </si>
  <si>
    <t xml:space="preserve">Compra de servicios para la venta </t>
  </si>
  <si>
    <t>Gestión comercial</t>
  </si>
  <si>
    <t xml:space="preserve">Proceso comercial y operación gestor </t>
  </si>
  <si>
    <t>Proceso aseo</t>
  </si>
  <si>
    <t>Arrendamientos para operación y comercia</t>
  </si>
  <si>
    <t xml:space="preserve">Otras compra de servicios para la venta </t>
  </si>
  <si>
    <t>Otros gastos de comercialización</t>
  </si>
  <si>
    <t>Servicio de acueducto</t>
  </si>
  <si>
    <t>Mtto y mat. Oper. Infr. Ac y alc</t>
  </si>
  <si>
    <t>Comercialización de energía - chsa</t>
  </si>
  <si>
    <t>Fondo liberación apropiaciones</t>
  </si>
  <si>
    <t>Fondo atención emergencias</t>
  </si>
  <si>
    <t>Disposición y aprovechamiento aseo</t>
  </si>
  <si>
    <t>Impuesto loterías foráneas</t>
  </si>
  <si>
    <t>Control de juego ilegal</t>
  </si>
  <si>
    <t>Control de juego ilegal loterías</t>
  </si>
  <si>
    <t>Control de juego ilegal apuestas</t>
  </si>
  <si>
    <t>Adquisición de otros servicios</t>
  </si>
  <si>
    <t>Operación acueducto</t>
  </si>
  <si>
    <t>Servicios, Mantenimientos E Insumos</t>
  </si>
  <si>
    <t>Asesorias técnicas proyectos</t>
  </si>
  <si>
    <t>Nómina</t>
  </si>
  <si>
    <t>Otros Gastos Generales</t>
  </si>
  <si>
    <t>PTAR</t>
  </si>
  <si>
    <t>Combustibles,lubricantes Y Llantas</t>
  </si>
  <si>
    <t>Gastos de producción</t>
  </si>
  <si>
    <t>Industrial</t>
  </si>
  <si>
    <t>Compra  agua en bloque</t>
  </si>
  <si>
    <t>Productos químicos</t>
  </si>
  <si>
    <t>Energía para bombeo</t>
  </si>
  <si>
    <t>Tasa por uso de agua</t>
  </si>
  <si>
    <t>Operación planta el Salitre</t>
  </si>
  <si>
    <t>Operación aseo Bogotá</t>
  </si>
  <si>
    <t>Recolección y transporte</t>
  </si>
  <si>
    <t>Servicios, mantenimientos e insumos</t>
  </si>
  <si>
    <t>Adquisición de equipos</t>
  </si>
  <si>
    <t>Barrido</t>
  </si>
  <si>
    <t>Lavado y limpieza</t>
  </si>
  <si>
    <t>Nomina</t>
  </si>
  <si>
    <t>Corte de césped</t>
  </si>
  <si>
    <t>Servicio de corte y césped</t>
  </si>
  <si>
    <t>Poda de árboles</t>
  </si>
  <si>
    <t>Grandes generadores</t>
  </si>
  <si>
    <t>Servicio especial escombros domiciliarios</t>
  </si>
  <si>
    <t>Servicio especial aseo - eventos</t>
  </si>
  <si>
    <t>Proyecto aprovechamiento biosolidos PTAR Salitre</t>
  </si>
  <si>
    <t>Proyectos humedales</t>
  </si>
  <si>
    <t>Proyecto escombros</t>
  </si>
  <si>
    <t>Canales</t>
  </si>
  <si>
    <t>Programación de televisión</t>
  </si>
  <si>
    <t>Compra y pagos derechos de licencias</t>
  </si>
  <si>
    <t>Producción de televisión</t>
  </si>
  <si>
    <t>Gastos de impresión, seguro y transporte</t>
  </si>
  <si>
    <t>Impresión talonarios y otros</t>
  </si>
  <si>
    <t>Impresos, publicaciones y realización de sorteos</t>
  </si>
  <si>
    <t>Plan de premios</t>
  </si>
  <si>
    <t>Estimulo a distribuidores y loteros</t>
  </si>
  <si>
    <t>Diferencia publico precio mayorista</t>
  </si>
  <si>
    <t>Fortalecimiento infraestructura técnica</t>
  </si>
  <si>
    <t>Adecuación Y mantenimiento</t>
  </si>
  <si>
    <t>Insumos gestión ambiental</t>
  </si>
  <si>
    <t>Cuentas por pagar comercialización</t>
  </si>
  <si>
    <t>Servicio de la deuda</t>
  </si>
  <si>
    <t>Interna</t>
  </si>
  <si>
    <t>Capital</t>
  </si>
  <si>
    <t>Intereses</t>
  </si>
  <si>
    <t>Comisiones y otros</t>
  </si>
  <si>
    <t>Externa</t>
  </si>
  <si>
    <t>Pensiones</t>
  </si>
  <si>
    <t>Bonos pensionales</t>
  </si>
  <si>
    <t>Transferencias servicio de la deuda</t>
  </si>
  <si>
    <t>Fondo de prestaciones</t>
  </si>
  <si>
    <t>Transmilenio</t>
  </si>
  <si>
    <t>Pasivos Contingentes</t>
  </si>
  <si>
    <t>INVERSIÓN</t>
  </si>
  <si>
    <t>DIRECTA</t>
  </si>
  <si>
    <t>Bogota Humana</t>
  </si>
  <si>
    <t>Una ciudad que supera la segregación y la discriminación: el ser humano en el centro de las preocupaciones del desarrollo</t>
  </si>
  <si>
    <t>Garantía del desarrollo integral de la primera infancia</t>
  </si>
  <si>
    <t>Desarrollo integral de la primera infancia en Bogotá</t>
  </si>
  <si>
    <t>102 - Desarrollo integral de la primera infancia en Bogotá</t>
  </si>
  <si>
    <t>103 - Desarrollo integral de la primera infancia en Bogotá</t>
  </si>
  <si>
    <t>104 - Desarrollo integral de la primera infancia en Bogotá</t>
  </si>
  <si>
    <t>Construcciones dignas adecuadas y seguras</t>
  </si>
  <si>
    <t>103 - Construcciones dignas adecuadas y seguras</t>
  </si>
  <si>
    <t>Prejardín, jardín y transición: preescolar de calidad en el sistema educativo oficial</t>
  </si>
  <si>
    <t>Promoción de la creación y la apropiación artística en niños y niñas en primera infancia</t>
  </si>
  <si>
    <t>Libertades y derechos culturales y d</t>
  </si>
  <si>
    <t>104 - Libertades y derechos cultural</t>
  </si>
  <si>
    <t>Territorios saludables y red de salud para la vida desde la diversidad</t>
  </si>
  <si>
    <t>Salud para el buen vivir</t>
  </si>
  <si>
    <t>106 - Salud para el buen vivir</t>
  </si>
  <si>
    <t>Conocimiento para la salud</t>
  </si>
  <si>
    <t>106 - Conocimiento para la salud</t>
  </si>
  <si>
    <t>Acceso universal y efectivo a la salud</t>
  </si>
  <si>
    <t>107 - Acceso universal y efectivo a la salud</t>
  </si>
  <si>
    <t>Atención a la población pobre no asegurada</t>
  </si>
  <si>
    <t>Redes para la salud y la vida</t>
  </si>
  <si>
    <t>108 - Redes para la salud y la vida</t>
  </si>
  <si>
    <t>Calidad de los servicios de salud en Bogot・D.C</t>
  </si>
  <si>
    <t>108 - Calidad de los servicios de salud en Bogot・D.C</t>
  </si>
  <si>
    <t>Hospital San Juan de Dios</t>
  </si>
  <si>
    <t>109 - Hospital San Juan de Dios</t>
  </si>
  <si>
    <t>Ciudad Salud</t>
  </si>
  <si>
    <t>109 - Ciudad Salud</t>
  </si>
  <si>
    <t>Modernizacion e infraestructura de salud</t>
  </si>
  <si>
    <t>110 - Modernizacion e infraestructura de salud</t>
  </si>
  <si>
    <t>Ampliación y mejoramiento de la atención prehospitalaria</t>
  </si>
  <si>
    <t>Centro Distrital de Ciencia Biotecnologia e Innovación para la vida y la salud humana</t>
  </si>
  <si>
    <t>Salud en línea</t>
  </si>
  <si>
    <t>Divulgación y promoción de proyectos, programas y acciones de interés público en salud</t>
  </si>
  <si>
    <t>Construcción de saberes. Educación incluyente, diversa y de calidad para disfrutar y aprender</t>
  </si>
  <si>
    <t>Hábitat escolar</t>
  </si>
  <si>
    <t>Construcción nueva sede universitaria Ciudadela El Porvenir - Bosa</t>
  </si>
  <si>
    <t>116 - Construcción nueva sede universitaria Ciudadela El Porvenir - Bosa</t>
  </si>
  <si>
    <t>Mejoramiento y ampliación de la infraestructura física de la Universidad</t>
  </si>
  <si>
    <t>116 - Mejoramiento y ampliación de la infraestructura física de la Universidad</t>
  </si>
  <si>
    <t>Investigación e innovación para la construcción de conocimiento educativo y pedagógico</t>
  </si>
  <si>
    <t>Enfoques diferenciales</t>
  </si>
  <si>
    <t>114 - Enfoques diferenciales</t>
  </si>
  <si>
    <t>Jornada educativa de 40 horas semana</t>
  </si>
  <si>
    <t>114 - Jornada educativa de 40 horas</t>
  </si>
  <si>
    <t>115 - Jornada educativa de 40 horas</t>
  </si>
  <si>
    <t>Resignificación de las miradas de la educación</t>
  </si>
  <si>
    <t>Media fortalecida y mayor acceso a la educación superior</t>
  </si>
  <si>
    <t>Diálogo social y participación de la comunidad educativa</t>
  </si>
  <si>
    <t>Pensar la educación</t>
  </si>
  <si>
    <t>117 - Pensar la educación</t>
  </si>
  <si>
    <t>Maestros empoderados, con bienestar y mejor formación</t>
  </si>
  <si>
    <t>Niños y niñas estudiando</t>
  </si>
  <si>
    <t>Administración del talento humano</t>
  </si>
  <si>
    <t>Tecnologías de la información y las comunicaciones</t>
  </si>
  <si>
    <t>Educación para la ciudadanía y la convivencia</t>
  </si>
  <si>
    <t>Mejor gestión</t>
  </si>
  <si>
    <t>117 - Mejor gestión</t>
  </si>
  <si>
    <t>Fortalecimiento académico</t>
  </si>
  <si>
    <t>114 - Fortalecimiento acad駑ico</t>
  </si>
  <si>
    <t>Educación desde el arte</t>
  </si>
  <si>
    <t>115 - Educación desde el arte</t>
  </si>
  <si>
    <t>Jornada educativa única para la excelencia</t>
  </si>
  <si>
    <t>Promoción de la formación, apropiación y creación artística en niños, niñas y adolescentes en colegios de Bogotá</t>
  </si>
  <si>
    <t>Música de la OFB para la jornada única</t>
  </si>
  <si>
    <t>Jornada escolar 40 horas semanales</t>
  </si>
  <si>
    <t>115 - Jornada escolar 40 horas semanales</t>
  </si>
  <si>
    <t>Dotación de laboratorios Universidad Distrital</t>
  </si>
  <si>
    <t>116 - Dotación de laboratorios Universidad Distrital</t>
  </si>
  <si>
    <t>Dotación y actualización biblioteca</t>
  </si>
  <si>
    <t>116 - Dotación y actualización biblioteca</t>
  </si>
  <si>
    <t>Subsidios a la demanda educativa</t>
  </si>
  <si>
    <t>114 - Subsidios a la demanda educativa</t>
  </si>
  <si>
    <t>BogotáHumana con igualdad de oportunidades y equidad de género para las mujeres</t>
  </si>
  <si>
    <t>Litigio y justicia integral para las mujeres</t>
  </si>
  <si>
    <t>118 - Litigio y justicia integral para las mujeres</t>
  </si>
  <si>
    <t>Gestión estratégica del conocimiento de la política pública de mujeres y equidad de género en el D. C.</t>
  </si>
  <si>
    <t>Calidad y fortalecimiento institucional</t>
  </si>
  <si>
    <t>120 - Calidad y fortalecimiento institucional</t>
  </si>
  <si>
    <t>20 Casas de igualdad de oportunidades para el ejercicio de derechos de las mujeres en el D.C.</t>
  </si>
  <si>
    <t>118 - 20 Casas de igualdad de oportunidades para el ejercicio de derechos de las mujeres en el D.C.</t>
  </si>
  <si>
    <t>119 - 20 Casas de igualdad de oportunidades para el ejercicio de derechos de las mujeres en el D.C.</t>
  </si>
  <si>
    <t>Acciones para la implementaci y seguimiento de la Pol咜ica de Mujeres y Equidad de G駭ero en el Distrito Capital</t>
  </si>
  <si>
    <t>119 - Acciones para la implementaciyseguimiento de la Pol咜ica de Mujeres y Equidad de G駭ero en el Distrito Capital</t>
  </si>
  <si>
    <t>Acciones con enfoque diferencial parael reconocimiento de la diversidad de las mujeres</t>
  </si>
  <si>
    <t>119 - Acciones con enfoque diferencialpara el reconocimiento de la diversidad de las mujeres</t>
  </si>
  <si>
    <t>Lucha contra distintos tipos de discriminación y violencias por condición, situación, identidad, diferencia, diversidad o etapa del ciclo vital</t>
  </si>
  <si>
    <t>Memoria histórica y patrimonio cultural</t>
  </si>
  <si>
    <t>Modernización y fortalecimiento de las tecnologías de información y comunicaciones TIC</t>
  </si>
  <si>
    <t>Coordinación de la política pública de garantía de derechos de las personas lesbianas, gays, transgeneristas, y otras identidades de género y orientaciones sexuales</t>
  </si>
  <si>
    <t>Atención integral a personas con discapacidad, familias y cuidadores: cerrando brechas</t>
  </si>
  <si>
    <t>Protección, Prevención y Atención Integral a Niños, Niñas, Adolescentes y Jóvenes en Situación de Vida de y en Calle y Pandilleros en condición de Fragilidad Social</t>
  </si>
  <si>
    <t>Generación de Ingresos y Oportunidades como Herramienta de Recuperación para Beneficiarios en Fragilidad Social</t>
  </si>
  <si>
    <t>Atención integral para personas mayores: disminuyendo la discriminación y la segregación socioeconómica</t>
  </si>
  <si>
    <t>Generación de capacidades para el desarrollo de personas en prostitución o habitantes de calle</t>
  </si>
  <si>
    <t>Promoción del ejercicio y goce de los derechos de personas LGBTI</t>
  </si>
  <si>
    <t>Protección integral y desarrollo de capacidades de niños, niñas y adolescentes</t>
  </si>
  <si>
    <t>Jóvenes activando su ciudadanía</t>
  </si>
  <si>
    <t>Reconocimiento de la diversidad y la interculturalidad a través de las artes</t>
  </si>
  <si>
    <t>Bogotá reconoce y apropia la diversidad y la interculturalidad</t>
  </si>
  <si>
    <t>Generación de procesos de seguimiento y evaluación de las políticas poblacionales con el fin de producir información estratégica para la formulación y el diseño de acciones que contribuyan a superar la segregación social y la discriminación</t>
  </si>
  <si>
    <t>Reducción de la discriminación y violencias por orientaciones sexuales e identidad de género para el ejercicio efectivo de los derechos de los sectores LGBTI.</t>
  </si>
  <si>
    <t>Reconocimiento, caracterización y visibilización de los grupos étnicos residentes en el Distrito Capital</t>
  </si>
  <si>
    <t>Tiempo Libre Tiempo Activo</t>
  </si>
  <si>
    <t>Culturas en la diversidad</t>
  </si>
  <si>
    <t>128 - Culturas en la diversidad</t>
  </si>
  <si>
    <t>Música sinfónica para todos y todas</t>
  </si>
  <si>
    <t>Fortalecimiento Institucional y de la Infraestructura de unidades de proteccion integral y dependencias</t>
  </si>
  <si>
    <t>Protecci Integral a Niz y Juventud en Situaci de Vulneraci de Derechos</t>
  </si>
  <si>
    <t>125 - Protecci Integral a Niz yJuventud en Situaci de Vulneraci de Derechos</t>
  </si>
  <si>
    <t>Implementaci y seguimiento al modelodistrital de abordaje integral a las mujeres en ejercicio de la Prostituci</t>
  </si>
  <si>
    <t>124 - Implementaci y seguimiento almodelo distrital de abordaje integral a las mujeres en ejercicio de la Prostituci</t>
  </si>
  <si>
    <t>Fortalecimiento de la infraestructura física de las unidades educativas y las dependencias</t>
  </si>
  <si>
    <t>Servicios de apoyo operativo y de seguridad a las unidades educativas y dependencias</t>
  </si>
  <si>
    <t>Bogotá humana por la dignidad de las víctimas</t>
  </si>
  <si>
    <t>Asistencia, atención t reparación integral a las victimas del conflicto armado interno en Bogotá, D.C.</t>
  </si>
  <si>
    <t>Bogotá, un territorio que defiende, protege y promueve los derechos humanos</t>
  </si>
  <si>
    <t>Relaciones libres de violencias para y con las familias de Bogotá</t>
  </si>
  <si>
    <t>Promoción de los sistemas de justicia propia y ordinaria y de los espacios de concertación e interlocución con los grupos étnicos en Bogotá, D. C.</t>
  </si>
  <si>
    <t>Plan integral de prevención y protección de lideresas, líderes víctimas y defensoras y defensores de Derechos Humanos en el Distrito Capital: Territorios de protección de la vida y construcción de paz</t>
  </si>
  <si>
    <t>Bogotá Humana apropia de manera práctica los Derechos a través de la difusión y formación en Derechos Humanos</t>
  </si>
  <si>
    <t>Plan de prevención y protección a mujeres.</t>
  </si>
  <si>
    <t>Articulación de la política y fortalecimiento del Sistema Integral de responsabilidad penal adolescente en el Distrito</t>
  </si>
  <si>
    <t>Fortalecimiento del acceso a la justicia formal y promoción de la justicia no formal y comunitaria</t>
  </si>
  <si>
    <t>Atenci Integral y preventiva a adolescentes en conflicto con la ley</t>
  </si>
  <si>
    <t>137 - Atenci Integral y preventiva a adolescentes en conflicto con la ley</t>
  </si>
  <si>
    <t>Ejercicio de las libertades culturales y deportivas</t>
  </si>
  <si>
    <t>Desarrollo de la infraestructura técnica para la producción emisión y transmisión del canal de tv</t>
  </si>
  <si>
    <t>Canal capital. Televisión pública para los derechos</t>
  </si>
  <si>
    <t>Televisión pública para la defensa y promoción de los derechos humanos y la cultura de paz</t>
  </si>
  <si>
    <t>Comunicación e información del sector cultura, recreación y deporte de Bogotá</t>
  </si>
  <si>
    <t>Mantenimiento y sostenimiento de la infraestructura cultural pública</t>
  </si>
  <si>
    <t>Formación para la democracia</t>
  </si>
  <si>
    <t>Gestión e intervención del patrimonio cultural material del Distrito Capital</t>
  </si>
  <si>
    <t>Fomento de la música sinfónica</t>
  </si>
  <si>
    <t>Realización de actividades artísticas y culturales</t>
  </si>
  <si>
    <t>Construcción y adecuación de parques y escenarios para la inclusion</t>
  </si>
  <si>
    <t>Circulación y divulgación de los valores del patrimonio cultural</t>
  </si>
  <si>
    <t>Gestión cultural local</t>
  </si>
  <si>
    <t>Fortalecimiento de la red de bibliotecas y fomento o valoración a la lectura</t>
  </si>
  <si>
    <t>La recreación, el deporte y la actividad física incluyente, equitativa y no segregada.</t>
  </si>
  <si>
    <t>Oportunidades para el ejercicio de los derechos culturales</t>
  </si>
  <si>
    <t>Territorios culturales y revitalizados / Equipamientos y corredores culturales</t>
  </si>
  <si>
    <t>Gestión, dotación, programación y aprovechamiento económico de los escenarios culturales públicos</t>
  </si>
  <si>
    <t>Adecuación, mantenimiento y amoblamiento de la infraestructura pública para las artes</t>
  </si>
  <si>
    <t>Fortalecimiento de las prácticas artísticas en el Distrito Capital</t>
  </si>
  <si>
    <t>Bogota ParticipActiva</t>
  </si>
  <si>
    <t>Bogota Forjador de Campeones</t>
  </si>
  <si>
    <t>Parques inclusivos: física, social , económica y ambientalmente</t>
  </si>
  <si>
    <t>Acciones Metropolitanas para la convivencia</t>
  </si>
  <si>
    <t>Bogotá es mi parche</t>
  </si>
  <si>
    <t>Corredores Vitales</t>
  </si>
  <si>
    <t>Ciudadanías juveniles</t>
  </si>
  <si>
    <t>146 - Ciudadanías juveniles</t>
  </si>
  <si>
    <t>Soberanía y seguridad alimentaria y nutricional</t>
  </si>
  <si>
    <t>Fortalecimiento del sistema distrital de plazas de mercado</t>
  </si>
  <si>
    <t>Alimentando capacidades.: Desarrollo de habilidades y apoyo alimentario para superar condiciones de vulnerabilidad</t>
  </si>
  <si>
    <t>Disponibilidad y acceso a los alimentos en mercado interno a través del abastecimiento</t>
  </si>
  <si>
    <t>Agricultura urbana y periurbana</t>
  </si>
  <si>
    <t>153 - Agricultura urbana y periurbana</t>
  </si>
  <si>
    <t>Ruralidad humana</t>
  </si>
  <si>
    <t>Proyecto agrario de sustentabilidad campesina distrital</t>
  </si>
  <si>
    <t>Mejoramiento del habitat rural</t>
  </si>
  <si>
    <t>Gesti para la Construcci y Mejoramiento de Vivienda Rural</t>
  </si>
  <si>
    <t>155 - Gesti para la Construcci y Mejoramiento de Vivienda Rural</t>
  </si>
  <si>
    <t>Ciencia, tecnología e innovación para avanzar en el desarrollo de la ciudad</t>
  </si>
  <si>
    <t>Promoción de la investigación y desarrollo cientifico</t>
  </si>
  <si>
    <t>157 - Promoción de la investigación y desarrollo cientifico</t>
  </si>
  <si>
    <t>Desarrollo y fortalecimiento doctorados y maestrías</t>
  </si>
  <si>
    <t>157 - Desarrollo y fortalecimiento doctorados y maestrías</t>
  </si>
  <si>
    <t>Fomento de la investigación básica y aplicada para fortalecer la productividad empresarial y cooperativa</t>
  </si>
  <si>
    <t>Evaluación y seguimiento de políticas públicas sectoriales para identificar y promover la innovación social en la gestión de lo público</t>
  </si>
  <si>
    <t>Apoyo a la economía popular, emprendimiento y productividad</t>
  </si>
  <si>
    <t>Potenciar zonas de concentración de economía popular</t>
  </si>
  <si>
    <t>Banca para la economía popular</t>
  </si>
  <si>
    <t>Fortalecimiento de las iniciativas de emprendimiento</t>
  </si>
  <si>
    <t>Desarrollo de iniciativas productivas para el fortalecimiento de la economía popular</t>
  </si>
  <si>
    <t>Desarrollo turístico social y productivo de Bogotá</t>
  </si>
  <si>
    <t>Bogotá ciudad turística para el disfrute de todos</t>
  </si>
  <si>
    <t>Bogotá productiva y competitiva en la economía internacional</t>
  </si>
  <si>
    <t>Trabajo decente y digno</t>
  </si>
  <si>
    <t>Misión Bogotá Humana</t>
  </si>
  <si>
    <t>Formación, capacitación e intermediación para el trabajo</t>
  </si>
  <si>
    <t>Articulación para la generación de trabajo digno y decente</t>
  </si>
  <si>
    <t>Trabajo digno y decente para los trabajadores de salud</t>
  </si>
  <si>
    <t>166 - Trabajo digno y decente para los trabajadores de salud</t>
  </si>
  <si>
    <t>Fortalecimiento y mejoramiento de la calidad y cobertura de los servicios públicos</t>
  </si>
  <si>
    <t>Gestión para el servicio de alumbrado público en Bogotá, D. C.</t>
  </si>
  <si>
    <t>Gestión para los servicios funerarios distritales</t>
  </si>
  <si>
    <t>Vivienda y hábitat humanos</t>
  </si>
  <si>
    <t>Renovación, rehabilitación o reposición de los sistemas de abastecimiento, distribución matriz y red local de acueducto</t>
  </si>
  <si>
    <t>Mejoramiento integral de barrios y vivienda</t>
  </si>
  <si>
    <t>Mecanismos para la implementación de oportunidades</t>
  </si>
  <si>
    <t>Semillero de proyectos</t>
  </si>
  <si>
    <t>Renovación, rehabilitación o reposición del sistema troncal, secundario y local de alcantarillado sanitario</t>
  </si>
  <si>
    <t>Renovación, rehabilitación o reposición del sistema troncal, secundario y local de alcantarillado pluvial</t>
  </si>
  <si>
    <t>Construcción, renovación, rehabilitación o reposición del sistema troncal, secundario y local de alcantarillado combinado</t>
  </si>
  <si>
    <t>Construcción del sistema troncal, secundario y local de alcantarillado sanitario</t>
  </si>
  <si>
    <t>Construcción del sistema troncal, secundario y local de alcantarillado pluvial</t>
  </si>
  <si>
    <t>Gestión de suelo - centro ampliado</t>
  </si>
  <si>
    <t>Producción de suelo y urbanismo para la construcción de vip</t>
  </si>
  <si>
    <t>Gestión de suelo - franjas de transición</t>
  </si>
  <si>
    <t>Gestión de suelo - zonas de mejoramiento integral</t>
  </si>
  <si>
    <t>Construcción y expansión del sistema de acueducto</t>
  </si>
  <si>
    <t>Mejoramiento integral de barrios</t>
  </si>
  <si>
    <t>175 - Mejoramiento integral de barrios</t>
  </si>
  <si>
    <t>Mejoramiento integral de barrios de origen informal</t>
  </si>
  <si>
    <t>175 - Mejoramiento integral de barrios de origen informal</t>
  </si>
  <si>
    <t>Titulación de predios</t>
  </si>
  <si>
    <t>175 - Titulación de predios</t>
  </si>
  <si>
    <t>Mecanismos para la producción de suelo para Vivienda de Interés Prioritario</t>
  </si>
  <si>
    <t>Implementación de instrumentos de gestión y financiación para la producción de Vivienda de Interés Prioritario</t>
  </si>
  <si>
    <t>Desarrollo de proyectos de vivienda de interés prioritario</t>
  </si>
  <si>
    <t>174 - Desarrollo de proyectos de vivienda de interés prioritario</t>
  </si>
  <si>
    <t>Estudios y modelaciones económicas para la estructuración de proyectos urbanos</t>
  </si>
  <si>
    <t>Planificación urbanística e instrumentos de gestión territorial para contribuir en la reducción de la segregación socio-espacial en Bogotá D.C.</t>
  </si>
  <si>
    <t>Formulación y seguimiento de la política y la gestión social del hábitat y vivienda</t>
  </si>
  <si>
    <t>Mejoramiento de vivienda en sus condiciones físicas</t>
  </si>
  <si>
    <t>175 - Mejoramiento de vivienda en sus condiciones físicas</t>
  </si>
  <si>
    <t>Revitalización del centro ampliado</t>
  </si>
  <si>
    <t>Programa multifase de revitalización de</t>
  </si>
  <si>
    <t>Acciones asociadas a la infraestructura de acueducto y alcantarillado</t>
  </si>
  <si>
    <t>Cualificación del entorno urbano</t>
  </si>
  <si>
    <t>Revitalización del centro tradicional y de sectores e inmuebles de interés cultural en el Distrito Capital</t>
  </si>
  <si>
    <t>Intervenciones urbanas a través de las artes</t>
  </si>
  <si>
    <t>Estructuración de proyectos de revitalización</t>
  </si>
  <si>
    <t>Formulación de las intervenciones urbanas para la organización sostenible del territorio</t>
  </si>
  <si>
    <t>Un territorio que enfrenta el cambio climático y se ordena alrededor del agua</t>
  </si>
  <si>
    <t>Recuperación, rehabilitación y reestructuración de la estructura ecológica principal y de los espacios de agua</t>
  </si>
  <si>
    <t>Acciones para el saneamiento del Río bogota</t>
  </si>
  <si>
    <t>Mejoramiento de la calidad hídrica de los afluentes del río Bogotá:</t>
  </si>
  <si>
    <t>Participación ciudadana y educación ambiental como instrumentos de gestión para la apropiación social de los territorios ambientales del Distrito Capital.</t>
  </si>
  <si>
    <t>Control a los procesos de enajenación y arriendo de vivienda</t>
  </si>
  <si>
    <t>Adecuación de humedales, protección y manejo ambiental</t>
  </si>
  <si>
    <t>Recuperación y renaturalización de los espacios del agua.</t>
  </si>
  <si>
    <t>Redefinición del modelo de ocupación de las franjas de transición urbano - rural</t>
  </si>
  <si>
    <t>Control ambiental a los recursos hídrico y del suelo en el Distrito Capital</t>
  </si>
  <si>
    <t>Fortalecimiento de la gestión ambiental para la restauración, conservación, manejo y uso sostenible de los ecosistemas urbanos y las áreas rurales del Distrito Capital</t>
  </si>
  <si>
    <t>Intervención territorial para el mejoramiento de la cobertura vegetal del Distrito Capital</t>
  </si>
  <si>
    <t>Investigación y conservación de la flora y ecosistemas de la Región Capital como estrategia de adaptación al cambio climático</t>
  </si>
  <si>
    <t>Armonización de las relaciones ecosistema-cultura para disminuir la vulnerabilidad de la Región Capital frente a los efectos del cambio climático</t>
  </si>
  <si>
    <t>Estrategia territorial regional frente al cambio climático</t>
  </si>
  <si>
    <t>Acciones territoriales frente al cambio climático y la regulación hídrica</t>
  </si>
  <si>
    <t>Planificación territorial para la adaptación y la mitigación frente al cambio climático.</t>
  </si>
  <si>
    <t>Acciones en el corredor de conservación, cerros orientales y paramos</t>
  </si>
  <si>
    <t>Páramos y biodiversidad.</t>
  </si>
  <si>
    <t>Planificación urbanística e instrumentos de gestión territorial para contribuir en la reducción de la segregación socio-espacial en Bogotá D.C. cambio climático en Bogotá D.C.</t>
  </si>
  <si>
    <t>Diseño e implementación de programas de construcción sostenible</t>
  </si>
  <si>
    <t>Planeación ambiental con visión regional para la adaptación y mitigación al cambio climático en el Distrito Capital</t>
  </si>
  <si>
    <t>Movilidad Humana</t>
  </si>
  <si>
    <t>Construccion, renovacion, rehabilitacion o reposicion de redes asociadas a la infraestructura vial</t>
  </si>
  <si>
    <t>Construcción de redes de las empresas de eervicios públicos asociada a la Infraestructura Vial.</t>
  </si>
  <si>
    <t>Gestión de infraestructura del transporte público férres "metro de Bogotá" (Recursos metro)</t>
  </si>
  <si>
    <t>Implementación del plan maestro de movilidad para Bogotá</t>
  </si>
  <si>
    <t>Fortalecimiento a los servicios concesionados</t>
  </si>
  <si>
    <t>Recuperación, rehabilitación y mantenimiento de la malla vial</t>
  </si>
  <si>
    <t>Infraestructura para el Sistema Integrado de Transporte Público</t>
  </si>
  <si>
    <t>Sistema distrital de información para la movilidad</t>
  </si>
  <si>
    <t>Desarrollo y sostenibilidad de la infraestructura para la movilidad</t>
  </si>
  <si>
    <t>192 - Desarrollo y sostenibilidad dela infraestructura para la movilidad</t>
  </si>
  <si>
    <t>Desarrollo y conservaci del espaciop炻lico y la red de ciclo-rutas</t>
  </si>
  <si>
    <t>194 - Desarrollo y conservaci del espacio p炻lico y la red de ciclo-rutas</t>
  </si>
  <si>
    <t>195 - Desarrollo y conservaci del espacio p炻lico y la red de ciclo-rutas</t>
  </si>
  <si>
    <t>Pedalea por Bogot・</t>
  </si>
  <si>
    <t>194 - Pedalea por Bogot・</t>
  </si>
  <si>
    <t>Tecnolog僘s de Informaci y Comunicaciones para lograr una Movilidad Sostenible en Bogot・</t>
  </si>
  <si>
    <t>197 -Tecnologias de Informacion y Comunicaciones para lograr una movilidad</t>
  </si>
  <si>
    <t>Promoci de la movilidad segura y prevenci de la accidentalidad vial</t>
  </si>
  <si>
    <t>196 - Promoci de la movilidad seguray prevenci de la accidentalidad vial</t>
  </si>
  <si>
    <t>Apoyo institucional en convenio con la Policía Nacional</t>
  </si>
  <si>
    <t>198 - Apoyo institucional en convenio con la Policía Nacional</t>
  </si>
  <si>
    <t>Sustanciación de procesos, recaudo y cobro de la cartera</t>
  </si>
  <si>
    <t>198 - Sustanciación de procesos, recaudo y cobro de la cartera</t>
  </si>
  <si>
    <t>Generar movilidad con seguridad comprometiendo al ciudadano en el conocimientoy cumplimiento de las normas de tránsito</t>
  </si>
  <si>
    <t>196 - Generar movilidad con seguridad comprometiendo al ciudadano en el conocimiento ycumplimiento de las normas de tránsito</t>
  </si>
  <si>
    <t>Modernización, expansión y mantenimiento del sistema integral de control de tránsito</t>
  </si>
  <si>
    <t>198 - Modernización, expansión y mantenimiento del sistema integral de controlde tránsito</t>
  </si>
  <si>
    <t>Operación y control del sistema de transporte público</t>
  </si>
  <si>
    <t>Gestión de infraestructura del transporte  público</t>
  </si>
  <si>
    <t>Gestión de infraestructura del transporte público (recursos nación )</t>
  </si>
  <si>
    <t>Gestión de infraestructura del transporte público (recursos distrito )</t>
  </si>
  <si>
    <t>Gestión de infraestructura del transporte público (recursos titularización)</t>
  </si>
  <si>
    <t>Gestión de infraestructura del transporte público (recursos convenio Soacha )</t>
  </si>
  <si>
    <t>Gestión de infraestructura del transporte público (recursos administrados )</t>
  </si>
  <si>
    <t>Gestión de infraestructura del transporte público (recursos sitp )</t>
  </si>
  <si>
    <t>Gestión de infraestructura del transporte público ( recursos cruce de cuentas especiales )</t>
  </si>
  <si>
    <t>Gestión de infraestructura del transporte público ( recursos modos férreos )</t>
  </si>
  <si>
    <t>Gestión de infraestructura del transporte público (recursos proyecto metro)</t>
  </si>
  <si>
    <t>Desarrollo y conservación del espacio público y la red de ciclo-rutas</t>
  </si>
  <si>
    <t>Pedalea por Bogotá</t>
  </si>
  <si>
    <t>Promoción de la movilidad segura y prevención de la accidentalidad vial</t>
  </si>
  <si>
    <t>Generar movilidad con seguridad comprometiendo al ciudadano en el conocimiento y cumplimiento de las normas de tránsito</t>
  </si>
  <si>
    <t>Gestión integral de riesgos</t>
  </si>
  <si>
    <t>Gestión integral de riesgos asociados al sistema hídrico y sistema de alcantarillado del D.C.</t>
  </si>
  <si>
    <t>Territorios menos vulnerables frente a riesgos y cambio climático a través de acciones integrales.</t>
  </si>
  <si>
    <t>Reasentamiento de hogares localizados en zonas de alto riesgo no mitigable</t>
  </si>
  <si>
    <t>200 - Reasentamiento de hogares localizados en zonas de alto riesgo no mitigable</t>
  </si>
  <si>
    <t>Modernización Cuerpo Oficial de Bomberos</t>
  </si>
  <si>
    <t>201 - Modernización Cuerpo Oficial de bomberos</t>
  </si>
  <si>
    <t>Mitigación de riesgos en zonas alto impacto</t>
  </si>
  <si>
    <t>Generación y actualización del conocimiento en el marco de la gestión del riesgo</t>
  </si>
  <si>
    <t>Atención y acciones humanitarias para emergencias de origen social y natural</t>
  </si>
  <si>
    <t>Atención integral del riesgo al sistema de movilidad y espacio público frente a la ocurrencia de eventos de emergencia y catastróficos</t>
  </si>
  <si>
    <t>Mitigación y manejo de zonas de alto riesgo para su recuperación e integración al espacio urbano y rural</t>
  </si>
  <si>
    <t>Optimización de la capacidad del Sistema Distrital de Gestión del Riesgo en el manejo de emergencias y desastres</t>
  </si>
  <si>
    <t>Reducción y manejo integral del riesgo de familias localizadas en zonas de alto riesgo no mitigable</t>
  </si>
  <si>
    <t>Fortalecimiento del sistema de información de gestión del riesgo - SIRE para la toma de decisiones del Sistema Distrital de Gestión del Riesgo</t>
  </si>
  <si>
    <t>Fortalecimiento de capacidades sociales, sectoriales y comunitarias para la gestión integral del riesgo</t>
  </si>
  <si>
    <t>Consolidar el sistema distrital de gestión del riesgo</t>
  </si>
  <si>
    <t>Recuperación de la zona declarada suelo de protección por riesgo en el sector Altos de la Estancia de la Localidad de Ciudad Bolívar</t>
  </si>
  <si>
    <t>Recuperaci de Suelos de Protecci por Riesgo</t>
  </si>
  <si>
    <t>199 - Recuperaci de Suelos de Protecci por Riesgo</t>
  </si>
  <si>
    <t>Atención de emergencias en el Distrito Capital</t>
  </si>
  <si>
    <t>Basura cero</t>
  </si>
  <si>
    <t>Gestión integral de residuos sólidos para el Distrito Capital y la región</t>
  </si>
  <si>
    <t>Control y gestión ambiental a residuos peligrosos, orgánicos y escombros generados en Bogotá</t>
  </si>
  <si>
    <t>Bogotá Humana ambientalmente saludable</t>
  </si>
  <si>
    <t>Control de deterioro ambiental en los componentes aire y paisaje</t>
  </si>
  <si>
    <t>Evaluación, control, seguimiento y conservación de la flora, fauna silvestre y arbolado urbano</t>
  </si>
  <si>
    <t>Salud ambiental</t>
  </si>
  <si>
    <t>209 - Salud ambiental</t>
  </si>
  <si>
    <t>Bogotá, territorio en la región</t>
  </si>
  <si>
    <t>Fortalecimiento institucional para la integración regional</t>
  </si>
  <si>
    <t>Una Bogotá que defiende y fortalece lo público</t>
  </si>
  <si>
    <t>Bogotá Humana: participa y decide</t>
  </si>
  <si>
    <t>Comunicación y capacitación del sitp</t>
  </si>
  <si>
    <t>Implementación del sistema distrital de planeación</t>
  </si>
  <si>
    <t>Apoyo administrativo y logístico al Consejo Territorial de Planeación Distrital</t>
  </si>
  <si>
    <t>Bogotá una casa de igualdad de oportunidades</t>
  </si>
  <si>
    <t>Transformaciones culturales hacia una nueva ciudadanía</t>
  </si>
  <si>
    <t>Gestión efectiva de administración del patrimonio inmobiliario distrital</t>
  </si>
  <si>
    <t>Formalizaci y fortalecimiento de la</t>
  </si>
  <si>
    <t>216 - Formalizaci y fortalecimiento</t>
  </si>
  <si>
    <t>Control social a la gestión pública</t>
  </si>
  <si>
    <t>Participaci ciudadana para el desarrollo econico territorial y humano</t>
  </si>
  <si>
    <t>215 - Participaci ciudadana para eldesarrollo econico territorial y humano</t>
  </si>
  <si>
    <t>Participación cultural y deportiva incidente y decisoria</t>
  </si>
  <si>
    <t>Construcción de conocimiento para la participación ciudadana</t>
  </si>
  <si>
    <t>Planeación ambiental participativa, comunicación estratégica y fortalecimiento de procesos de formación para la participación, con énfasis en adaptación al cambio climatico</t>
  </si>
  <si>
    <t>Revitalización de la organización comunal</t>
  </si>
  <si>
    <t>Comunicación pública para la movilización</t>
  </si>
  <si>
    <t>Planeación y presupuestación participativa para la superación de la segregación y las discriminaciones.</t>
  </si>
  <si>
    <t>Fortalecimiento de las capacidades de gestión y coordinación del nivel central y las localidades desde los territorios</t>
  </si>
  <si>
    <t>Centro de estudios y análisis de espacio público</t>
  </si>
  <si>
    <t>Fortalecimiento de la gestión local para el desarrollo humano en Bogotá</t>
  </si>
  <si>
    <t>Fortalecimiento a la Gobernabilidad democrática local</t>
  </si>
  <si>
    <t>Transparencia, probidad, lucha contra la corrupción y control social efectivo e incluyente</t>
  </si>
  <si>
    <t>Programa ERU de transparencia probidad</t>
  </si>
  <si>
    <t>Ojo ciudadano</t>
  </si>
  <si>
    <t>222 - Ojo ciudadano</t>
  </si>
  <si>
    <t>Confianza ciudadana: Fortalecimiento</t>
  </si>
  <si>
    <t>222 - Confianza ciudadana: Fortaleci</t>
  </si>
  <si>
    <t>Fortalecimiento de la funci disc</t>
  </si>
  <si>
    <t>222 - Fortalecimiento de la funci</t>
  </si>
  <si>
    <t>Construcción de ciudadano en sus derechos y deberes</t>
  </si>
  <si>
    <t>Protección a los derechos de las victimas</t>
  </si>
  <si>
    <t>Defensa del consumidor</t>
  </si>
  <si>
    <t>223 - Defensa del consumidor</t>
  </si>
  <si>
    <t>Fortalecimiento de la capacidad institucional para identificar, prevenir y resolver problemas de corrupción y para identificar oportunidades de probidad</t>
  </si>
  <si>
    <t>Promoción de la Cultura Ciudadana y de la Legalidad, Viendo por Bogotá</t>
  </si>
  <si>
    <t>Bogotá promueve el control social para el cuidado de lo público y lo articula al control preventivo</t>
  </si>
  <si>
    <t>Fortalecimiento de la transparencia y la eficiencia de la gestión pública distrital</t>
  </si>
  <si>
    <t>Fortalecimiento de la capacidad institucional para un control fiscal efectivo y transparente</t>
  </si>
  <si>
    <t>Gobierno, transparencia y probidad</t>
  </si>
  <si>
    <t>222 - Gobierno, transparencia y probidad</t>
  </si>
  <si>
    <t>Fortalecimiento de la gesti 騁ica</t>
  </si>
  <si>
    <t>222 - Fortalecimiento de la gesti</t>
  </si>
  <si>
    <t>El servicio, actitud de vida con pro</t>
  </si>
  <si>
    <t>222 - El servicio, actitud de vida c</t>
  </si>
  <si>
    <t>Transparencia, probidad y anticorrup</t>
  </si>
  <si>
    <t>222 - Transparencia, probidad y anti</t>
  </si>
  <si>
    <t>Transparencia en la gesti instituci</t>
  </si>
  <si>
    <t>222 - Transparencia en la gesti ins</t>
  </si>
  <si>
    <t>Fortalecimiento institucional para la transparencia, participaci ciudadana, control y responsabilidad social</t>
  </si>
  <si>
    <t>222 - Fortalecimiento institucional para la transparencia, participaci ciudadana, control y responsabilidad social y anticorrupci</t>
  </si>
  <si>
    <t>Promoci de la participaci ciudadana y la construcci de probidad</t>
  </si>
  <si>
    <t>222 - Promoci de la participaci ciudadana y la construcci de probidad</t>
  </si>
  <si>
    <t>Fortalecimiento de la transparencia,</t>
  </si>
  <si>
    <t>222 - Fortalecimiento de la transpar</t>
  </si>
  <si>
    <t>Transparencia, probidad y lucha contra la corrupci en salud en Bogot・ D.C.</t>
  </si>
  <si>
    <t>222 - Transparencia, probidad y lucha contra la corrupci en salud en Bogot・ D.C.</t>
  </si>
  <si>
    <t>Fortalecimiento de la participación ciudadana</t>
  </si>
  <si>
    <t>223 - Fortalecimiento de la participación ciudadana</t>
  </si>
  <si>
    <t>Probidad y transparencia en el IDRD</t>
  </si>
  <si>
    <t>222 - Probidad y transparencia en el IDRD</t>
  </si>
  <si>
    <t>Fortalecimiento de la transparencia</t>
  </si>
  <si>
    <t>Transparencia en la OFB</t>
  </si>
  <si>
    <t>222 - Transparencia en la OFB</t>
  </si>
  <si>
    <t>Implementaci de mecanismos para una gesti transparente</t>
  </si>
  <si>
    <t>222 - Implementaci de mecanismos para una gesti transparente</t>
  </si>
  <si>
    <t>Transparencia, probidad, lucha contr</t>
  </si>
  <si>
    <t>222 - Transparencia, probidad, lucha</t>
  </si>
  <si>
    <t>Cultura de transparencia, probidad y</t>
  </si>
  <si>
    <t>222 - Cultura de transparencia, prob</t>
  </si>
  <si>
    <t>223 - Cultura de transparencia, prob</t>
  </si>
  <si>
    <t>224 - Cultura de transparencia, prob</t>
  </si>
  <si>
    <t>Capital humano y probidad</t>
  </si>
  <si>
    <t>222 - Capital humano y probidad</t>
  </si>
  <si>
    <t>224 - Capital humano y probidad</t>
  </si>
  <si>
    <t>Promoci de la transparencia, laprobidad el control social y la lucha contra la corrupci</t>
  </si>
  <si>
    <t>222 - Promoci de la transparencia, la probidad el control social y la lucha contra la corrupci</t>
  </si>
  <si>
    <t>224 - Promoci de la transparencia, la probidad el control social y la lucha contra la corrupci</t>
  </si>
  <si>
    <t>Transparencia, probidad y lucha contrala corrupci de la SDDE</t>
  </si>
  <si>
    <t>222 - Transparencia, probidad y luchacontra la corrupci de la SDDE</t>
  </si>
  <si>
    <t>Movilidad Transparente y Contra la Corrupci</t>
  </si>
  <si>
    <t>222 - Movilidad Transparente y Contrala Corrupcion</t>
  </si>
  <si>
    <t>Transparencia y Probidad en la SDIS</t>
  </si>
  <si>
    <t>223 -Transparencia y Probidad en laSDIS</t>
  </si>
  <si>
    <t>Territorios de vida y paz con prevención del delito</t>
  </si>
  <si>
    <t>Implementación de acciones articuladas para la construcción de territorios paz con seguridad ciudadana</t>
  </si>
  <si>
    <t>Convivencia y seguridad para la construcción de una ciudad humana</t>
  </si>
  <si>
    <t>Dignificación de las personas privadas de la libertad a través de los procesos de reclusión, redención de pena y reinserción en la Cárcel Distrital de Bogotá</t>
  </si>
  <si>
    <t>Programa de atención al proceso de reintegración de la población desmovilizada en Bogotá</t>
  </si>
  <si>
    <t>Fortalecimiento de la seguridad ciudadana</t>
  </si>
  <si>
    <t>Número Único de Seguridad y Emergencias (NUSE 123)</t>
  </si>
  <si>
    <t>Fortalecimiento integral de equipamientos para la seguridad, la defensa y justicia de la ciudad</t>
  </si>
  <si>
    <t>Adquisición y dotación de bienes y servicios para el fortalecimiento integral de la seguridad, defensa y justicia en la ciudad</t>
  </si>
  <si>
    <t>Apoyo logístico especializado destinado a la seguridad, defensa y justicia</t>
  </si>
  <si>
    <t>Fortalecimiento del centro de estudio y análisis en convivencia y seguridad ciudadana</t>
  </si>
  <si>
    <t>Potenciaci del sistema integradode seguridad y emergencias NUSE 123 del Distrito Capital</t>
  </si>
  <si>
    <t>229 - Potenciaci del sistema integrado de seguridad y emergencias NUSE 123 del Distrito Capital</t>
  </si>
  <si>
    <t>Bogotá, ciudad de memoria, paz y reconciliación</t>
  </si>
  <si>
    <t>Creación del Centro del Bicentenario: memoria, paz y reconciliación</t>
  </si>
  <si>
    <t>Inclusión, reparación y reconocimiento de los derechos de las víctimas para la paz y la reconciliación</t>
  </si>
  <si>
    <t>Bogotá decide y protege el derecho fundamental a la salud pública</t>
  </si>
  <si>
    <t>Fortalecimiento de la Gestión y Planeación para la Salud</t>
  </si>
  <si>
    <t>Bogotá decide en salud</t>
  </si>
  <si>
    <t>Fortalecimiento de la funci administrativa y desarrollo institucional</t>
  </si>
  <si>
    <t>Adquirir y adecuar una sede para Canal Capital</t>
  </si>
  <si>
    <t>235 -Adquirir y adecuar una sede para Canal Capital</t>
  </si>
  <si>
    <t>Modernización</t>
  </si>
  <si>
    <t>Sistemas de mejoramiento de la gestión Y de la capacidad operativa de las entidades</t>
  </si>
  <si>
    <t>Fortalecimiento y desarrollo institucional</t>
  </si>
  <si>
    <t>Renovación y actualización física y tecnológica</t>
  </si>
  <si>
    <t>Sistemas de mejoramiento de la gestión y de la capacitación operativa de las entidades</t>
  </si>
  <si>
    <t>Comunicación institucional</t>
  </si>
  <si>
    <t>Sistema integrado de gestión</t>
  </si>
  <si>
    <t xml:space="preserve">Sistemas de mejoramiento de la gestión y de la capacitación operativa de las entidades </t>
  </si>
  <si>
    <t>Fortalecimiento institucional</t>
  </si>
  <si>
    <t>Fortalecimiento administrativo y operativo empresarial</t>
  </si>
  <si>
    <t>Sistemas de mejoramiento de la gestión y de la capacidad operativa de las entidades.</t>
  </si>
  <si>
    <t>Generación de recursos para la salud pública</t>
  </si>
  <si>
    <t>Consolidación y fortalecimiento de la infraestructura de datos espaciales de Bogotá IDECA</t>
  </si>
  <si>
    <t>Fortalecimiento institucional para el mejoramiento de la gestión del IDU</t>
  </si>
  <si>
    <t>Conservación, adecuación y dotación de la infraestructura física de la Secretaría General de la Alcaldía Mayor de Bogotá D.C.</t>
  </si>
  <si>
    <t>Comunicación humana para el desarrollo y fortalecimiento de lo público</t>
  </si>
  <si>
    <t>Sostenibilidad, consolidación y gobernabilidad institucional</t>
  </si>
  <si>
    <t>Censo inmobiliario de Bogotá</t>
  </si>
  <si>
    <t>235 - Fortalecimiento y desarrollo institucional</t>
  </si>
  <si>
    <t>Fortalecimiento institucional para aumentar la eficiencia de la gestión</t>
  </si>
  <si>
    <t>235 - Fortalecimiento institucional para aumentar la eficiencia de la gestión</t>
  </si>
  <si>
    <t>Fortalecimiento de la gestión pública</t>
  </si>
  <si>
    <t>235 - Fortalecimiento institucional</t>
  </si>
  <si>
    <t>Gerencia jurídica garante de derechos</t>
  </si>
  <si>
    <t>Sistema de mejoramiento de la gestión en la Secretaria General</t>
  </si>
  <si>
    <t>Implementación de estrategias de comunicación social y transparente</t>
  </si>
  <si>
    <t>Consolidación de la información estratégica e integral para la planeación del Distrito</t>
  </si>
  <si>
    <t>Gestión institucional</t>
  </si>
  <si>
    <t>Fortalecimiento y modernización tecnológica de la UAECD</t>
  </si>
  <si>
    <t>Implementación del sistema de gestión documental y archivos de la Secretaria General</t>
  </si>
  <si>
    <t>Desarrollo y fortalecimiento institucional del FVS</t>
  </si>
  <si>
    <t>Planeación, difusión, seguimiento y evaluación para la garantía de derechos</t>
  </si>
  <si>
    <t>Estructuración - fortalecimiento y dignificación técnico - humana del empleo público en el Distrito Capital</t>
  </si>
  <si>
    <t>Modernizar y fortalecer los procesos misionales y de apoyo de la Personería de Bogotá</t>
  </si>
  <si>
    <t>Coordinación de inversiones de Banca Multilatera</t>
  </si>
  <si>
    <t>Estudios para el fortalecimiento de las finanzas distritales</t>
  </si>
  <si>
    <t>Fortalecimiento de la gestión integral</t>
  </si>
  <si>
    <t>239 - Fortalecimiento de la gestión integral</t>
  </si>
  <si>
    <t>Comunicación participativa y eficiente</t>
  </si>
  <si>
    <t>Control y servicios tributarios</t>
  </si>
  <si>
    <t>Fortalecimiento de la gestión y depuración de la cartera distrital</t>
  </si>
  <si>
    <t>Gestión Institucional</t>
  </si>
  <si>
    <t>Sistemas de mejoramiento de la gestión y de la capacidad operativa de las entidades</t>
  </si>
  <si>
    <t>Fortalecimiento institucional de la Secretaria Distrital de Hacienda</t>
  </si>
  <si>
    <t>Fortalecimiento a la gestión institucional del Concejo de Bogotá</t>
  </si>
  <si>
    <t>Fortalecimiento y mejoramiento de la gestión institucional</t>
  </si>
  <si>
    <t>Fortalecimiento de los sistemas de gestión en el DASCD com componentes TIC´s</t>
  </si>
  <si>
    <t>Servicios de apoyo para garantizar la prestación de los servicios sociales</t>
  </si>
  <si>
    <t>Adopción de un modelo de desarrollo organizacional para el talento humano</t>
  </si>
  <si>
    <t>Modernización organizacional</t>
  </si>
  <si>
    <t>Políticas Humanas: servicios sociales con calidad</t>
  </si>
  <si>
    <t>Fortalecimiento de la gestión institucional del Instituto Distrital de las Artes</t>
  </si>
  <si>
    <t>Fortalecimiento sectorial e institucional para la cultura, la recreación y el deporte</t>
  </si>
  <si>
    <t>Gestión de la divulgación, difusión y las comunicaciones en el Instituto Distrital de las Artes</t>
  </si>
  <si>
    <t>Apoyo al proceso de producción de Vivienda de Interés Prioritario</t>
  </si>
  <si>
    <t>238 - Fortalecimiento institucional</t>
  </si>
  <si>
    <t>Apoyo para el fortalecimiento de la función administrativa y desarrollo institucional</t>
  </si>
  <si>
    <t>Promoción de la comunicación y la información pública para una Bogotá segura y humana</t>
  </si>
  <si>
    <t>Agenciamiento político de las relaciones de la Administración Distrital con actores políticos, sociales y gubernamentales del ámbito nacional, regional, distrital y local para fortalecer la gobernabilidad</t>
  </si>
  <si>
    <t>Fortalecimiento de la función administrativa y desarrollo institucional</t>
  </si>
  <si>
    <t>Modernización y Fortalecimiento Institucional</t>
  </si>
  <si>
    <t>Gestión Estratégica y Fortalecimiento Institucional</t>
  </si>
  <si>
    <t>Fortalecimiento institucional del FOPAE para la gestión del riesgo</t>
  </si>
  <si>
    <t>Fortalecimiento del Sistema Integrado de Gestión de la UAECOB</t>
  </si>
  <si>
    <t>Servicios a la ciudadanía con calidad humana</t>
  </si>
  <si>
    <t>Consolidación de la infraestructura tecnológica y de comunicaciones para la modernización de la Secretaría General</t>
  </si>
  <si>
    <t>236 - Fortalecimiento institucional</t>
  </si>
  <si>
    <t>237 - Fortalecimiento institucional</t>
  </si>
  <si>
    <t>Dotación, adecuación y mantenimiento de la infraestructura física, técnica e informática</t>
  </si>
  <si>
    <t>Fortalecimiento de la gestión pública distrital</t>
  </si>
  <si>
    <t>Fortalecimiento tecnolico y ampl</t>
  </si>
  <si>
    <t>235 - Fortalecimiento tecnolico</t>
  </si>
  <si>
    <t>Desarrollo integral y mejoramiento de la gestión en la administración distrital</t>
  </si>
  <si>
    <t>Archivo de Bogotá: por una memoria diversa e incluyente</t>
  </si>
  <si>
    <t>Bogotá Humana al servicio de la ciudadanía</t>
  </si>
  <si>
    <t>TIC, para gobierno digital, Ciudad inteligente y sociedad del conocimiento y del emprendimiento</t>
  </si>
  <si>
    <t>Sistema integral de información</t>
  </si>
  <si>
    <t>241 - Sistema integrado de información</t>
  </si>
  <si>
    <t>Centro de pensamiento en economía urbana</t>
  </si>
  <si>
    <t>Gestión integral de TIC - Bogotá Humana</t>
  </si>
  <si>
    <t>Consolidación del sistema de información</t>
  </si>
  <si>
    <t>Fortalecimiento e innovación de tecnologías de la información y la comunicación</t>
  </si>
  <si>
    <t>TIC para el desarrollo de un gobierno digital, una ciudad inteligente y una sociedad del conocimiento y del emprendimiento</t>
  </si>
  <si>
    <t>Fortalecimiento de la infraestructura de tecnología de información y comunicaciones</t>
  </si>
  <si>
    <t>Fortalecimiento de las tecnolog僘s de</t>
  </si>
  <si>
    <t>241 - Fortalecimiento de las tecnolo</t>
  </si>
  <si>
    <t>Gobierno electrico, gesti del cono</t>
  </si>
  <si>
    <t>241 - Gobierno electrico, gesti de</t>
  </si>
  <si>
    <t>Bogotá humana internacional</t>
  </si>
  <si>
    <t>Transferencias para la inversión</t>
  </si>
  <si>
    <t>Establecimientos Públicos</t>
  </si>
  <si>
    <t>Instituto Distrital para la Protección de la Niñez y de la Juventud IDIPRON</t>
  </si>
  <si>
    <t>Orquesta Filarmonica de Bogotá</t>
  </si>
  <si>
    <t>Unidad Administrativa Especial de Rehabilitación y Mantenimiento Víal</t>
  </si>
  <si>
    <t>Aporte Ordinario</t>
  </si>
  <si>
    <t>EAAB -ESP</t>
  </si>
  <si>
    <t>Obras de Infraestructura</t>
  </si>
  <si>
    <t>Fondo préstamos de empleados (Universidad Distrital)</t>
  </si>
  <si>
    <t>Metrovivienda</t>
  </si>
  <si>
    <t>Capitalización</t>
  </si>
  <si>
    <t>Transmilenio - Aporte Ordinario</t>
  </si>
  <si>
    <t>Infraestructura - SITP</t>
  </si>
  <si>
    <t>Proyecto Metro</t>
  </si>
  <si>
    <t>Otras Obras de Infraestructura</t>
  </si>
  <si>
    <t>Fondo de Estabilización Tarifaria - FET</t>
  </si>
  <si>
    <t>Tarifa Diferencial</t>
  </si>
  <si>
    <t>Subsidios</t>
  </si>
  <si>
    <t>Recursos Suficiencia Financiera del Sistema de Transporte- FET</t>
  </si>
  <si>
    <t>Diferencial Tarifario</t>
  </si>
  <si>
    <t>Incentivos SISBEN</t>
  </si>
  <si>
    <t>Aceleración Implementación SITP, Chatarrización</t>
  </si>
  <si>
    <t>Canal Capital</t>
  </si>
  <si>
    <t>Empresa de Renovación Urbana - Capitalización</t>
  </si>
  <si>
    <t>Fondos de Desarrollo Local</t>
  </si>
  <si>
    <t>Barrios Unidos</t>
  </si>
  <si>
    <t>La Candelaria</t>
  </si>
  <si>
    <t>Fondo de solidaridad y redistribución de ingresos</t>
  </si>
  <si>
    <t>Acueducto</t>
  </si>
  <si>
    <t>Alcantarillado</t>
  </si>
  <si>
    <t>Corporación para el Desarrollo Regional "Bogotá Región"</t>
  </si>
  <si>
    <t>Mínimo Vital</t>
  </si>
  <si>
    <t>Patri.Aut.Pensional</t>
  </si>
  <si>
    <t>Fdo.Plan Expansion</t>
  </si>
  <si>
    <t>Fdo Pasivos exigibles</t>
  </si>
  <si>
    <t>Transferencias Administración Central - Río Bogotá</t>
  </si>
  <si>
    <t>Fondo Equipos Siniestrados</t>
  </si>
  <si>
    <t>Sorteo extraordinario y otros productos</t>
  </si>
  <si>
    <t>Sorteos ordinarios</t>
  </si>
  <si>
    <t>Fondiger</t>
  </si>
  <si>
    <t>Aceleracón Implementación SITP, Chatarrización</t>
  </si>
  <si>
    <t>Otras</t>
  </si>
  <si>
    <t>Colciencias - Fondo de Investigaciones en Salud</t>
  </si>
  <si>
    <t>Otras Inversión</t>
  </si>
  <si>
    <t>Río Bogotá</t>
  </si>
  <si>
    <t>Fondo de Gestión del Riesgo (Ley 1523 de 2012)</t>
  </si>
  <si>
    <t>Contraloría de Bogotá, D.C.</t>
  </si>
  <si>
    <t>Transferencias pasivos exigibles establecimientos públicos</t>
  </si>
  <si>
    <t>Cuentas por pagar transmilenio</t>
  </si>
  <si>
    <t>Operación y control del sistema de transporte</t>
  </si>
  <si>
    <t>Capacitación sistema transmilenio</t>
  </si>
  <si>
    <t>Cuentas por pagar IDU</t>
  </si>
  <si>
    <t>Cuentas por pagar IDU (recursos nación)</t>
  </si>
  <si>
    <t>Cuentas por pagar IDU (recursos distrito)</t>
  </si>
  <si>
    <t>Cuentas por pagar IDU (recursos titularización)</t>
  </si>
  <si>
    <t>Cuentas por pagar IDU (recursos convenio Soacha)</t>
  </si>
  <si>
    <t>Cuentas por pagar IDU (recursos administrados)</t>
  </si>
  <si>
    <t>Cuentas por pagar IDU ( recursos sitp )</t>
  </si>
  <si>
    <t>Cuentas por pagar IDU ( recursos cruce de cuentas especiales )</t>
  </si>
  <si>
    <t>Cuentas por pagar (Recursos modos férreos)</t>
  </si>
  <si>
    <t>Aportes de capital sorteos extraordinarios</t>
  </si>
  <si>
    <t>Disponibilidad final</t>
  </si>
  <si>
    <t>GASTOS DE FUNCIONAMIENTO</t>
  </si>
  <si>
    <t>GASTOS DE OPERACIÓN</t>
  </si>
  <si>
    <t>SERVICIO DE LA DEUDA</t>
  </si>
  <si>
    <t>GASTOS</t>
  </si>
  <si>
    <t>DISPONIBILIDAD FINAL</t>
  </si>
  <si>
    <t>TOTAL GASTOS E INVERSIÓN mas DISPONIBILIDAD FINAL</t>
  </si>
  <si>
    <t>ASIGNACIÓN</t>
  </si>
  <si>
    <t>MODIFICACIÓN</t>
  </si>
  <si>
    <t>% PAR</t>
  </si>
  <si>
    <t>GIROS</t>
  </si>
  <si>
    <t>COMPROMISOS POR PAGAR</t>
  </si>
  <si>
    <t>TOTAL</t>
  </si>
  <si>
    <t>MODIFICACIONES</t>
  </si>
  <si>
    <t>VIGENTE</t>
  </si>
  <si>
    <t>% EJE</t>
  </si>
  <si>
    <t>TOTAL COMPROMISOS</t>
  </si>
  <si>
    <t>CONCEJO</t>
  </si>
  <si>
    <t>PERSONERIA</t>
  </si>
  <si>
    <t>SEC. GENERAL</t>
  </si>
  <si>
    <t>VEEDURÍA</t>
  </si>
  <si>
    <t>SEC. GOBIERNO</t>
  </si>
  <si>
    <t>SEC. DE HACIENDA</t>
  </si>
  <si>
    <t>HACIENDA CORPORATIVA</t>
  </si>
  <si>
    <t>HACIENDA PRESUPUESTO</t>
  </si>
  <si>
    <t>HACIENDA C´REDITO</t>
  </si>
  <si>
    <t>HACIENDA CUENTA C</t>
  </si>
  <si>
    <t>SEC. EDUCACIÓN</t>
  </si>
  <si>
    <t>SEC. MOVILIDAD</t>
  </si>
  <si>
    <t>MOVILIDAD ADTIVA.</t>
  </si>
  <si>
    <t>MOVILIDAD T Y T</t>
  </si>
  <si>
    <t>SEC. SALUD</t>
  </si>
  <si>
    <t>SEC. DLLO. ECONÓMICO</t>
  </si>
  <si>
    <t>SEC. DEL HÁBITAT</t>
  </si>
  <si>
    <t>SEC. CULTURA, RECREACIÓN</t>
  </si>
  <si>
    <t>SEC. PLANEACIÓN</t>
  </si>
  <si>
    <t>SEC. DE LA MUJER</t>
  </si>
  <si>
    <t>SEC. INTEGRACIÓN S.</t>
  </si>
  <si>
    <t>DASCS</t>
  </si>
  <si>
    <t>SEC. DE AMBIENTE</t>
  </si>
  <si>
    <t>DADEP</t>
  </si>
  <si>
    <t>UAECO DE BOMBEROS</t>
  </si>
  <si>
    <t>ADMÓN. CENTRAL</t>
  </si>
  <si>
    <t>IPES</t>
  </si>
  <si>
    <t>FFDS</t>
  </si>
  <si>
    <t>IDU</t>
  </si>
  <si>
    <t>FONCEP</t>
  </si>
  <si>
    <t>CVP</t>
  </si>
  <si>
    <t>IDRD</t>
  </si>
  <si>
    <t>IDPC</t>
  </si>
  <si>
    <t>FUNDACIÓN GILBERTO A.</t>
  </si>
  <si>
    <t>FONDO DE VIGILANCIA</t>
  </si>
  <si>
    <t>JARDÍN BOTÁNICO</t>
  </si>
  <si>
    <t>IDEP</t>
  </si>
  <si>
    <t>IDP. Y ACCIÓN COMUNAL</t>
  </si>
  <si>
    <t>INSTITUTO D. DE TURISMO</t>
  </si>
  <si>
    <t>IDARTES</t>
  </si>
  <si>
    <t>UAE DE CATASTRO</t>
  </si>
  <si>
    <t>UAE DE REH. Y MTTO VIAL</t>
  </si>
  <si>
    <t>UAESP</t>
  </si>
  <si>
    <t>ESTA. PÚBLICOS</t>
  </si>
  <si>
    <t>UNIVERSIDAD DISTRITAL</t>
  </si>
  <si>
    <t>CONTRALORIA DE BOGOTÁ</t>
  </si>
  <si>
    <t>AUDITORÍA FISCAL</t>
  </si>
  <si>
    <t>TOTAL PPTO. ANUAL</t>
  </si>
  <si>
    <t>ADMINISTRACIÓN DISTRITAL</t>
  </si>
  <si>
    <t>Presupuesto y ejecución acumulada de gastos e inversión por cuentas</t>
  </si>
  <si>
    <t>Presupuesto y ejecución neta acumulada de ingresos POR CUENTAS</t>
  </si>
  <si>
    <t>% de Participación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</si>
</sst>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 * #,##0.0_ ;_ * \-#,##0.0_ ;_ * &quot;-&quot;??_ ;_ @_ "/>
    <numFmt numFmtId="165" formatCode="#,##0.0"/>
    <numFmt numFmtId="166" formatCode="_ * #,##0_ ;_ * \-#,##0_ ;_ * &quot;-&quot;??_ ;_ @_ "/>
  </numFmts>
  <fonts count="2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22"/>
      <color rgb="FF000000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6"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vertical="center" wrapText="1"/>
    </xf>
    <xf numFmtId="3" fontId="4" fillId="0" borderId="3" xfId="0" applyNumberFormat="1" applyFont="1" applyBorder="1"/>
    <xf numFmtId="3" fontId="4" fillId="0" borderId="4" xfId="0" applyNumberFormat="1" applyFont="1" applyBorder="1"/>
    <xf numFmtId="164" fontId="4" fillId="0" borderId="2" xfId="1" applyNumberFormat="1" applyFont="1" applyFill="1" applyBorder="1" applyProtection="1"/>
    <xf numFmtId="164" fontId="4" fillId="0" borderId="4" xfId="1" applyNumberFormat="1" applyFont="1" applyFill="1" applyBorder="1" applyProtection="1"/>
    <xf numFmtId="3" fontId="3" fillId="0" borderId="0" xfId="0" applyNumberFormat="1" applyFont="1"/>
    <xf numFmtId="1" fontId="3" fillId="0" borderId="9" xfId="0" applyNumberFormat="1" applyFont="1" applyBorder="1" applyAlignment="1">
      <alignment horizontal="left"/>
    </xf>
    <xf numFmtId="0" fontId="4" fillId="0" borderId="10" xfId="0" applyFont="1" applyBorder="1" applyAlignment="1">
      <alignment vertical="center" wrapText="1"/>
    </xf>
    <xf numFmtId="3" fontId="4" fillId="0" borderId="11" xfId="0" applyNumberFormat="1" applyFont="1" applyBorder="1"/>
    <xf numFmtId="3" fontId="4" fillId="0" borderId="12" xfId="0" applyNumberFormat="1" applyFont="1" applyBorder="1"/>
    <xf numFmtId="164" fontId="4" fillId="0" borderId="10" xfId="1" applyNumberFormat="1" applyFont="1" applyFill="1" applyBorder="1" applyProtection="1"/>
    <xf numFmtId="164" fontId="4" fillId="0" borderId="12" xfId="1" applyNumberFormat="1" applyFont="1" applyFill="1" applyBorder="1" applyProtection="1"/>
    <xf numFmtId="0" fontId="3" fillId="0" borderId="10" xfId="0" applyFont="1" applyBorder="1" applyAlignment="1">
      <alignment vertical="center" wrapText="1"/>
    </xf>
    <xf numFmtId="3" fontId="3" fillId="0" borderId="11" xfId="0" applyNumberFormat="1" applyFont="1" applyBorder="1"/>
    <xf numFmtId="3" fontId="3" fillId="0" borderId="12" xfId="0" applyNumberFormat="1" applyFont="1" applyBorder="1"/>
    <xf numFmtId="164" fontId="3" fillId="0" borderId="10" xfId="1" applyNumberFormat="1" applyFont="1" applyFill="1" applyBorder="1" applyProtection="1"/>
    <xf numFmtId="164" fontId="3" fillId="0" borderId="12" xfId="1" applyNumberFormat="1" applyFont="1" applyFill="1" applyBorder="1" applyProtection="1"/>
    <xf numFmtId="0" fontId="4" fillId="0" borderId="10" xfId="0" applyFont="1" applyFill="1" applyBorder="1" applyAlignment="1">
      <alignment horizontal="justify" vertical="center" wrapText="1"/>
    </xf>
    <xf numFmtId="0" fontId="7" fillId="0" borderId="10" xfId="0" applyFont="1" applyFill="1" applyBorder="1" applyAlignment="1">
      <alignment horizontal="justify" vertical="center" wrapText="1"/>
    </xf>
    <xf numFmtId="0" fontId="3" fillId="0" borderId="10" xfId="0" applyFont="1" applyFill="1" applyBorder="1" applyAlignment="1">
      <alignment horizontal="justify" vertical="center" wrapText="1"/>
    </xf>
    <xf numFmtId="0" fontId="3" fillId="0" borderId="10" xfId="0" applyFont="1" applyFill="1" applyBorder="1" applyAlignment="1">
      <alignment horizontal="left" wrapText="1"/>
    </xf>
    <xf numFmtId="0" fontId="3" fillId="0" borderId="10" xfId="0" applyFont="1" applyFill="1" applyBorder="1"/>
    <xf numFmtId="49" fontId="8" fillId="0" borderId="13" xfId="0" applyNumberFormat="1" applyFont="1" applyBorder="1" applyAlignment="1">
      <alignment horizontal="left" wrapText="1"/>
    </xf>
    <xf numFmtId="49" fontId="8" fillId="0" borderId="0" xfId="0" applyNumberFormat="1" applyFont="1" applyBorder="1" applyAlignment="1">
      <alignment horizontal="left" wrapText="1"/>
    </xf>
    <xf numFmtId="0" fontId="3" fillId="0" borderId="10" xfId="0" applyFont="1" applyFill="1" applyBorder="1" applyAlignment="1">
      <alignment wrapText="1"/>
    </xf>
    <xf numFmtId="1" fontId="3" fillId="0" borderId="9" xfId="1" applyNumberFormat="1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Fill="1" applyBorder="1" applyAlignment="1">
      <alignment wrapText="1"/>
    </xf>
    <xf numFmtId="0" fontId="3" fillId="0" borderId="10" xfId="0" applyFont="1" applyFill="1" applyBorder="1" applyAlignment="1" applyProtection="1">
      <alignment vertical="center" wrapText="1"/>
      <protection locked="0"/>
    </xf>
    <xf numFmtId="1" fontId="3" fillId="0" borderId="9" xfId="0" applyNumberFormat="1" applyFont="1" applyFill="1" applyBorder="1" applyAlignment="1">
      <alignment horizontal="justify" vertical="center"/>
    </xf>
    <xf numFmtId="0" fontId="3" fillId="0" borderId="10" xfId="0" applyFont="1" applyBorder="1"/>
    <xf numFmtId="3" fontId="8" fillId="0" borderId="13" xfId="0" applyNumberFormat="1" applyFont="1" applyBorder="1" applyAlignment="1">
      <alignment horizontal="left" wrapText="1"/>
    </xf>
    <xf numFmtId="1" fontId="3" fillId="0" borderId="9" xfId="1" applyNumberFormat="1" applyFont="1" applyFill="1" applyBorder="1" applyAlignment="1" applyProtection="1">
      <alignment horizontal="left" vertical="center"/>
      <protection locked="0"/>
    </xf>
    <xf numFmtId="1" fontId="4" fillId="0" borderId="9" xfId="0" applyNumberFormat="1" applyFont="1" applyFill="1" applyBorder="1" applyAlignment="1">
      <alignment horizontal="justify" vertical="center"/>
    </xf>
    <xf numFmtId="1" fontId="7" fillId="0" borderId="9" xfId="0" applyNumberFormat="1" applyFont="1" applyFill="1" applyBorder="1" applyAlignment="1">
      <alignment horizontal="justify" vertical="center"/>
    </xf>
    <xf numFmtId="1" fontId="3" fillId="0" borderId="15" xfId="0" applyNumberFormat="1" applyFont="1" applyBorder="1" applyAlignment="1">
      <alignment horizontal="left"/>
    </xf>
    <xf numFmtId="0" fontId="9" fillId="0" borderId="16" xfId="0" applyFont="1" applyFill="1" applyBorder="1" applyAlignment="1">
      <alignment horizontal="justify" vertical="center" wrapText="1"/>
    </xf>
    <xf numFmtId="3" fontId="4" fillId="0" borderId="17" xfId="0" applyNumberFormat="1" applyFont="1" applyBorder="1"/>
    <xf numFmtId="3" fontId="4" fillId="0" borderId="18" xfId="0" applyNumberFormat="1" applyFont="1" applyBorder="1"/>
    <xf numFmtId="164" fontId="4" fillId="0" borderId="16" xfId="1" applyNumberFormat="1" applyFont="1" applyFill="1" applyBorder="1" applyProtection="1"/>
    <xf numFmtId="164" fontId="4" fillId="0" borderId="18" xfId="1" applyNumberFormat="1" applyFont="1" applyFill="1" applyBorder="1" applyProtection="1"/>
    <xf numFmtId="3" fontId="10" fillId="0" borderId="0" xfId="0" applyNumberFormat="1" applyFont="1"/>
    <xf numFmtId="3" fontId="11" fillId="0" borderId="0" xfId="0" applyNumberFormat="1" applyFont="1" applyAlignment="1">
      <alignment wrapText="1"/>
    </xf>
    <xf numFmtId="3" fontId="12" fillId="0" borderId="0" xfId="0" applyNumberFormat="1" applyFont="1" applyAlignment="1">
      <alignment wrapText="1"/>
    </xf>
    <xf numFmtId="3" fontId="12" fillId="0" borderId="0" xfId="0" applyNumberFormat="1" applyFont="1"/>
    <xf numFmtId="3" fontId="10" fillId="0" borderId="18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/>
    </xf>
    <xf numFmtId="3" fontId="10" fillId="0" borderId="17" xfId="0" applyNumberFormat="1" applyFont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3" fontId="10" fillId="0" borderId="19" xfId="0" applyNumberFormat="1" applyFont="1" applyBorder="1"/>
    <xf numFmtId="165" fontId="10" fillId="0" borderId="19" xfId="0" applyNumberFormat="1" applyFont="1" applyBorder="1"/>
    <xf numFmtId="3" fontId="10" fillId="0" borderId="20" xfId="0" applyNumberFormat="1" applyFont="1" applyBorder="1"/>
    <xf numFmtId="3" fontId="12" fillId="0" borderId="21" xfId="0" applyNumberFormat="1" applyFont="1" applyBorder="1"/>
    <xf numFmtId="165" fontId="12" fillId="0" borderId="21" xfId="0" applyNumberFormat="1" applyFont="1" applyBorder="1"/>
    <xf numFmtId="3" fontId="12" fillId="0" borderId="22" xfId="0" applyNumberFormat="1" applyFont="1" applyBorder="1"/>
    <xf numFmtId="3" fontId="12" fillId="0" borderId="12" xfId="0" applyNumberFormat="1" applyFont="1" applyBorder="1"/>
    <xf numFmtId="165" fontId="12" fillId="0" borderId="12" xfId="0" applyNumberFormat="1" applyFont="1" applyBorder="1"/>
    <xf numFmtId="165" fontId="12" fillId="0" borderId="10" xfId="0" applyNumberFormat="1" applyFont="1" applyBorder="1"/>
    <xf numFmtId="3" fontId="12" fillId="0" borderId="10" xfId="0" applyNumberFormat="1" applyFont="1" applyBorder="1"/>
    <xf numFmtId="3" fontId="12" fillId="0" borderId="8" xfId="0" applyNumberFormat="1" applyFont="1" applyBorder="1"/>
    <xf numFmtId="165" fontId="12" fillId="0" borderId="8" xfId="0" applyNumberFormat="1" applyFont="1" applyBorder="1"/>
    <xf numFmtId="165" fontId="12" fillId="0" borderId="6" xfId="0" applyNumberFormat="1" applyFont="1" applyBorder="1"/>
    <xf numFmtId="165" fontId="10" fillId="0" borderId="20" xfId="0" applyNumberFormat="1" applyFont="1" applyBorder="1"/>
    <xf numFmtId="165" fontId="12" fillId="0" borderId="22" xfId="0" applyNumberFormat="1" applyFont="1" applyBorder="1"/>
    <xf numFmtId="3" fontId="0" fillId="0" borderId="0" xfId="0" applyNumberFormat="1"/>
    <xf numFmtId="3" fontId="12" fillId="0" borderId="6" xfId="0" applyNumberFormat="1" applyFont="1" applyBorder="1"/>
    <xf numFmtId="3" fontId="14" fillId="0" borderId="0" xfId="0" applyNumberFormat="1" applyFont="1"/>
    <xf numFmtId="0" fontId="14" fillId="0" borderId="0" xfId="0" applyFont="1"/>
    <xf numFmtId="3" fontId="10" fillId="0" borderId="12" xfId="0" applyNumberFormat="1" applyFont="1" applyBorder="1"/>
    <xf numFmtId="165" fontId="10" fillId="0" borderId="12" xfId="0" applyNumberFormat="1" applyFont="1" applyBorder="1"/>
    <xf numFmtId="3" fontId="0" fillId="0" borderId="12" xfId="0" applyNumberFormat="1" applyBorder="1"/>
    <xf numFmtId="0" fontId="0" fillId="0" borderId="12" xfId="0" applyBorder="1"/>
    <xf numFmtId="3" fontId="14" fillId="0" borderId="12" xfId="0" applyNumberFormat="1" applyFont="1" applyBorder="1"/>
    <xf numFmtId="3" fontId="10" fillId="0" borderId="10" xfId="0" applyNumberFormat="1" applyFont="1" applyBorder="1"/>
    <xf numFmtId="3" fontId="10" fillId="0" borderId="11" xfId="0" applyNumberFormat="1" applyFont="1" applyBorder="1"/>
    <xf numFmtId="3" fontId="12" fillId="0" borderId="11" xfId="0" applyNumberFormat="1" applyFont="1" applyBorder="1"/>
    <xf numFmtId="165" fontId="10" fillId="0" borderId="10" xfId="0" applyNumberFormat="1" applyFont="1" applyBorder="1"/>
    <xf numFmtId="3" fontId="0" fillId="0" borderId="11" xfId="0" applyNumberFormat="1" applyBorder="1"/>
    <xf numFmtId="0" fontId="0" fillId="0" borderId="11" xfId="0" applyBorder="1"/>
    <xf numFmtId="3" fontId="14" fillId="0" borderId="11" xfId="0" applyNumberFormat="1" applyFont="1" applyBorder="1"/>
    <xf numFmtId="3" fontId="13" fillId="0" borderId="11" xfId="0" applyNumberFormat="1" applyFont="1" applyFill="1" applyBorder="1"/>
    <xf numFmtId="3" fontId="10" fillId="0" borderId="24" xfId="0" applyNumberFormat="1" applyFont="1" applyBorder="1" applyAlignment="1">
      <alignment wrapText="1"/>
    </xf>
    <xf numFmtId="3" fontId="10" fillId="0" borderId="25" xfId="0" applyNumberFormat="1" applyFont="1" applyBorder="1" applyAlignment="1">
      <alignment wrapText="1"/>
    </xf>
    <xf numFmtId="3" fontId="12" fillId="0" borderId="25" xfId="0" applyNumberFormat="1" applyFont="1" applyBorder="1" applyAlignment="1">
      <alignment wrapText="1"/>
    </xf>
    <xf numFmtId="3" fontId="12" fillId="0" borderId="25" xfId="0" applyNumberFormat="1" applyFont="1" applyBorder="1"/>
    <xf numFmtId="0" fontId="12" fillId="0" borderId="25" xfId="0" applyFont="1" applyBorder="1"/>
    <xf numFmtId="3" fontId="10" fillId="0" borderId="27" xfId="0" applyNumberFormat="1" applyFont="1" applyBorder="1" applyAlignment="1">
      <alignment wrapText="1"/>
    </xf>
    <xf numFmtId="3" fontId="10" fillId="0" borderId="28" xfId="0" applyNumberFormat="1" applyFont="1" applyBorder="1"/>
    <xf numFmtId="3" fontId="10" fillId="0" borderId="21" xfId="0" applyNumberFormat="1" applyFont="1" applyBorder="1"/>
    <xf numFmtId="165" fontId="10" fillId="0" borderId="21" xfId="0" applyNumberFormat="1" applyFont="1" applyBorder="1"/>
    <xf numFmtId="165" fontId="10" fillId="0" borderId="22" xfId="0" applyNumberFormat="1" applyFont="1" applyBorder="1"/>
    <xf numFmtId="3" fontId="10" fillId="0" borderId="22" xfId="0" applyNumberFormat="1" applyFont="1" applyBorder="1"/>
    <xf numFmtId="3" fontId="10" fillId="0" borderId="26" xfId="0" applyNumberFormat="1" applyFont="1" applyBorder="1" applyAlignment="1">
      <alignment horizontal="center" vertical="center" wrapText="1"/>
    </xf>
    <xf numFmtId="3" fontId="12" fillId="0" borderId="29" xfId="0" applyNumberFormat="1" applyFont="1" applyBorder="1" applyAlignment="1">
      <alignment wrapText="1"/>
    </xf>
    <xf numFmtId="3" fontId="12" fillId="0" borderId="7" xfId="0" applyNumberFormat="1" applyFont="1" applyBorder="1"/>
    <xf numFmtId="3" fontId="12" fillId="0" borderId="27" xfId="0" applyNumberFormat="1" applyFont="1" applyBorder="1"/>
    <xf numFmtId="3" fontId="12" fillId="0" borderId="28" xfId="0" applyNumberFormat="1" applyFont="1" applyBorder="1"/>
    <xf numFmtId="3" fontId="10" fillId="0" borderId="23" xfId="0" applyNumberFormat="1" applyFont="1" applyBorder="1" applyAlignment="1">
      <alignment wrapText="1"/>
    </xf>
    <xf numFmtId="3" fontId="10" fillId="0" borderId="30" xfId="0" applyNumberFormat="1" applyFont="1" applyBorder="1"/>
    <xf numFmtId="3" fontId="12" fillId="0" borderId="29" xfId="0" applyNumberFormat="1" applyFont="1" applyBorder="1"/>
    <xf numFmtId="0" fontId="12" fillId="0" borderId="27" xfId="0" applyFont="1" applyBorder="1"/>
    <xf numFmtId="3" fontId="13" fillId="0" borderId="28" xfId="0" applyNumberFormat="1" applyFont="1" applyFill="1" applyBorder="1"/>
    <xf numFmtId="3" fontId="0" fillId="0" borderId="21" xfId="0" applyNumberFormat="1" applyBorder="1"/>
    <xf numFmtId="0" fontId="0" fillId="0" borderId="28" xfId="0" applyBorder="1"/>
    <xf numFmtId="0" fontId="0" fillId="0" borderId="21" xfId="0" applyBorder="1"/>
    <xf numFmtId="3" fontId="0" fillId="0" borderId="28" xfId="0" applyNumberFormat="1" applyBorder="1"/>
    <xf numFmtId="3" fontId="10" fillId="0" borderId="23" xfId="0" applyNumberFormat="1" applyFont="1" applyBorder="1"/>
    <xf numFmtId="0" fontId="12" fillId="0" borderId="29" xfId="0" applyFont="1" applyBorder="1"/>
    <xf numFmtId="3" fontId="13" fillId="0" borderId="7" xfId="0" applyNumberFormat="1" applyFont="1" applyFill="1" applyBorder="1"/>
    <xf numFmtId="3" fontId="0" fillId="0" borderId="8" xfId="0" applyNumberFormat="1" applyBorder="1"/>
    <xf numFmtId="0" fontId="0" fillId="0" borderId="7" xfId="0" applyBorder="1"/>
    <xf numFmtId="0" fontId="0" fillId="0" borderId="8" xfId="0" applyBorder="1"/>
    <xf numFmtId="3" fontId="0" fillId="0" borderId="7" xfId="0" applyNumberFormat="1" applyBorder="1"/>
    <xf numFmtId="0" fontId="2" fillId="0" borderId="30" xfId="0" applyFont="1" applyBorder="1"/>
    <xf numFmtId="0" fontId="2" fillId="0" borderId="19" xfId="0" applyFont="1" applyBorder="1"/>
    <xf numFmtId="3" fontId="10" fillId="0" borderId="0" xfId="0" applyNumberFormat="1" applyFont="1" applyAlignment="1">
      <alignment horizontal="center"/>
    </xf>
    <xf numFmtId="0" fontId="15" fillId="0" borderId="0" xfId="0" applyFont="1" applyFill="1" applyAlignment="1">
      <alignment horizontal="justify" vertical="center" wrapText="1"/>
    </xf>
    <xf numFmtId="0" fontId="16" fillId="0" borderId="0" xfId="0" applyFont="1" applyFill="1" applyAlignment="1">
      <alignment horizontal="justify" vertical="center" wrapText="1"/>
    </xf>
    <xf numFmtId="0" fontId="0" fillId="0" borderId="0" xfId="0" applyFill="1"/>
    <xf numFmtId="0" fontId="18" fillId="0" borderId="0" xfId="0" applyFont="1" applyFill="1" applyAlignment="1">
      <alignment horizontal="justify" vertical="center" wrapText="1"/>
    </xf>
    <xf numFmtId="0" fontId="19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 wrapText="1"/>
    </xf>
    <xf numFmtId="3" fontId="18" fillId="0" borderId="15" xfId="0" applyNumberFormat="1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2" xfId="0" applyFont="1" applyFill="1" applyBorder="1" applyAlignment="1">
      <alignment wrapText="1"/>
    </xf>
    <xf numFmtId="3" fontId="4" fillId="0" borderId="28" xfId="0" applyNumberFormat="1" applyFont="1" applyFill="1" applyBorder="1"/>
    <xf numFmtId="3" fontId="4" fillId="0" borderId="21" xfId="0" applyNumberFormat="1" applyFont="1" applyFill="1" applyBorder="1"/>
    <xf numFmtId="166" fontId="4" fillId="0" borderId="21" xfId="1" applyNumberFormat="1" applyFont="1" applyFill="1" applyBorder="1"/>
    <xf numFmtId="164" fontId="4" fillId="0" borderId="21" xfId="1" applyNumberFormat="1" applyFont="1" applyFill="1" applyBorder="1" applyProtection="1"/>
    <xf numFmtId="166" fontId="4" fillId="0" borderId="22" xfId="1" applyNumberFormat="1" applyFont="1" applyFill="1" applyBorder="1"/>
    <xf numFmtId="1" fontId="4" fillId="0" borderId="9" xfId="0" applyNumberFormat="1" applyFont="1" applyFill="1" applyBorder="1" applyAlignment="1">
      <alignment horizontal="left"/>
    </xf>
    <xf numFmtId="0" fontId="4" fillId="0" borderId="10" xfId="0" applyFont="1" applyFill="1" applyBorder="1" applyAlignment="1">
      <alignment wrapText="1"/>
    </xf>
    <xf numFmtId="3" fontId="4" fillId="0" borderId="11" xfId="0" applyNumberFormat="1" applyFont="1" applyFill="1" applyBorder="1"/>
    <xf numFmtId="3" fontId="4" fillId="0" borderId="12" xfId="0" applyNumberFormat="1" applyFont="1" applyFill="1" applyBorder="1"/>
    <xf numFmtId="166" fontId="4" fillId="0" borderId="12" xfId="1" applyNumberFormat="1" applyFont="1" applyFill="1" applyBorder="1"/>
    <xf numFmtId="166" fontId="4" fillId="0" borderId="10" xfId="1" applyNumberFormat="1" applyFont="1" applyFill="1" applyBorder="1"/>
    <xf numFmtId="1" fontId="3" fillId="0" borderId="9" xfId="0" applyNumberFormat="1" applyFont="1" applyFill="1" applyBorder="1" applyAlignment="1">
      <alignment horizontal="left"/>
    </xf>
    <xf numFmtId="3" fontId="3" fillId="0" borderId="11" xfId="0" applyNumberFormat="1" applyFont="1" applyFill="1" applyBorder="1"/>
    <xf numFmtId="3" fontId="3" fillId="0" borderId="12" xfId="0" applyNumberFormat="1" applyFont="1" applyFill="1" applyBorder="1"/>
    <xf numFmtId="166" fontId="3" fillId="0" borderId="12" xfId="1" applyNumberFormat="1" applyFont="1" applyFill="1" applyBorder="1"/>
    <xf numFmtId="166" fontId="3" fillId="0" borderId="10" xfId="1" applyNumberFormat="1" applyFont="1" applyFill="1" applyBorder="1"/>
    <xf numFmtId="3" fontId="12" fillId="0" borderId="11" xfId="0" applyNumberFormat="1" applyFont="1" applyFill="1" applyBorder="1"/>
    <xf numFmtId="0" fontId="4" fillId="0" borderId="9" xfId="0" applyFont="1" applyFill="1" applyBorder="1" applyAlignment="1">
      <alignment horizontal="left"/>
    </xf>
    <xf numFmtId="49" fontId="3" fillId="0" borderId="10" xfId="0" applyNumberFormat="1" applyFont="1" applyFill="1" applyBorder="1" applyAlignment="1">
      <alignment horizontal="justify" vertical="center" wrapText="1"/>
    </xf>
    <xf numFmtId="1" fontId="3" fillId="0" borderId="9" xfId="0" applyNumberFormat="1" applyFont="1" applyFill="1" applyBorder="1" applyAlignment="1">
      <alignment horizontal="justify" vertical="center" wrapText="1"/>
    </xf>
    <xf numFmtId="3" fontId="12" fillId="0" borderId="10" xfId="0" applyNumberFormat="1" applyFont="1" applyFill="1" applyBorder="1" applyAlignment="1">
      <alignment wrapText="1"/>
    </xf>
    <xf numFmtId="0" fontId="3" fillId="0" borderId="31" xfId="0" applyFont="1" applyFill="1" applyBorder="1" applyAlignment="1">
      <alignment horizontal="justify" vertical="center" wrapText="1"/>
    </xf>
    <xf numFmtId="1" fontId="3" fillId="0" borderId="31" xfId="0" applyNumberFormat="1" applyFont="1" applyFill="1" applyBorder="1" applyAlignment="1">
      <alignment horizontal="left"/>
    </xf>
    <xf numFmtId="0" fontId="3" fillId="0" borderId="22" xfId="0" applyFont="1" applyFill="1" applyBorder="1" applyAlignment="1">
      <alignment horizontal="justify" vertical="center" wrapText="1"/>
    </xf>
    <xf numFmtId="0" fontId="4" fillId="0" borderId="22" xfId="0" applyFont="1" applyFill="1" applyBorder="1" applyAlignment="1">
      <alignment horizontal="justify" vertical="center" wrapText="1"/>
    </xf>
    <xf numFmtId="3" fontId="3" fillId="0" borderId="32" xfId="0" applyNumberFormat="1" applyFont="1" applyFill="1" applyBorder="1"/>
    <xf numFmtId="1" fontId="4" fillId="0" borderId="9" xfId="0" applyNumberFormat="1" applyFont="1" applyFill="1" applyBorder="1" applyAlignment="1" applyProtection="1">
      <alignment horizontal="left" vertical="center"/>
      <protection locked="0"/>
    </xf>
    <xf numFmtId="0" fontId="4" fillId="0" borderId="33" xfId="0" applyFont="1" applyFill="1" applyBorder="1" applyAlignment="1">
      <alignment wrapText="1"/>
    </xf>
    <xf numFmtId="0" fontId="2" fillId="0" borderId="0" xfId="0" applyFont="1" applyFill="1"/>
    <xf numFmtId="1" fontId="3" fillId="0" borderId="9" xfId="0" applyNumberFormat="1" applyFont="1" applyFill="1" applyBorder="1" applyAlignment="1" applyProtection="1">
      <alignment horizontal="left" vertical="center"/>
      <protection locked="0"/>
    </xf>
    <xf numFmtId="0" fontId="3" fillId="0" borderId="33" xfId="0" applyFont="1" applyFill="1" applyBorder="1" applyAlignment="1">
      <alignment wrapText="1"/>
    </xf>
    <xf numFmtId="1" fontId="3" fillId="0" borderId="31" xfId="0" applyNumberFormat="1" applyFont="1" applyFill="1" applyBorder="1" applyAlignment="1" applyProtection="1">
      <alignment horizontal="left" vertical="center"/>
      <protection locked="0"/>
    </xf>
    <xf numFmtId="0" fontId="3" fillId="0" borderId="22" xfId="0" applyFont="1" applyFill="1" applyBorder="1" applyAlignment="1">
      <alignment wrapText="1"/>
    </xf>
    <xf numFmtId="1" fontId="3" fillId="0" borderId="31" xfId="1" applyNumberFormat="1" applyFont="1" applyFill="1" applyBorder="1" applyAlignment="1" applyProtection="1">
      <alignment horizontal="left" vertical="center"/>
      <protection locked="0"/>
    </xf>
    <xf numFmtId="49" fontId="8" fillId="0" borderId="13" xfId="0" applyNumberFormat="1" applyFont="1" applyFill="1" applyBorder="1" applyAlignment="1">
      <alignment horizontal="left" wrapText="1"/>
    </xf>
    <xf numFmtId="1" fontId="4" fillId="0" borderId="31" xfId="0" applyNumberFormat="1" applyFont="1" applyFill="1" applyBorder="1" applyAlignment="1">
      <alignment horizontal="left"/>
    </xf>
    <xf numFmtId="1" fontId="9" fillId="0" borderId="9" xfId="0" applyNumberFormat="1" applyFont="1" applyFill="1" applyBorder="1" applyAlignment="1">
      <alignment horizontal="justify" vertical="center" wrapText="1"/>
    </xf>
    <xf numFmtId="0" fontId="9" fillId="0" borderId="10" xfId="0" applyFont="1" applyFill="1" applyBorder="1" applyAlignment="1">
      <alignment horizontal="justify" vertical="center" wrapText="1"/>
    </xf>
    <xf numFmtId="1" fontId="4" fillId="0" borderId="9" xfId="1" applyNumberFormat="1" applyFont="1" applyFill="1" applyBorder="1" applyAlignment="1">
      <alignment horizontal="left"/>
    </xf>
    <xf numFmtId="1" fontId="3" fillId="0" borderId="9" xfId="1" applyNumberFormat="1" applyFont="1" applyFill="1" applyBorder="1" applyAlignment="1">
      <alignment horizontal="left"/>
    </xf>
    <xf numFmtId="166" fontId="3" fillId="0" borderId="10" xfId="1" applyNumberFormat="1" applyFont="1" applyFill="1" applyBorder="1" applyAlignment="1">
      <alignment horizontal="left" wrapText="1"/>
    </xf>
    <xf numFmtId="166" fontId="3" fillId="0" borderId="10" xfId="1" applyNumberFormat="1" applyFont="1" applyFill="1" applyBorder="1" applyAlignment="1">
      <alignment wrapText="1"/>
    </xf>
    <xf numFmtId="1" fontId="3" fillId="0" borderId="9" xfId="1" applyNumberFormat="1" applyFont="1" applyBorder="1" applyAlignment="1">
      <alignment horizontal="left"/>
    </xf>
    <xf numFmtId="3" fontId="20" fillId="0" borderId="13" xfId="0" applyNumberFormat="1" applyFont="1" applyBorder="1" applyAlignment="1">
      <alignment horizontal="left" wrapText="1"/>
    </xf>
    <xf numFmtId="3" fontId="3" fillId="0" borderId="28" xfId="0" applyNumberFormat="1" applyFont="1" applyFill="1" applyBorder="1"/>
    <xf numFmtId="0" fontId="5" fillId="0" borderId="0" xfId="0" applyFont="1" applyFill="1"/>
    <xf numFmtId="1" fontId="4" fillId="0" borderId="15" xfId="1" applyNumberFormat="1" applyFont="1" applyFill="1" applyBorder="1" applyAlignment="1">
      <alignment horizontal="left"/>
    </xf>
    <xf numFmtId="166" fontId="4" fillId="0" borderId="16" xfId="1" applyNumberFormat="1" applyFont="1" applyFill="1" applyBorder="1" applyAlignment="1">
      <alignment horizontal="left" wrapText="1"/>
    </xf>
    <xf numFmtId="3" fontId="4" fillId="0" borderId="17" xfId="0" applyNumberFormat="1" applyFont="1" applyFill="1" applyBorder="1"/>
    <xf numFmtId="3" fontId="4" fillId="0" borderId="18" xfId="0" applyNumberFormat="1" applyFont="1" applyFill="1" applyBorder="1"/>
    <xf numFmtId="166" fontId="4" fillId="0" borderId="18" xfId="1" applyNumberFormat="1" applyFont="1" applyFill="1" applyBorder="1"/>
    <xf numFmtId="166" fontId="4" fillId="0" borderId="16" xfId="1" applyNumberFormat="1" applyFont="1" applyFill="1" applyBorder="1"/>
    <xf numFmtId="0" fontId="0" fillId="0" borderId="0" xfId="0" applyFill="1" applyAlignment="1">
      <alignment wrapText="1"/>
    </xf>
    <xf numFmtId="3" fontId="3" fillId="0" borderId="0" xfId="0" applyNumberFormat="1" applyFont="1" applyFill="1"/>
    <xf numFmtId="0" fontId="3" fillId="0" borderId="0" xfId="0" applyFont="1" applyFill="1"/>
    <xf numFmtId="3" fontId="0" fillId="0" borderId="0" xfId="0" applyNumberFormat="1" applyFill="1"/>
    <xf numFmtId="3" fontId="10" fillId="0" borderId="18" xfId="0" applyNumberFormat="1" applyFont="1" applyBorder="1" applyAlignment="1">
      <alignment horizontal="center"/>
    </xf>
    <xf numFmtId="3" fontId="10" fillId="0" borderId="18" xfId="0" applyNumberFormat="1" applyFont="1" applyBorder="1" applyAlignment="1">
      <alignment horizontal="center" wrapText="1"/>
    </xf>
    <xf numFmtId="3" fontId="10" fillId="0" borderId="16" xfId="0" applyNumberFormat="1" applyFont="1" applyBorder="1" applyAlignment="1">
      <alignment horizontal="center"/>
    </xf>
    <xf numFmtId="3" fontId="10" fillId="0" borderId="17" xfId="0" applyNumberFormat="1" applyFont="1" applyBorder="1" applyAlignment="1">
      <alignment horizontal="center" wrapText="1"/>
    </xf>
    <xf numFmtId="165" fontId="10" fillId="0" borderId="18" xfId="0" applyNumberFormat="1" applyFont="1" applyBorder="1" applyAlignment="1">
      <alignment horizontal="center" wrapText="1"/>
    </xf>
    <xf numFmtId="3" fontId="10" fillId="0" borderId="16" xfId="0" applyNumberFormat="1" applyFont="1" applyBorder="1" applyAlignment="1">
      <alignment horizontal="center" wrapText="1"/>
    </xf>
    <xf numFmtId="3" fontId="10" fillId="0" borderId="17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 wrapText="1"/>
    </xf>
    <xf numFmtId="3" fontId="12" fillId="0" borderId="0" xfId="0" applyNumberFormat="1" applyFont="1" applyBorder="1"/>
    <xf numFmtId="3" fontId="21" fillId="0" borderId="0" xfId="0" applyNumberFormat="1" applyFont="1"/>
    <xf numFmtId="0" fontId="22" fillId="0" borderId="0" xfId="0" applyFont="1"/>
    <xf numFmtId="3" fontId="10" fillId="0" borderId="24" xfId="0" applyNumberFormat="1" applyFont="1" applyBorder="1"/>
    <xf numFmtId="3" fontId="10" fillId="0" borderId="25" xfId="0" applyNumberFormat="1" applyFont="1" applyBorder="1"/>
    <xf numFmtId="3" fontId="10" fillId="0" borderId="26" xfId="0" applyNumberFormat="1" applyFont="1" applyBorder="1" applyAlignment="1">
      <alignment horizontal="center"/>
    </xf>
    <xf numFmtId="3" fontId="10" fillId="0" borderId="34" xfId="0" applyNumberFormat="1" applyFont="1" applyBorder="1"/>
    <xf numFmtId="3" fontId="10" fillId="0" borderId="35" xfId="0" applyNumberFormat="1" applyFont="1" applyBorder="1"/>
    <xf numFmtId="3" fontId="10" fillId="0" borderId="36" xfId="0" applyNumberFormat="1" applyFont="1" applyBorder="1"/>
    <xf numFmtId="165" fontId="10" fillId="0" borderId="36" xfId="0" applyNumberFormat="1" applyFont="1" applyBorder="1"/>
    <xf numFmtId="165" fontId="10" fillId="0" borderId="37" xfId="0" applyNumberFormat="1" applyFont="1" applyBorder="1"/>
    <xf numFmtId="3" fontId="10" fillId="0" borderId="37" xfId="0" applyNumberFormat="1" applyFont="1" applyBorder="1"/>
    <xf numFmtId="3" fontId="23" fillId="0" borderId="23" xfId="0" applyNumberFormat="1" applyFont="1" applyBorder="1"/>
    <xf numFmtId="165" fontId="10" fillId="0" borderId="30" xfId="0" applyNumberFormat="1" applyFont="1" applyBorder="1"/>
    <xf numFmtId="3" fontId="24" fillId="0" borderId="19" xfId="0" applyNumberFormat="1" applyFont="1" applyBorder="1"/>
    <xf numFmtId="3" fontId="11" fillId="0" borderId="20" xfId="0" applyNumberFormat="1" applyFont="1" applyBorder="1"/>
    <xf numFmtId="3" fontId="11" fillId="0" borderId="19" xfId="0" applyNumberFormat="1" applyFont="1" applyBorder="1"/>
    <xf numFmtId="3" fontId="11" fillId="0" borderId="0" xfId="0" applyNumberFormat="1" applyFont="1"/>
    <xf numFmtId="0" fontId="25" fillId="0" borderId="0" xfId="0" applyFont="1"/>
    <xf numFmtId="0" fontId="2" fillId="0" borderId="20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3" fontId="10" fillId="0" borderId="0" xfId="0" applyNumberFormat="1" applyFont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3" fontId="10" fillId="0" borderId="11" xfId="0" applyNumberFormat="1" applyFont="1" applyBorder="1" applyAlignment="1">
      <alignment horizontal="center"/>
    </xf>
    <xf numFmtId="3" fontId="10" fillId="0" borderId="12" xfId="0" applyNumberFormat="1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textRotation="45" wrapText="1"/>
    </xf>
    <xf numFmtId="0" fontId="18" fillId="0" borderId="17" xfId="0" applyFont="1" applyFill="1" applyBorder="1" applyAlignment="1">
      <alignment vertical="center" textRotation="45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u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mpres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NG%20es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ing%20net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artin/varios/ppro%202015/3-15/espub/ing%20neto%2031-03-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ESES%20GASTO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centr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establecimien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 ctas"/>
      <sheetName val="gastos ent"/>
      <sheetName val="ing ctas"/>
      <sheetName val="ing ent"/>
      <sheetName val="Hoja5"/>
      <sheetName val="Hoja1"/>
    </sheetNames>
    <sheetDataSet>
      <sheetData sheetId="0">
        <row r="7">
          <cell r="E7">
            <v>23367382903</v>
          </cell>
        </row>
        <row r="8">
          <cell r="E8">
            <v>23367382903</v>
          </cell>
        </row>
        <row r="9">
          <cell r="E9">
            <v>0</v>
          </cell>
        </row>
        <row r="10">
          <cell r="E10">
            <v>286721507</v>
          </cell>
        </row>
        <row r="11">
          <cell r="E11">
            <v>-1118131331</v>
          </cell>
        </row>
        <row r="12">
          <cell r="D12">
            <v>449740474000</v>
          </cell>
          <cell r="E12">
            <v>-601640344</v>
          </cell>
          <cell r="J12">
            <v>96781091154</v>
          </cell>
          <cell r="N12">
            <v>98543663649</v>
          </cell>
        </row>
        <row r="13">
          <cell r="D13">
            <v>30084997000</v>
          </cell>
          <cell r="E13">
            <v>-291552</v>
          </cell>
          <cell r="J13">
            <v>6886545281</v>
          </cell>
          <cell r="N13">
            <v>7007367907</v>
          </cell>
        </row>
        <row r="14">
          <cell r="D14">
            <v>17564736000</v>
          </cell>
          <cell r="E14">
            <v>-18873009</v>
          </cell>
          <cell r="J14">
            <v>3412663970</v>
          </cell>
          <cell r="N14">
            <v>3430676822</v>
          </cell>
        </row>
        <row r="15">
          <cell r="D15">
            <v>1151365000</v>
          </cell>
          <cell r="E15">
            <v>0</v>
          </cell>
          <cell r="J15">
            <v>199324312</v>
          </cell>
          <cell r="N15">
            <v>199929712</v>
          </cell>
        </row>
        <row r="16">
          <cell r="D16">
            <v>1246680000</v>
          </cell>
          <cell r="E16">
            <v>0</v>
          </cell>
          <cell r="J16">
            <v>178721472</v>
          </cell>
          <cell r="N16">
            <v>179123928</v>
          </cell>
        </row>
        <row r="17">
          <cell r="D17">
            <v>14549270000</v>
          </cell>
          <cell r="E17">
            <v>0</v>
          </cell>
          <cell r="J17">
            <v>3805115851</v>
          </cell>
          <cell r="N17">
            <v>3892580963</v>
          </cell>
        </row>
        <row r="18">
          <cell r="D18">
            <v>60874722000</v>
          </cell>
          <cell r="E18">
            <v>0</v>
          </cell>
          <cell r="J18">
            <v>12966193</v>
          </cell>
          <cell r="N18">
            <v>508966193</v>
          </cell>
        </row>
        <row r="19">
          <cell r="D19">
            <v>12177473000</v>
          </cell>
          <cell r="E19">
            <v>-85565000</v>
          </cell>
          <cell r="J19">
            <v>189174869</v>
          </cell>
          <cell r="N19">
            <v>189174869</v>
          </cell>
        </row>
        <row r="20">
          <cell r="D20">
            <v>54311400000</v>
          </cell>
          <cell r="E20">
            <v>-1904339827</v>
          </cell>
          <cell r="J20">
            <v>219618673</v>
          </cell>
          <cell r="N20">
            <v>316048241</v>
          </cell>
        </row>
        <row r="21">
          <cell r="D21">
            <v>30198291000</v>
          </cell>
          <cell r="E21">
            <v>-66442461</v>
          </cell>
          <cell r="J21">
            <v>3759684643</v>
          </cell>
          <cell r="N21">
            <v>3948758537</v>
          </cell>
        </row>
        <row r="22">
          <cell r="D22">
            <v>118121649000</v>
          </cell>
          <cell r="E22">
            <v>-20614870</v>
          </cell>
          <cell r="J22">
            <v>25030908256</v>
          </cell>
          <cell r="N22">
            <v>25607546474</v>
          </cell>
        </row>
        <row r="23">
          <cell r="D23">
            <v>13340064000</v>
          </cell>
          <cell r="E23">
            <v>0</v>
          </cell>
          <cell r="J23">
            <v>2770904216</v>
          </cell>
          <cell r="N23">
            <v>2790229486</v>
          </cell>
        </row>
        <row r="24">
          <cell r="D24">
            <v>539421000</v>
          </cell>
          <cell r="E24">
            <v>24000000</v>
          </cell>
          <cell r="J24">
            <v>107102906</v>
          </cell>
          <cell r="N24">
            <v>107102906</v>
          </cell>
        </row>
        <row r="25">
          <cell r="D25">
            <v>1338488000</v>
          </cell>
          <cell r="E25">
            <v>0</v>
          </cell>
          <cell r="J25">
            <v>304865134</v>
          </cell>
          <cell r="N25">
            <v>304865134</v>
          </cell>
        </row>
        <row r="26">
          <cell r="D26">
            <v>376855000</v>
          </cell>
          <cell r="E26">
            <v>0</v>
          </cell>
          <cell r="J26">
            <v>84686184</v>
          </cell>
          <cell r="N26">
            <v>84686184</v>
          </cell>
        </row>
        <row r="27">
          <cell r="D27">
            <v>1531360000</v>
          </cell>
          <cell r="E27">
            <v>1114520816</v>
          </cell>
          <cell r="J27">
            <v>1264886071</v>
          </cell>
          <cell r="N27">
            <v>1264886071</v>
          </cell>
        </row>
        <row r="28">
          <cell r="D28">
            <v>0</v>
          </cell>
          <cell r="E28">
            <v>0</v>
          </cell>
          <cell r="J28">
            <v>0</v>
          </cell>
          <cell r="N28">
            <v>0</v>
          </cell>
        </row>
        <row r="29">
          <cell r="D29">
            <v>3255673000</v>
          </cell>
          <cell r="E29">
            <v>0</v>
          </cell>
          <cell r="J29">
            <v>0</v>
          </cell>
          <cell r="N29">
            <v>0</v>
          </cell>
        </row>
        <row r="30">
          <cell r="E30">
            <v>0</v>
          </cell>
        </row>
        <row r="31">
          <cell r="D31">
            <v>760761000</v>
          </cell>
          <cell r="E31">
            <v>0</v>
          </cell>
          <cell r="J31">
            <v>389017249</v>
          </cell>
          <cell r="N31">
            <v>390735753</v>
          </cell>
        </row>
        <row r="32">
          <cell r="D32">
            <v>487000000</v>
          </cell>
          <cell r="E32">
            <v>0</v>
          </cell>
          <cell r="J32">
            <v>330231353</v>
          </cell>
          <cell r="N32">
            <v>330231353</v>
          </cell>
        </row>
        <row r="33">
          <cell r="D33">
            <v>369267000</v>
          </cell>
          <cell r="E33">
            <v>0</v>
          </cell>
          <cell r="J33">
            <v>61494008</v>
          </cell>
          <cell r="N33">
            <v>61494008</v>
          </cell>
        </row>
        <row r="34">
          <cell r="D34">
            <v>2265989000</v>
          </cell>
          <cell r="E34">
            <v>0</v>
          </cell>
          <cell r="J34">
            <v>307371479</v>
          </cell>
          <cell r="N34">
            <v>321428868</v>
          </cell>
        </row>
        <row r="35">
          <cell r="D35">
            <v>35024000</v>
          </cell>
          <cell r="E35">
            <v>0</v>
          </cell>
          <cell r="J35">
            <v>6711424</v>
          </cell>
          <cell r="N35">
            <v>6711424</v>
          </cell>
        </row>
        <row r="36">
          <cell r="D36">
            <v>6067079000</v>
          </cell>
          <cell r="E36">
            <v>441114916</v>
          </cell>
          <cell r="J36">
            <v>5753032688</v>
          </cell>
          <cell r="N36">
            <v>5759511799</v>
          </cell>
        </row>
        <row r="37">
          <cell r="E37">
            <v>1374536175</v>
          </cell>
        </row>
        <row r="38">
          <cell r="D38">
            <v>0</v>
          </cell>
          <cell r="E38">
            <v>0</v>
          </cell>
          <cell r="J38">
            <v>0</v>
          </cell>
          <cell r="N38">
            <v>0</v>
          </cell>
        </row>
        <row r="39">
          <cell r="D39">
            <v>2092901000</v>
          </cell>
          <cell r="E39">
            <v>0</v>
          </cell>
          <cell r="J39">
            <v>420042821</v>
          </cell>
          <cell r="N39">
            <v>420042821</v>
          </cell>
        </row>
        <row r="40">
          <cell r="E40">
            <v>483900000</v>
          </cell>
        </row>
        <row r="41">
          <cell r="D41">
            <v>29143652000</v>
          </cell>
          <cell r="E41">
            <v>483900000</v>
          </cell>
          <cell r="J41">
            <v>3222385536</v>
          </cell>
          <cell r="N41">
            <v>21697190985</v>
          </cell>
        </row>
        <row r="42">
          <cell r="D42">
            <v>12745000000</v>
          </cell>
          <cell r="E42">
            <v>0</v>
          </cell>
          <cell r="J42">
            <v>1991405496</v>
          </cell>
          <cell r="N42">
            <v>1991405496</v>
          </cell>
        </row>
        <row r="43">
          <cell r="D43">
            <v>10390774000</v>
          </cell>
          <cell r="E43">
            <v>851314000</v>
          </cell>
          <cell r="J43">
            <v>1191768929</v>
          </cell>
          <cell r="N43">
            <v>7718826654</v>
          </cell>
        </row>
        <row r="44">
          <cell r="D44">
            <v>258000000</v>
          </cell>
          <cell r="E44">
            <v>0</v>
          </cell>
          <cell r="J44">
            <v>42820386</v>
          </cell>
          <cell r="N44">
            <v>258000000</v>
          </cell>
        </row>
        <row r="45">
          <cell r="D45">
            <v>25277166000</v>
          </cell>
          <cell r="E45">
            <v>39322175</v>
          </cell>
          <cell r="J45">
            <v>5403929805</v>
          </cell>
          <cell r="N45">
            <v>18934908287</v>
          </cell>
        </row>
        <row r="46">
          <cell r="E46">
            <v>30316663</v>
          </cell>
        </row>
        <row r="47">
          <cell r="E47">
            <v>-587024440</v>
          </cell>
        </row>
        <row r="48">
          <cell r="D48">
            <v>38012227000</v>
          </cell>
          <cell r="E48">
            <v>-1287185640</v>
          </cell>
          <cell r="J48">
            <v>15690799644</v>
          </cell>
          <cell r="N48">
            <v>15813452078</v>
          </cell>
        </row>
        <row r="49">
          <cell r="D49">
            <v>37048669000</v>
          </cell>
          <cell r="E49">
            <v>0</v>
          </cell>
          <cell r="J49">
            <v>4932601803</v>
          </cell>
          <cell r="N49">
            <v>6325799910</v>
          </cell>
        </row>
        <row r="50">
          <cell r="D50">
            <v>53661397000</v>
          </cell>
          <cell r="E50">
            <v>0</v>
          </cell>
          <cell r="J50">
            <v>8376408768</v>
          </cell>
          <cell r="N50">
            <v>10775774458</v>
          </cell>
        </row>
        <row r="51">
          <cell r="D51">
            <v>3387850000</v>
          </cell>
          <cell r="E51">
            <v>700161200</v>
          </cell>
          <cell r="J51">
            <v>568455273</v>
          </cell>
          <cell r="N51">
            <v>754687980</v>
          </cell>
        </row>
        <row r="52">
          <cell r="D52">
            <v>29774749000</v>
          </cell>
          <cell r="E52">
            <v>0</v>
          </cell>
          <cell r="J52">
            <v>3908174141</v>
          </cell>
          <cell r="N52">
            <v>5117655845</v>
          </cell>
        </row>
        <row r="53">
          <cell r="E53">
            <v>617341103</v>
          </cell>
        </row>
        <row r="54">
          <cell r="D54">
            <v>40586644000</v>
          </cell>
          <cell r="E54">
            <v>800000000</v>
          </cell>
          <cell r="J54">
            <v>5907059404</v>
          </cell>
          <cell r="N54">
            <v>7258149857</v>
          </cell>
        </row>
        <row r="55">
          <cell r="D55">
            <v>39508997000</v>
          </cell>
          <cell r="E55">
            <v>0</v>
          </cell>
          <cell r="J55">
            <v>7236533254</v>
          </cell>
          <cell r="N55">
            <v>9355420320</v>
          </cell>
        </row>
        <row r="56">
          <cell r="D56">
            <v>986571000</v>
          </cell>
          <cell r="E56">
            <v>-400000000</v>
          </cell>
          <cell r="J56">
            <v>51380657</v>
          </cell>
          <cell r="N56">
            <v>65423982</v>
          </cell>
        </row>
        <row r="57">
          <cell r="D57">
            <v>2467479000</v>
          </cell>
          <cell r="E57">
            <v>198291000</v>
          </cell>
          <cell r="J57">
            <v>390134407</v>
          </cell>
          <cell r="N57">
            <v>531381908</v>
          </cell>
        </row>
        <row r="58">
          <cell r="D58">
            <v>2639222000</v>
          </cell>
          <cell r="E58">
            <v>0</v>
          </cell>
          <cell r="J58">
            <v>335017692</v>
          </cell>
          <cell r="N58">
            <v>460236848</v>
          </cell>
        </row>
        <row r="59">
          <cell r="D59">
            <v>22281452000</v>
          </cell>
          <cell r="E59">
            <v>0</v>
          </cell>
          <cell r="J59">
            <v>2934466102</v>
          </cell>
          <cell r="N59">
            <v>3788472274</v>
          </cell>
        </row>
        <row r="60">
          <cell r="D60">
            <v>5655313000</v>
          </cell>
          <cell r="E60">
            <v>0</v>
          </cell>
          <cell r="J60">
            <v>774217152</v>
          </cell>
          <cell r="N60">
            <v>977154808</v>
          </cell>
        </row>
        <row r="61">
          <cell r="D61">
            <v>5127281000</v>
          </cell>
          <cell r="E61">
            <v>0</v>
          </cell>
          <cell r="J61">
            <v>678420685</v>
          </cell>
          <cell r="N61">
            <v>933169297</v>
          </cell>
        </row>
        <row r="62">
          <cell r="D62">
            <v>171192000</v>
          </cell>
          <cell r="E62">
            <v>19050103</v>
          </cell>
          <cell r="J62">
            <v>44687652</v>
          </cell>
          <cell r="N62">
            <v>50121431</v>
          </cell>
        </row>
        <row r="63">
          <cell r="D63">
            <v>0</v>
          </cell>
          <cell r="E63">
            <v>0</v>
          </cell>
          <cell r="J63">
            <v>0</v>
          </cell>
          <cell r="N63">
            <v>0</v>
          </cell>
        </row>
        <row r="64">
          <cell r="E64">
            <v>324204162</v>
          </cell>
        </row>
        <row r="65">
          <cell r="E65">
            <v>1358335998</v>
          </cell>
        </row>
        <row r="66">
          <cell r="D66">
            <v>3348636000</v>
          </cell>
          <cell r="E66">
            <v>1950000</v>
          </cell>
          <cell r="J66">
            <v>1955760</v>
          </cell>
          <cell r="N66">
            <v>4170710</v>
          </cell>
        </row>
        <row r="67">
          <cell r="D67">
            <v>28115842000</v>
          </cell>
          <cell r="E67">
            <v>1361185998</v>
          </cell>
          <cell r="J67">
            <v>53084060</v>
          </cell>
          <cell r="N67">
            <v>4080157991</v>
          </cell>
        </row>
        <row r="68">
          <cell r="D68">
            <v>3081403000</v>
          </cell>
          <cell r="E68">
            <v>0</v>
          </cell>
          <cell r="J68">
            <v>3955610</v>
          </cell>
          <cell r="N68">
            <v>969344937</v>
          </cell>
        </row>
        <row r="69">
          <cell r="D69">
            <v>8710194000</v>
          </cell>
          <cell r="E69">
            <v>-1800000</v>
          </cell>
          <cell r="J69">
            <v>55595571</v>
          </cell>
          <cell r="N69">
            <v>355342685</v>
          </cell>
        </row>
        <row r="70">
          <cell r="D70">
            <v>588623000</v>
          </cell>
          <cell r="E70">
            <v>-3000000</v>
          </cell>
          <cell r="J70">
            <v>3760000</v>
          </cell>
          <cell r="N70">
            <v>17514088</v>
          </cell>
        </row>
        <row r="71">
          <cell r="E71">
            <v>-2175074329</v>
          </cell>
        </row>
        <row r="72">
          <cell r="D72">
            <v>20671601000</v>
          </cell>
          <cell r="E72">
            <v>-15383453</v>
          </cell>
          <cell r="J72">
            <v>2644510089</v>
          </cell>
          <cell r="N72">
            <v>10449767923</v>
          </cell>
        </row>
        <row r="73">
          <cell r="D73">
            <v>634738000</v>
          </cell>
          <cell r="E73">
            <v>59781338</v>
          </cell>
          <cell r="J73">
            <v>126530858</v>
          </cell>
          <cell r="N73">
            <v>141307969</v>
          </cell>
        </row>
        <row r="74">
          <cell r="D74">
            <v>22953001000</v>
          </cell>
          <cell r="E74">
            <v>-2497836365</v>
          </cell>
          <cell r="J74">
            <v>589006845</v>
          </cell>
          <cell r="N74">
            <v>3992840366</v>
          </cell>
        </row>
        <row r="75">
          <cell r="D75">
            <v>4274887000</v>
          </cell>
          <cell r="E75">
            <v>0</v>
          </cell>
          <cell r="J75">
            <v>45782548</v>
          </cell>
          <cell r="N75">
            <v>243998439</v>
          </cell>
        </row>
        <row r="76">
          <cell r="E76">
            <v>166760622</v>
          </cell>
        </row>
        <row r="77">
          <cell r="D77">
            <v>66035042000</v>
          </cell>
          <cell r="E77">
            <v>166760622</v>
          </cell>
          <cell r="J77">
            <v>791757103</v>
          </cell>
          <cell r="N77">
            <v>12907129701</v>
          </cell>
        </row>
        <row r="78">
          <cell r="D78">
            <v>2571000000</v>
          </cell>
          <cell r="E78">
            <v>0</v>
          </cell>
          <cell r="J78">
            <v>395290040</v>
          </cell>
          <cell r="N78">
            <v>403290040</v>
          </cell>
        </row>
        <row r="79">
          <cell r="E79">
            <v>133000000</v>
          </cell>
        </row>
        <row r="80">
          <cell r="D80">
            <v>31487251000</v>
          </cell>
          <cell r="E80">
            <v>8693000</v>
          </cell>
          <cell r="J80">
            <v>34714482</v>
          </cell>
          <cell r="N80">
            <v>2775987660</v>
          </cell>
        </row>
        <row r="81">
          <cell r="D81">
            <v>88000000</v>
          </cell>
          <cell r="E81">
            <v>124307000</v>
          </cell>
          <cell r="J81">
            <v>0</v>
          </cell>
          <cell r="N81">
            <v>0</v>
          </cell>
        </row>
        <row r="82">
          <cell r="D82">
            <v>1081000000</v>
          </cell>
          <cell r="E82">
            <v>0</v>
          </cell>
          <cell r="J82">
            <v>177432252</v>
          </cell>
          <cell r="N82">
            <v>177432295</v>
          </cell>
        </row>
        <row r="83">
          <cell r="D83">
            <v>0</v>
          </cell>
          <cell r="E83">
            <v>0</v>
          </cell>
          <cell r="J83">
            <v>0</v>
          </cell>
          <cell r="N83">
            <v>0</v>
          </cell>
        </row>
        <row r="84">
          <cell r="E84">
            <v>0</v>
          </cell>
        </row>
        <row r="85">
          <cell r="D85">
            <v>11224412000</v>
          </cell>
          <cell r="E85">
            <v>20000000</v>
          </cell>
          <cell r="J85">
            <v>2071402091</v>
          </cell>
          <cell r="N85">
            <v>2793129506</v>
          </cell>
        </row>
        <row r="86">
          <cell r="D86">
            <v>5780543000</v>
          </cell>
          <cell r="E86">
            <v>15000000</v>
          </cell>
          <cell r="J86">
            <v>805217144</v>
          </cell>
          <cell r="N86">
            <v>848314707</v>
          </cell>
        </row>
        <row r="87">
          <cell r="D87">
            <v>1323807000</v>
          </cell>
          <cell r="E87">
            <v>15000000</v>
          </cell>
          <cell r="J87">
            <v>241299100</v>
          </cell>
          <cell r="N87">
            <v>342290770</v>
          </cell>
        </row>
        <row r="88">
          <cell r="D88">
            <v>7236683000</v>
          </cell>
          <cell r="E88">
            <v>-50000000</v>
          </cell>
          <cell r="J88">
            <v>1249490819</v>
          </cell>
          <cell r="N88">
            <v>1576179209</v>
          </cell>
        </row>
        <row r="89">
          <cell r="D89">
            <v>1759344000</v>
          </cell>
          <cell r="E89">
            <v>0</v>
          </cell>
          <cell r="J89">
            <v>334916403</v>
          </cell>
          <cell r="N89">
            <v>380919473</v>
          </cell>
        </row>
        <row r="90">
          <cell r="E90">
            <v>-7204993</v>
          </cell>
        </row>
        <row r="91">
          <cell r="D91">
            <v>4272441000</v>
          </cell>
          <cell r="E91">
            <v>32795007</v>
          </cell>
          <cell r="J91">
            <v>21345882</v>
          </cell>
          <cell r="N91">
            <v>84435882</v>
          </cell>
        </row>
        <row r="92">
          <cell r="D92">
            <v>434000000</v>
          </cell>
          <cell r="E92">
            <v>-40000000</v>
          </cell>
          <cell r="J92">
            <v>2465185</v>
          </cell>
          <cell r="N92">
            <v>2465185</v>
          </cell>
        </row>
        <row r="93">
          <cell r="D93">
            <v>7985009000</v>
          </cell>
          <cell r="E93">
            <v>0</v>
          </cell>
          <cell r="J93">
            <v>34101160</v>
          </cell>
          <cell r="N93">
            <v>382578620</v>
          </cell>
        </row>
        <row r="94">
          <cell r="D94">
            <v>1658305000</v>
          </cell>
          <cell r="E94">
            <v>-6169478</v>
          </cell>
          <cell r="J94">
            <v>35215964</v>
          </cell>
          <cell r="N94">
            <v>232514784</v>
          </cell>
        </row>
        <row r="95">
          <cell r="D95">
            <v>3209919000</v>
          </cell>
          <cell r="E95">
            <v>-8022000</v>
          </cell>
          <cell r="J95">
            <v>10583845</v>
          </cell>
          <cell r="N95">
            <v>122090037</v>
          </cell>
        </row>
        <row r="96">
          <cell r="E96">
            <v>0</v>
          </cell>
        </row>
        <row r="97">
          <cell r="D97">
            <v>6582000000</v>
          </cell>
          <cell r="E97">
            <v>0</v>
          </cell>
          <cell r="J97">
            <v>563007533</v>
          </cell>
          <cell r="N97">
            <v>1438986138</v>
          </cell>
        </row>
        <row r="98">
          <cell r="D98">
            <v>392000000</v>
          </cell>
          <cell r="E98">
            <v>0</v>
          </cell>
          <cell r="J98">
            <v>60536051</v>
          </cell>
          <cell r="N98">
            <v>82126896</v>
          </cell>
        </row>
        <row r="99">
          <cell r="D99">
            <v>0</v>
          </cell>
          <cell r="E99">
            <v>0</v>
          </cell>
          <cell r="J99">
            <v>0</v>
          </cell>
          <cell r="N99">
            <v>0</v>
          </cell>
        </row>
        <row r="100">
          <cell r="D100">
            <v>5789000000</v>
          </cell>
          <cell r="E100">
            <v>0</v>
          </cell>
          <cell r="J100">
            <v>2583900</v>
          </cell>
          <cell r="N100">
            <v>3825178972</v>
          </cell>
        </row>
        <row r="101">
          <cell r="D101">
            <v>0</v>
          </cell>
          <cell r="E101">
            <v>0</v>
          </cell>
          <cell r="J101">
            <v>0</v>
          </cell>
          <cell r="N101">
            <v>0</v>
          </cell>
        </row>
        <row r="102">
          <cell r="E102">
            <v>1140942493</v>
          </cell>
        </row>
        <row r="103">
          <cell r="E103">
            <v>1140942493</v>
          </cell>
        </row>
        <row r="104">
          <cell r="D104">
            <v>6151574000</v>
          </cell>
          <cell r="E104">
            <v>1140942493</v>
          </cell>
          <cell r="J104">
            <v>470471803</v>
          </cell>
          <cell r="N104">
            <v>491740450</v>
          </cell>
        </row>
        <row r="105">
          <cell r="D105">
            <v>1882848000</v>
          </cell>
          <cell r="E105">
            <v>0</v>
          </cell>
          <cell r="J105">
            <v>218688539</v>
          </cell>
          <cell r="N105">
            <v>225161424</v>
          </cell>
        </row>
        <row r="106">
          <cell r="D106">
            <v>1115250000</v>
          </cell>
          <cell r="E106">
            <v>0</v>
          </cell>
          <cell r="J106">
            <v>984384</v>
          </cell>
          <cell r="N106">
            <v>984384</v>
          </cell>
        </row>
        <row r="107">
          <cell r="D107">
            <v>2100000000</v>
          </cell>
          <cell r="E107">
            <v>0</v>
          </cell>
          <cell r="J107">
            <v>910700305</v>
          </cell>
          <cell r="N107">
            <v>910700305</v>
          </cell>
        </row>
        <row r="108">
          <cell r="D108">
            <v>16964167000</v>
          </cell>
          <cell r="E108">
            <v>0</v>
          </cell>
          <cell r="J108">
            <v>1594286553</v>
          </cell>
          <cell r="N108">
            <v>8601643566</v>
          </cell>
        </row>
        <row r="109">
          <cell r="E109">
            <v>-627300000</v>
          </cell>
        </row>
        <row r="110">
          <cell r="E110">
            <v>0</v>
          </cell>
        </row>
        <row r="111">
          <cell r="D111">
            <v>0</v>
          </cell>
          <cell r="E111">
            <v>0</v>
          </cell>
          <cell r="J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J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J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J114">
            <v>0</v>
          </cell>
          <cell r="N114">
            <v>0</v>
          </cell>
        </row>
        <row r="115">
          <cell r="D115">
            <v>0</v>
          </cell>
          <cell r="E115">
            <v>0</v>
          </cell>
          <cell r="J115">
            <v>0</v>
          </cell>
          <cell r="N115">
            <v>0</v>
          </cell>
        </row>
        <row r="116">
          <cell r="D116">
            <v>0</v>
          </cell>
          <cell r="E116">
            <v>0</v>
          </cell>
          <cell r="J116">
            <v>0</v>
          </cell>
          <cell r="N116">
            <v>0</v>
          </cell>
        </row>
        <row r="117">
          <cell r="D117">
            <v>0</v>
          </cell>
          <cell r="E117">
            <v>0</v>
          </cell>
          <cell r="J117">
            <v>0</v>
          </cell>
          <cell r="N117">
            <v>0</v>
          </cell>
        </row>
        <row r="118">
          <cell r="D118">
            <v>0</v>
          </cell>
          <cell r="E118">
            <v>0</v>
          </cell>
          <cell r="J118">
            <v>0</v>
          </cell>
          <cell r="N118">
            <v>0</v>
          </cell>
        </row>
        <row r="119">
          <cell r="D119">
            <v>0</v>
          </cell>
          <cell r="E119">
            <v>0</v>
          </cell>
          <cell r="J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J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J121">
            <v>0</v>
          </cell>
          <cell r="N121">
            <v>0</v>
          </cell>
        </row>
        <row r="122">
          <cell r="D122">
            <v>0</v>
          </cell>
          <cell r="E122">
            <v>0</v>
          </cell>
          <cell r="J122">
            <v>0</v>
          </cell>
          <cell r="N122">
            <v>0</v>
          </cell>
        </row>
        <row r="123">
          <cell r="D123">
            <v>0</v>
          </cell>
          <cell r="E123">
            <v>0</v>
          </cell>
          <cell r="J123">
            <v>0</v>
          </cell>
          <cell r="N123">
            <v>0</v>
          </cell>
        </row>
        <row r="124">
          <cell r="D124">
            <v>0</v>
          </cell>
          <cell r="E124">
            <v>0</v>
          </cell>
          <cell r="J124">
            <v>0</v>
          </cell>
          <cell r="N124">
            <v>0</v>
          </cell>
        </row>
        <row r="125">
          <cell r="E125">
            <v>0</v>
          </cell>
        </row>
        <row r="126">
          <cell r="D126">
            <v>0</v>
          </cell>
          <cell r="E126">
            <v>0</v>
          </cell>
          <cell r="J126">
            <v>0</v>
          </cell>
          <cell r="N126">
            <v>0</v>
          </cell>
        </row>
        <row r="127">
          <cell r="D127">
            <v>0</v>
          </cell>
          <cell r="E127">
            <v>0</v>
          </cell>
          <cell r="J127">
            <v>0</v>
          </cell>
          <cell r="N127">
            <v>0</v>
          </cell>
        </row>
        <row r="128">
          <cell r="D128">
            <v>0</v>
          </cell>
          <cell r="E128">
            <v>0</v>
          </cell>
          <cell r="J128">
            <v>0</v>
          </cell>
          <cell r="N128">
            <v>0</v>
          </cell>
        </row>
        <row r="129">
          <cell r="E129">
            <v>0</v>
          </cell>
        </row>
        <row r="130">
          <cell r="D130">
            <v>0</v>
          </cell>
          <cell r="E130">
            <v>0</v>
          </cell>
          <cell r="J130">
            <v>0</v>
          </cell>
          <cell r="N130">
            <v>0</v>
          </cell>
        </row>
        <row r="131">
          <cell r="D131">
            <v>0</v>
          </cell>
          <cell r="E131">
            <v>0</v>
          </cell>
          <cell r="J131">
            <v>0</v>
          </cell>
          <cell r="N131">
            <v>0</v>
          </cell>
        </row>
        <row r="132">
          <cell r="D132">
            <v>0</v>
          </cell>
          <cell r="E132">
            <v>0</v>
          </cell>
          <cell r="J132">
            <v>0</v>
          </cell>
          <cell r="N132">
            <v>0</v>
          </cell>
        </row>
        <row r="133">
          <cell r="D133">
            <v>0</v>
          </cell>
          <cell r="E133">
            <v>0</v>
          </cell>
          <cell r="J133">
            <v>0</v>
          </cell>
          <cell r="N133">
            <v>0</v>
          </cell>
        </row>
        <row r="134">
          <cell r="D134">
            <v>0</v>
          </cell>
          <cell r="E134">
            <v>0</v>
          </cell>
          <cell r="J134">
            <v>0</v>
          </cell>
          <cell r="N134">
            <v>0</v>
          </cell>
        </row>
        <row r="135">
          <cell r="D135">
            <v>0</v>
          </cell>
          <cell r="E135">
            <v>0</v>
          </cell>
          <cell r="J135">
            <v>0</v>
          </cell>
          <cell r="N135">
            <v>0</v>
          </cell>
        </row>
        <row r="136">
          <cell r="D136">
            <v>0</v>
          </cell>
          <cell r="E136">
            <v>0</v>
          </cell>
          <cell r="J136">
            <v>0</v>
          </cell>
          <cell r="N136">
            <v>0</v>
          </cell>
        </row>
        <row r="137">
          <cell r="E137">
            <v>-627300000</v>
          </cell>
        </row>
        <row r="138">
          <cell r="D138">
            <v>56119020000</v>
          </cell>
          <cell r="E138">
            <v>0</v>
          </cell>
          <cell r="J138">
            <v>0</v>
          </cell>
          <cell r="N138">
            <v>0</v>
          </cell>
        </row>
        <row r="139">
          <cell r="D139">
            <v>50000000</v>
          </cell>
          <cell r="E139">
            <v>0</v>
          </cell>
          <cell r="J139">
            <v>0</v>
          </cell>
          <cell r="N139">
            <v>0</v>
          </cell>
        </row>
        <row r="140">
          <cell r="D140">
            <v>100000000</v>
          </cell>
          <cell r="E140">
            <v>0</v>
          </cell>
          <cell r="J140">
            <v>500000</v>
          </cell>
          <cell r="N140">
            <v>500000</v>
          </cell>
        </row>
        <row r="141">
          <cell r="D141">
            <v>0</v>
          </cell>
          <cell r="E141">
            <v>0</v>
          </cell>
          <cell r="J141">
            <v>0</v>
          </cell>
          <cell r="N141">
            <v>0</v>
          </cell>
        </row>
        <row r="142">
          <cell r="D142">
            <v>298000000000</v>
          </cell>
          <cell r="E142">
            <v>0</v>
          </cell>
          <cell r="J142">
            <v>63743609522</v>
          </cell>
          <cell r="N142">
            <v>63743609522</v>
          </cell>
        </row>
        <row r="143">
          <cell r="D143">
            <v>60148326000</v>
          </cell>
          <cell r="E143">
            <v>0</v>
          </cell>
          <cell r="J143">
            <v>11922656283</v>
          </cell>
          <cell r="N143">
            <v>14606051653</v>
          </cell>
        </row>
        <row r="144">
          <cell r="D144">
            <v>183368000000</v>
          </cell>
          <cell r="E144">
            <v>-627300000</v>
          </cell>
          <cell r="J144">
            <v>10367535215</v>
          </cell>
          <cell r="N144">
            <v>10367535215</v>
          </cell>
        </row>
        <row r="145">
          <cell r="D145">
            <v>2200000000</v>
          </cell>
          <cell r="E145">
            <v>0</v>
          </cell>
          <cell r="J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J146">
            <v>0</v>
          </cell>
          <cell r="N146">
            <v>0</v>
          </cell>
        </row>
        <row r="147">
          <cell r="E147">
            <v>0</v>
          </cell>
        </row>
        <row r="148">
          <cell r="D148">
            <v>1231615000</v>
          </cell>
          <cell r="E148">
            <v>0</v>
          </cell>
          <cell r="J148">
            <v>0</v>
          </cell>
          <cell r="N148">
            <v>0</v>
          </cell>
        </row>
        <row r="149">
          <cell r="D149">
            <v>1146631000</v>
          </cell>
          <cell r="E149">
            <v>0</v>
          </cell>
          <cell r="J149">
            <v>0</v>
          </cell>
          <cell r="N149">
            <v>0</v>
          </cell>
        </row>
        <row r="150">
          <cell r="D150">
            <v>889726000</v>
          </cell>
          <cell r="E150">
            <v>0</v>
          </cell>
          <cell r="J150">
            <v>0</v>
          </cell>
          <cell r="N150">
            <v>0</v>
          </cell>
        </row>
        <row r="151">
          <cell r="D151">
            <v>1501256000</v>
          </cell>
          <cell r="E151">
            <v>0</v>
          </cell>
          <cell r="J151">
            <v>0</v>
          </cell>
          <cell r="N151">
            <v>0</v>
          </cell>
        </row>
        <row r="152">
          <cell r="D152">
            <v>1463574000</v>
          </cell>
          <cell r="E152">
            <v>0</v>
          </cell>
          <cell r="J152">
            <v>0</v>
          </cell>
          <cell r="N152">
            <v>0</v>
          </cell>
        </row>
        <row r="153">
          <cell r="D153">
            <v>1111994000</v>
          </cell>
          <cell r="E153">
            <v>0</v>
          </cell>
          <cell r="J153">
            <v>0</v>
          </cell>
          <cell r="N153">
            <v>0</v>
          </cell>
        </row>
        <row r="154">
          <cell r="D154">
            <v>683270000</v>
          </cell>
          <cell r="E154">
            <v>0</v>
          </cell>
          <cell r="J154">
            <v>0</v>
          </cell>
          <cell r="N154">
            <v>0</v>
          </cell>
        </row>
        <row r="155">
          <cell r="D155">
            <v>1539708000</v>
          </cell>
          <cell r="E155">
            <v>0</v>
          </cell>
          <cell r="J155">
            <v>0</v>
          </cell>
          <cell r="N155">
            <v>0</v>
          </cell>
        </row>
        <row r="156">
          <cell r="D156">
            <v>2263555000</v>
          </cell>
          <cell r="E156">
            <v>0</v>
          </cell>
          <cell r="J156">
            <v>0</v>
          </cell>
          <cell r="N156">
            <v>0</v>
          </cell>
        </row>
        <row r="157">
          <cell r="D157">
            <v>2070892000</v>
          </cell>
          <cell r="E157">
            <v>0</v>
          </cell>
          <cell r="J157">
            <v>0</v>
          </cell>
          <cell r="N157">
            <v>0</v>
          </cell>
        </row>
        <row r="158">
          <cell r="D158">
            <v>2102347000</v>
          </cell>
          <cell r="E158">
            <v>0</v>
          </cell>
          <cell r="J158">
            <v>0</v>
          </cell>
          <cell r="N158">
            <v>0</v>
          </cell>
        </row>
        <row r="159">
          <cell r="D159">
            <v>1017530000</v>
          </cell>
          <cell r="E159">
            <v>0</v>
          </cell>
          <cell r="J159">
            <v>0</v>
          </cell>
          <cell r="N159">
            <v>0</v>
          </cell>
        </row>
        <row r="160">
          <cell r="D160">
            <v>1317522000</v>
          </cell>
          <cell r="E160">
            <v>0</v>
          </cell>
          <cell r="J160">
            <v>0</v>
          </cell>
          <cell r="N160">
            <v>0</v>
          </cell>
        </row>
        <row r="161">
          <cell r="D161">
            <v>992053000</v>
          </cell>
          <cell r="E161">
            <v>0</v>
          </cell>
          <cell r="J161">
            <v>0</v>
          </cell>
          <cell r="N161">
            <v>0</v>
          </cell>
        </row>
        <row r="162">
          <cell r="D162">
            <v>809161000</v>
          </cell>
          <cell r="E162">
            <v>0</v>
          </cell>
          <cell r="J162">
            <v>0</v>
          </cell>
          <cell r="N162">
            <v>0</v>
          </cell>
        </row>
        <row r="163">
          <cell r="D163">
            <v>1080659000</v>
          </cell>
          <cell r="E163">
            <v>0</v>
          </cell>
          <cell r="J163">
            <v>0</v>
          </cell>
          <cell r="N163">
            <v>0</v>
          </cell>
        </row>
        <row r="164">
          <cell r="D164">
            <v>1273290000</v>
          </cell>
          <cell r="E164">
            <v>0</v>
          </cell>
          <cell r="J164">
            <v>0</v>
          </cell>
          <cell r="N164">
            <v>0</v>
          </cell>
        </row>
        <row r="165">
          <cell r="D165">
            <v>1122298000</v>
          </cell>
          <cell r="E165">
            <v>0</v>
          </cell>
          <cell r="J165">
            <v>0</v>
          </cell>
          <cell r="N165">
            <v>0</v>
          </cell>
        </row>
        <row r="166">
          <cell r="D166">
            <v>1483159000</v>
          </cell>
          <cell r="E166">
            <v>0</v>
          </cell>
          <cell r="J166">
            <v>0</v>
          </cell>
          <cell r="N166">
            <v>0</v>
          </cell>
        </row>
        <row r="167">
          <cell r="D167">
            <v>1402448000</v>
          </cell>
          <cell r="E167">
            <v>0</v>
          </cell>
          <cell r="J167">
            <v>0</v>
          </cell>
          <cell r="N167">
            <v>0</v>
          </cell>
        </row>
        <row r="168">
          <cell r="D168">
            <v>50000000000</v>
          </cell>
          <cell r="E168">
            <v>0</v>
          </cell>
          <cell r="J168">
            <v>996285128</v>
          </cell>
          <cell r="N168">
            <v>996285128</v>
          </cell>
        </row>
        <row r="169">
          <cell r="D169">
            <v>2088540000</v>
          </cell>
          <cell r="E169">
            <v>0</v>
          </cell>
          <cell r="J169">
            <v>348090000</v>
          </cell>
          <cell r="N169">
            <v>348090000</v>
          </cell>
        </row>
        <row r="170">
          <cell r="D170">
            <v>0</v>
          </cell>
          <cell r="E170">
            <v>0</v>
          </cell>
          <cell r="J170">
            <v>0</v>
          </cell>
          <cell r="N170">
            <v>0</v>
          </cell>
        </row>
        <row r="171">
          <cell r="E171">
            <v>0</v>
          </cell>
        </row>
        <row r="172">
          <cell r="D172">
            <v>0</v>
          </cell>
          <cell r="E172">
            <v>0</v>
          </cell>
          <cell r="J172">
            <v>0</v>
          </cell>
          <cell r="N172">
            <v>0</v>
          </cell>
        </row>
        <row r="173">
          <cell r="E173">
            <v>0</v>
          </cell>
        </row>
        <row r="174">
          <cell r="D174">
            <v>0</v>
          </cell>
          <cell r="E174">
            <v>0</v>
          </cell>
          <cell r="J174">
            <v>0</v>
          </cell>
          <cell r="N174">
            <v>0</v>
          </cell>
        </row>
        <row r="175">
          <cell r="D175">
            <v>0</v>
          </cell>
          <cell r="E175">
            <v>0</v>
          </cell>
          <cell r="J175">
            <v>0</v>
          </cell>
          <cell r="N175">
            <v>0</v>
          </cell>
        </row>
        <row r="176">
          <cell r="E176">
            <v>0</v>
          </cell>
        </row>
        <row r="177">
          <cell r="D177">
            <v>0</v>
          </cell>
          <cell r="E177">
            <v>0</v>
          </cell>
          <cell r="J177">
            <v>0</v>
          </cell>
          <cell r="N177">
            <v>0</v>
          </cell>
        </row>
        <row r="178">
          <cell r="D178">
            <v>0</v>
          </cell>
          <cell r="E178">
            <v>0</v>
          </cell>
          <cell r="J178">
            <v>0</v>
          </cell>
          <cell r="N178">
            <v>0</v>
          </cell>
        </row>
        <row r="179">
          <cell r="D179">
            <v>0</v>
          </cell>
          <cell r="E179">
            <v>0</v>
          </cell>
          <cell r="J179">
            <v>0</v>
          </cell>
          <cell r="N179">
            <v>0</v>
          </cell>
        </row>
        <row r="180">
          <cell r="E180">
            <v>0</v>
          </cell>
        </row>
        <row r="181">
          <cell r="D181">
            <v>0</v>
          </cell>
          <cell r="E181">
            <v>0</v>
          </cell>
          <cell r="J181">
            <v>0</v>
          </cell>
          <cell r="N181">
            <v>0</v>
          </cell>
        </row>
        <row r="182">
          <cell r="D182">
            <v>0</v>
          </cell>
          <cell r="E182">
            <v>0</v>
          </cell>
          <cell r="J182">
            <v>0</v>
          </cell>
          <cell r="N182">
            <v>0</v>
          </cell>
        </row>
        <row r="183">
          <cell r="D183">
            <v>0</v>
          </cell>
          <cell r="E183">
            <v>0</v>
          </cell>
          <cell r="J183">
            <v>0</v>
          </cell>
          <cell r="N183">
            <v>0</v>
          </cell>
        </row>
        <row r="184">
          <cell r="D184">
            <v>0</v>
          </cell>
          <cell r="E184">
            <v>0</v>
          </cell>
          <cell r="J184">
            <v>0</v>
          </cell>
          <cell r="N184">
            <v>0</v>
          </cell>
        </row>
        <row r="185">
          <cell r="D185">
            <v>0</v>
          </cell>
          <cell r="E185">
            <v>0</v>
          </cell>
          <cell r="J185">
            <v>0</v>
          </cell>
          <cell r="N185">
            <v>0</v>
          </cell>
        </row>
        <row r="186">
          <cell r="D186">
            <v>0</v>
          </cell>
          <cell r="E186">
            <v>16374331</v>
          </cell>
          <cell r="J186">
            <v>10144743</v>
          </cell>
          <cell r="N186">
            <v>10144743</v>
          </cell>
        </row>
        <row r="187">
          <cell r="E187">
            <v>0</v>
          </cell>
        </row>
        <row r="188">
          <cell r="D188">
            <v>13427511000</v>
          </cell>
          <cell r="E188">
            <v>0</v>
          </cell>
          <cell r="J188">
            <v>5698128380</v>
          </cell>
          <cell r="N188">
            <v>5698128380</v>
          </cell>
        </row>
        <row r="189">
          <cell r="D189">
            <v>38000000000</v>
          </cell>
          <cell r="E189">
            <v>0</v>
          </cell>
          <cell r="J189">
            <v>38000000000</v>
          </cell>
          <cell r="N189">
            <v>38000000000</v>
          </cell>
        </row>
        <row r="190">
          <cell r="E190">
            <v>0</v>
          </cell>
        </row>
        <row r="191">
          <cell r="E191">
            <v>0</v>
          </cell>
        </row>
        <row r="192">
          <cell r="E192">
            <v>0</v>
          </cell>
        </row>
        <row r="193">
          <cell r="E193">
            <v>0</v>
          </cell>
        </row>
        <row r="194">
          <cell r="D194">
            <v>0</v>
          </cell>
          <cell r="E194">
            <v>0</v>
          </cell>
          <cell r="J194">
            <v>0</v>
          </cell>
          <cell r="N194">
            <v>0</v>
          </cell>
        </row>
        <row r="195">
          <cell r="D195">
            <v>0</v>
          </cell>
          <cell r="E195">
            <v>0</v>
          </cell>
          <cell r="J195">
            <v>0</v>
          </cell>
          <cell r="N195">
            <v>0</v>
          </cell>
        </row>
        <row r="196">
          <cell r="D196">
            <v>0</v>
          </cell>
          <cell r="E196">
            <v>0</v>
          </cell>
          <cell r="J196">
            <v>0</v>
          </cell>
          <cell r="N196">
            <v>0</v>
          </cell>
        </row>
        <row r="197">
          <cell r="D197">
            <v>0</v>
          </cell>
          <cell r="E197">
            <v>0</v>
          </cell>
          <cell r="J197">
            <v>0</v>
          </cell>
          <cell r="N197">
            <v>0</v>
          </cell>
        </row>
        <row r="198">
          <cell r="D198">
            <v>0</v>
          </cell>
          <cell r="E198">
            <v>0</v>
          </cell>
          <cell r="J198">
            <v>0</v>
          </cell>
          <cell r="N198">
            <v>0</v>
          </cell>
        </row>
        <row r="199">
          <cell r="D199">
            <v>0</v>
          </cell>
          <cell r="E199">
            <v>0</v>
          </cell>
          <cell r="J199">
            <v>0</v>
          </cell>
          <cell r="N199">
            <v>0</v>
          </cell>
        </row>
        <row r="200">
          <cell r="D200">
            <v>0</v>
          </cell>
          <cell r="E200">
            <v>0</v>
          </cell>
          <cell r="J200">
            <v>0</v>
          </cell>
          <cell r="N200">
            <v>0</v>
          </cell>
        </row>
        <row r="201">
          <cell r="D201">
            <v>0</v>
          </cell>
          <cell r="E201">
            <v>0</v>
          </cell>
          <cell r="J201">
            <v>0</v>
          </cell>
          <cell r="N201">
            <v>0</v>
          </cell>
        </row>
        <row r="202">
          <cell r="D202">
            <v>0</v>
          </cell>
          <cell r="E202">
            <v>0</v>
          </cell>
          <cell r="J202">
            <v>0</v>
          </cell>
          <cell r="N202">
            <v>0</v>
          </cell>
        </row>
        <row r="203">
          <cell r="D203">
            <v>0</v>
          </cell>
          <cell r="E203">
            <v>0</v>
          </cell>
          <cell r="J203">
            <v>0</v>
          </cell>
          <cell r="N203">
            <v>0</v>
          </cell>
        </row>
        <row r="204">
          <cell r="D204">
            <v>0</v>
          </cell>
          <cell r="E204">
            <v>0</v>
          </cell>
          <cell r="J204">
            <v>0</v>
          </cell>
          <cell r="N204">
            <v>0</v>
          </cell>
        </row>
        <row r="205">
          <cell r="D205">
            <v>0</v>
          </cell>
          <cell r="E205">
            <v>0</v>
          </cell>
          <cell r="J205">
            <v>0</v>
          </cell>
          <cell r="N205">
            <v>0</v>
          </cell>
        </row>
        <row r="206">
          <cell r="D206">
            <v>0</v>
          </cell>
          <cell r="E206">
            <v>0</v>
          </cell>
          <cell r="J206">
            <v>0</v>
          </cell>
          <cell r="N206">
            <v>0</v>
          </cell>
        </row>
        <row r="207">
          <cell r="D207">
            <v>0</v>
          </cell>
          <cell r="E207">
            <v>0</v>
          </cell>
          <cell r="J207">
            <v>0</v>
          </cell>
          <cell r="N207">
            <v>0</v>
          </cell>
        </row>
        <row r="208">
          <cell r="D208">
            <v>0</v>
          </cell>
          <cell r="E208">
            <v>0</v>
          </cell>
          <cell r="J208">
            <v>0</v>
          </cell>
          <cell r="N208">
            <v>0</v>
          </cell>
        </row>
        <row r="209">
          <cell r="D209">
            <v>0</v>
          </cell>
          <cell r="E209">
            <v>0</v>
          </cell>
          <cell r="J209">
            <v>0</v>
          </cell>
          <cell r="N209">
            <v>0</v>
          </cell>
        </row>
        <row r="210">
          <cell r="D210">
            <v>0</v>
          </cell>
          <cell r="E210">
            <v>0</v>
          </cell>
          <cell r="J210">
            <v>0</v>
          </cell>
          <cell r="N210">
            <v>0</v>
          </cell>
        </row>
        <row r="211">
          <cell r="E211">
            <v>0</v>
          </cell>
        </row>
        <row r="212">
          <cell r="D212">
            <v>0</v>
          </cell>
          <cell r="E212">
            <v>0</v>
          </cell>
          <cell r="J212">
            <v>0</v>
          </cell>
          <cell r="N212">
            <v>0</v>
          </cell>
        </row>
        <row r="213">
          <cell r="D213">
            <v>0</v>
          </cell>
          <cell r="E213">
            <v>0</v>
          </cell>
          <cell r="J213">
            <v>0</v>
          </cell>
          <cell r="N213">
            <v>0</v>
          </cell>
        </row>
        <row r="214">
          <cell r="D214">
            <v>0</v>
          </cell>
          <cell r="E214">
            <v>0</v>
          </cell>
          <cell r="J214">
            <v>0</v>
          </cell>
          <cell r="N214">
            <v>0</v>
          </cell>
        </row>
        <row r="215">
          <cell r="D215">
            <v>0</v>
          </cell>
          <cell r="E215">
            <v>0</v>
          </cell>
          <cell r="J215">
            <v>0</v>
          </cell>
          <cell r="N215">
            <v>0</v>
          </cell>
        </row>
        <row r="216">
          <cell r="E216">
            <v>0</v>
          </cell>
        </row>
        <row r="217">
          <cell r="D217">
            <v>0</v>
          </cell>
          <cell r="E217">
            <v>0</v>
          </cell>
          <cell r="J217">
            <v>0</v>
          </cell>
          <cell r="N217">
            <v>0</v>
          </cell>
        </row>
        <row r="218">
          <cell r="E218">
            <v>0</v>
          </cell>
        </row>
        <row r="219">
          <cell r="E219">
            <v>0</v>
          </cell>
        </row>
        <row r="220">
          <cell r="D220">
            <v>0</v>
          </cell>
          <cell r="E220">
            <v>0</v>
          </cell>
          <cell r="J220">
            <v>0</v>
          </cell>
          <cell r="N220">
            <v>0</v>
          </cell>
        </row>
        <row r="221">
          <cell r="D221">
            <v>0</v>
          </cell>
          <cell r="E221">
            <v>0</v>
          </cell>
          <cell r="J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J222">
            <v>0</v>
          </cell>
          <cell r="N222">
            <v>0</v>
          </cell>
        </row>
        <row r="223">
          <cell r="D223">
            <v>0</v>
          </cell>
          <cell r="E223">
            <v>0</v>
          </cell>
          <cell r="J223">
            <v>0</v>
          </cell>
          <cell r="N223">
            <v>0</v>
          </cell>
        </row>
        <row r="224">
          <cell r="D224">
            <v>0</v>
          </cell>
          <cell r="E224">
            <v>0</v>
          </cell>
          <cell r="J224">
            <v>0</v>
          </cell>
          <cell r="N224">
            <v>0</v>
          </cell>
        </row>
        <row r="225">
          <cell r="E225">
            <v>0</v>
          </cell>
        </row>
        <row r="226">
          <cell r="D226">
            <v>0</v>
          </cell>
          <cell r="E226">
            <v>0</v>
          </cell>
          <cell r="J226">
            <v>0</v>
          </cell>
          <cell r="N226">
            <v>0</v>
          </cell>
        </row>
        <row r="227">
          <cell r="D227">
            <v>0</v>
          </cell>
          <cell r="E227">
            <v>0</v>
          </cell>
          <cell r="J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J228">
            <v>0</v>
          </cell>
          <cell r="N228">
            <v>0</v>
          </cell>
        </row>
        <row r="229">
          <cell r="D229">
            <v>0</v>
          </cell>
          <cell r="E229">
            <v>0</v>
          </cell>
          <cell r="J229">
            <v>0</v>
          </cell>
          <cell r="N229">
            <v>0</v>
          </cell>
        </row>
        <row r="230">
          <cell r="D230">
            <v>0</v>
          </cell>
          <cell r="E230">
            <v>0</v>
          </cell>
          <cell r="J230">
            <v>0</v>
          </cell>
          <cell r="N230">
            <v>0</v>
          </cell>
        </row>
        <row r="231">
          <cell r="D231">
            <v>0</v>
          </cell>
          <cell r="E231">
            <v>0</v>
          </cell>
          <cell r="J231">
            <v>0</v>
          </cell>
          <cell r="N231">
            <v>0</v>
          </cell>
        </row>
        <row r="232">
          <cell r="D232">
            <v>0</v>
          </cell>
          <cell r="E232">
            <v>0</v>
          </cell>
          <cell r="J232">
            <v>0</v>
          </cell>
          <cell r="N232">
            <v>0</v>
          </cell>
        </row>
        <row r="233">
          <cell r="D233">
            <v>0</v>
          </cell>
          <cell r="E233">
            <v>0</v>
          </cell>
          <cell r="J233">
            <v>0</v>
          </cell>
          <cell r="N233">
            <v>0</v>
          </cell>
        </row>
        <row r="234">
          <cell r="E234">
            <v>0</v>
          </cell>
        </row>
        <row r="235">
          <cell r="D235">
            <v>0</v>
          </cell>
          <cell r="E235">
            <v>0</v>
          </cell>
          <cell r="J235">
            <v>0</v>
          </cell>
          <cell r="N235">
            <v>0</v>
          </cell>
        </row>
        <row r="236">
          <cell r="D236">
            <v>0</v>
          </cell>
          <cell r="E236">
            <v>0</v>
          </cell>
          <cell r="J236">
            <v>0</v>
          </cell>
          <cell r="N236">
            <v>0</v>
          </cell>
        </row>
        <row r="237">
          <cell r="D237">
            <v>0</v>
          </cell>
          <cell r="E237">
            <v>0</v>
          </cell>
          <cell r="J237">
            <v>0</v>
          </cell>
          <cell r="N237">
            <v>0</v>
          </cell>
        </row>
        <row r="238">
          <cell r="D238">
            <v>0</v>
          </cell>
          <cell r="E238">
            <v>0</v>
          </cell>
          <cell r="J238">
            <v>0</v>
          </cell>
          <cell r="N238">
            <v>0</v>
          </cell>
        </row>
        <row r="239">
          <cell r="D239">
            <v>0</v>
          </cell>
          <cell r="E239">
            <v>0</v>
          </cell>
          <cell r="J239">
            <v>0</v>
          </cell>
          <cell r="N239">
            <v>0</v>
          </cell>
        </row>
        <row r="240">
          <cell r="E240">
            <v>0</v>
          </cell>
        </row>
        <row r="241">
          <cell r="D241">
            <v>0</v>
          </cell>
          <cell r="E241">
            <v>0</v>
          </cell>
          <cell r="J241">
            <v>0</v>
          </cell>
          <cell r="N241">
            <v>0</v>
          </cell>
        </row>
        <row r="242">
          <cell r="D242">
            <v>0</v>
          </cell>
          <cell r="E242">
            <v>0</v>
          </cell>
          <cell r="J242">
            <v>0</v>
          </cell>
          <cell r="N242">
            <v>0</v>
          </cell>
        </row>
        <row r="243">
          <cell r="D243">
            <v>0</v>
          </cell>
          <cell r="E243">
            <v>0</v>
          </cell>
          <cell r="J243">
            <v>0</v>
          </cell>
          <cell r="N243">
            <v>0</v>
          </cell>
        </row>
        <row r="244">
          <cell r="D244">
            <v>0</v>
          </cell>
          <cell r="E244">
            <v>0</v>
          </cell>
          <cell r="J244">
            <v>0</v>
          </cell>
          <cell r="N244">
            <v>0</v>
          </cell>
        </row>
        <row r="245">
          <cell r="D245">
            <v>0</v>
          </cell>
          <cell r="E245">
            <v>0</v>
          </cell>
          <cell r="J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J246">
            <v>0</v>
          </cell>
          <cell r="N246">
            <v>0</v>
          </cell>
        </row>
        <row r="247">
          <cell r="E247">
            <v>0</v>
          </cell>
        </row>
        <row r="248">
          <cell r="D248">
            <v>0</v>
          </cell>
          <cell r="E248">
            <v>0</v>
          </cell>
          <cell r="J248">
            <v>0</v>
          </cell>
          <cell r="N248">
            <v>0</v>
          </cell>
        </row>
        <row r="249">
          <cell r="E249">
            <v>0</v>
          </cell>
        </row>
        <row r="250">
          <cell r="D250">
            <v>0</v>
          </cell>
          <cell r="E250">
            <v>0</v>
          </cell>
          <cell r="J250">
            <v>0</v>
          </cell>
          <cell r="N250">
            <v>0</v>
          </cell>
        </row>
        <row r="251">
          <cell r="D251">
            <v>0</v>
          </cell>
          <cell r="E251">
            <v>0</v>
          </cell>
          <cell r="J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J252">
            <v>0</v>
          </cell>
          <cell r="N252">
            <v>0</v>
          </cell>
        </row>
        <row r="253">
          <cell r="D253">
            <v>0</v>
          </cell>
          <cell r="E253">
            <v>0</v>
          </cell>
          <cell r="J253">
            <v>0</v>
          </cell>
          <cell r="N253">
            <v>0</v>
          </cell>
        </row>
        <row r="254">
          <cell r="D254">
            <v>0</v>
          </cell>
          <cell r="E254">
            <v>0</v>
          </cell>
          <cell r="J254">
            <v>0</v>
          </cell>
          <cell r="N254">
            <v>0</v>
          </cell>
        </row>
        <row r="255">
          <cell r="E255">
            <v>0</v>
          </cell>
        </row>
        <row r="256">
          <cell r="D256">
            <v>0</v>
          </cell>
          <cell r="E256">
            <v>0</v>
          </cell>
          <cell r="J256">
            <v>0</v>
          </cell>
          <cell r="N256">
            <v>0</v>
          </cell>
        </row>
        <row r="257">
          <cell r="D257">
            <v>0</v>
          </cell>
          <cell r="E257">
            <v>0</v>
          </cell>
          <cell r="J257">
            <v>0</v>
          </cell>
          <cell r="N257">
            <v>0</v>
          </cell>
        </row>
        <row r="258">
          <cell r="D258">
            <v>0</v>
          </cell>
          <cell r="E258">
            <v>0</v>
          </cell>
          <cell r="J258">
            <v>0</v>
          </cell>
          <cell r="N258">
            <v>0</v>
          </cell>
        </row>
        <row r="259">
          <cell r="D259">
            <v>0</v>
          </cell>
          <cell r="E259">
            <v>0</v>
          </cell>
          <cell r="J259">
            <v>0</v>
          </cell>
          <cell r="N259">
            <v>0</v>
          </cell>
        </row>
        <row r="260">
          <cell r="D260">
            <v>0</v>
          </cell>
          <cell r="E260">
            <v>0</v>
          </cell>
          <cell r="J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J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J262">
            <v>0</v>
          </cell>
          <cell r="N262">
            <v>0</v>
          </cell>
        </row>
        <row r="263">
          <cell r="E263">
            <v>0</v>
          </cell>
        </row>
        <row r="264">
          <cell r="D264">
            <v>0</v>
          </cell>
          <cell r="E264">
            <v>0</v>
          </cell>
          <cell r="J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J265">
            <v>0</v>
          </cell>
          <cell r="N265">
            <v>0</v>
          </cell>
        </row>
        <row r="266">
          <cell r="D266">
            <v>0</v>
          </cell>
          <cell r="E266">
            <v>0</v>
          </cell>
          <cell r="J266">
            <v>0</v>
          </cell>
          <cell r="N266">
            <v>0</v>
          </cell>
        </row>
        <row r="267">
          <cell r="E267">
            <v>0</v>
          </cell>
        </row>
        <row r="268">
          <cell r="D268">
            <v>0</v>
          </cell>
          <cell r="E268">
            <v>0</v>
          </cell>
          <cell r="J268">
            <v>0</v>
          </cell>
          <cell r="N268">
            <v>0</v>
          </cell>
        </row>
        <row r="269">
          <cell r="E269">
            <v>0</v>
          </cell>
        </row>
        <row r="270">
          <cell r="D270">
            <v>0</v>
          </cell>
          <cell r="E270">
            <v>0</v>
          </cell>
          <cell r="J270">
            <v>0</v>
          </cell>
          <cell r="N270">
            <v>0</v>
          </cell>
        </row>
        <row r="271">
          <cell r="D271">
            <v>0</v>
          </cell>
          <cell r="E271">
            <v>0</v>
          </cell>
          <cell r="J271">
            <v>0</v>
          </cell>
          <cell r="N271">
            <v>0</v>
          </cell>
        </row>
        <row r="272">
          <cell r="D272">
            <v>0</v>
          </cell>
          <cell r="E272">
            <v>0</v>
          </cell>
          <cell r="J272">
            <v>0</v>
          </cell>
          <cell r="N272">
            <v>0</v>
          </cell>
        </row>
        <row r="273">
          <cell r="E273">
            <v>0</v>
          </cell>
        </row>
        <row r="274">
          <cell r="D274">
            <v>0</v>
          </cell>
          <cell r="E274">
            <v>0</v>
          </cell>
          <cell r="J274">
            <v>0</v>
          </cell>
          <cell r="N274">
            <v>0</v>
          </cell>
        </row>
        <row r="275">
          <cell r="D275">
            <v>0</v>
          </cell>
          <cell r="E275">
            <v>0</v>
          </cell>
          <cell r="J275">
            <v>0</v>
          </cell>
          <cell r="N275">
            <v>0</v>
          </cell>
        </row>
        <row r="276">
          <cell r="D276">
            <v>0</v>
          </cell>
          <cell r="E276">
            <v>0</v>
          </cell>
          <cell r="J276">
            <v>0</v>
          </cell>
          <cell r="N276">
            <v>0</v>
          </cell>
        </row>
        <row r="277">
          <cell r="D277">
            <v>0</v>
          </cell>
          <cell r="E277">
            <v>0</v>
          </cell>
          <cell r="J277">
            <v>0</v>
          </cell>
          <cell r="N277">
            <v>0</v>
          </cell>
        </row>
        <row r="278">
          <cell r="D278">
            <v>0</v>
          </cell>
          <cell r="E278">
            <v>0</v>
          </cell>
          <cell r="J278">
            <v>0</v>
          </cell>
          <cell r="N278">
            <v>0</v>
          </cell>
        </row>
        <row r="279">
          <cell r="E279">
            <v>0</v>
          </cell>
        </row>
        <row r="280">
          <cell r="E280">
            <v>0</v>
          </cell>
        </row>
        <row r="281">
          <cell r="D281">
            <v>0</v>
          </cell>
          <cell r="E281">
            <v>0</v>
          </cell>
          <cell r="J281">
            <v>0</v>
          </cell>
          <cell r="N281">
            <v>0</v>
          </cell>
        </row>
        <row r="282">
          <cell r="D282">
            <v>0</v>
          </cell>
          <cell r="E282">
            <v>0</v>
          </cell>
          <cell r="J282">
            <v>0</v>
          </cell>
          <cell r="N282">
            <v>0</v>
          </cell>
        </row>
        <row r="283">
          <cell r="D283">
            <v>0</v>
          </cell>
          <cell r="E283">
            <v>0</v>
          </cell>
          <cell r="J283">
            <v>0</v>
          </cell>
          <cell r="N283">
            <v>0</v>
          </cell>
        </row>
        <row r="284">
          <cell r="D284">
            <v>0</v>
          </cell>
          <cell r="E284">
            <v>0</v>
          </cell>
          <cell r="J284">
            <v>0</v>
          </cell>
          <cell r="N284">
            <v>0</v>
          </cell>
        </row>
        <row r="285">
          <cell r="D285">
            <v>0</v>
          </cell>
          <cell r="E285">
            <v>0</v>
          </cell>
          <cell r="J285">
            <v>0</v>
          </cell>
          <cell r="N285">
            <v>0</v>
          </cell>
        </row>
        <row r="286">
          <cell r="E286">
            <v>0</v>
          </cell>
        </row>
        <row r="287">
          <cell r="E287">
            <v>0</v>
          </cell>
        </row>
        <row r="288">
          <cell r="D288">
            <v>0</v>
          </cell>
          <cell r="E288">
            <v>0</v>
          </cell>
          <cell r="J288">
            <v>0</v>
          </cell>
          <cell r="N288">
            <v>0</v>
          </cell>
        </row>
        <row r="289">
          <cell r="D289">
            <v>0</v>
          </cell>
          <cell r="E289">
            <v>0</v>
          </cell>
          <cell r="J289">
            <v>0</v>
          </cell>
          <cell r="N289">
            <v>0</v>
          </cell>
        </row>
        <row r="290">
          <cell r="D290">
            <v>0</v>
          </cell>
          <cell r="E290">
            <v>0</v>
          </cell>
          <cell r="J290">
            <v>0</v>
          </cell>
          <cell r="N290">
            <v>0</v>
          </cell>
        </row>
        <row r="291">
          <cell r="D291">
            <v>0</v>
          </cell>
          <cell r="E291">
            <v>0</v>
          </cell>
          <cell r="J291">
            <v>0</v>
          </cell>
          <cell r="N291">
            <v>0</v>
          </cell>
        </row>
        <row r="292">
          <cell r="D292">
            <v>0</v>
          </cell>
          <cell r="E292">
            <v>0</v>
          </cell>
          <cell r="J292">
            <v>0</v>
          </cell>
          <cell r="N292">
            <v>0</v>
          </cell>
        </row>
        <row r="293">
          <cell r="D293">
            <v>0</v>
          </cell>
          <cell r="E293">
            <v>0</v>
          </cell>
          <cell r="J293">
            <v>0</v>
          </cell>
          <cell r="N293">
            <v>0</v>
          </cell>
        </row>
        <row r="294">
          <cell r="E294">
            <v>0</v>
          </cell>
        </row>
        <row r="295">
          <cell r="D295">
            <v>0</v>
          </cell>
          <cell r="E295">
            <v>0</v>
          </cell>
          <cell r="J295">
            <v>0</v>
          </cell>
          <cell r="N295">
            <v>0</v>
          </cell>
        </row>
        <row r="296">
          <cell r="D296">
            <v>0</v>
          </cell>
          <cell r="E296">
            <v>0</v>
          </cell>
          <cell r="J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J297">
            <v>0</v>
          </cell>
          <cell r="N297">
            <v>0</v>
          </cell>
        </row>
        <row r="298">
          <cell r="D298">
            <v>0</v>
          </cell>
          <cell r="E298">
            <v>0</v>
          </cell>
          <cell r="J298">
            <v>0</v>
          </cell>
          <cell r="N298">
            <v>0</v>
          </cell>
        </row>
        <row r="299">
          <cell r="D299">
            <v>0</v>
          </cell>
          <cell r="E299">
            <v>0</v>
          </cell>
          <cell r="J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J300">
            <v>0</v>
          </cell>
          <cell r="N300">
            <v>0</v>
          </cell>
        </row>
        <row r="301">
          <cell r="E301">
            <v>0</v>
          </cell>
        </row>
        <row r="302">
          <cell r="D302">
            <v>0</v>
          </cell>
          <cell r="E302">
            <v>0</v>
          </cell>
          <cell r="J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J303">
            <v>0</v>
          </cell>
          <cell r="N303">
            <v>0</v>
          </cell>
        </row>
        <row r="304">
          <cell r="D304">
            <v>0</v>
          </cell>
          <cell r="E304">
            <v>0</v>
          </cell>
          <cell r="J304">
            <v>0</v>
          </cell>
          <cell r="N304">
            <v>0</v>
          </cell>
        </row>
        <row r="305">
          <cell r="D305">
            <v>0</v>
          </cell>
          <cell r="E305">
            <v>0</v>
          </cell>
          <cell r="J305">
            <v>0</v>
          </cell>
          <cell r="N305">
            <v>0</v>
          </cell>
        </row>
        <row r="306">
          <cell r="D306">
            <v>0</v>
          </cell>
          <cell r="E306">
            <v>0</v>
          </cell>
          <cell r="J306">
            <v>0</v>
          </cell>
          <cell r="N306">
            <v>0</v>
          </cell>
        </row>
        <row r="307">
          <cell r="D307">
            <v>0</v>
          </cell>
          <cell r="E307">
            <v>0</v>
          </cell>
          <cell r="J307">
            <v>0</v>
          </cell>
          <cell r="N307">
            <v>0</v>
          </cell>
        </row>
        <row r="308">
          <cell r="E308">
            <v>0</v>
          </cell>
        </row>
        <row r="309">
          <cell r="D309">
            <v>0</v>
          </cell>
          <cell r="E309">
            <v>0</v>
          </cell>
          <cell r="J309">
            <v>0</v>
          </cell>
          <cell r="N309">
            <v>0</v>
          </cell>
        </row>
        <row r="310">
          <cell r="D310">
            <v>0</v>
          </cell>
          <cell r="E310">
            <v>0</v>
          </cell>
          <cell r="J310">
            <v>0</v>
          </cell>
          <cell r="N310">
            <v>0</v>
          </cell>
        </row>
        <row r="311">
          <cell r="E311">
            <v>0</v>
          </cell>
        </row>
        <row r="312">
          <cell r="D312">
            <v>0</v>
          </cell>
          <cell r="E312">
            <v>0</v>
          </cell>
          <cell r="J312">
            <v>0</v>
          </cell>
          <cell r="N312">
            <v>0</v>
          </cell>
        </row>
        <row r="313">
          <cell r="D313">
            <v>0</v>
          </cell>
          <cell r="E313">
            <v>0</v>
          </cell>
          <cell r="J313">
            <v>0</v>
          </cell>
          <cell r="N313">
            <v>0</v>
          </cell>
        </row>
        <row r="314">
          <cell r="E314">
            <v>0</v>
          </cell>
        </row>
        <row r="315">
          <cell r="D315">
            <v>0</v>
          </cell>
          <cell r="E315">
            <v>0</v>
          </cell>
          <cell r="J315">
            <v>0</v>
          </cell>
          <cell r="N315">
            <v>0</v>
          </cell>
        </row>
        <row r="316">
          <cell r="D316">
            <v>0</v>
          </cell>
          <cell r="E316">
            <v>0</v>
          </cell>
          <cell r="J316">
            <v>0</v>
          </cell>
          <cell r="N316">
            <v>0</v>
          </cell>
        </row>
        <row r="317">
          <cell r="D317">
            <v>0</v>
          </cell>
          <cell r="E317">
            <v>0</v>
          </cell>
          <cell r="J317">
            <v>0</v>
          </cell>
          <cell r="N317">
            <v>0</v>
          </cell>
        </row>
        <row r="318">
          <cell r="D318">
            <v>0</v>
          </cell>
          <cell r="E318">
            <v>0</v>
          </cell>
          <cell r="J318">
            <v>0</v>
          </cell>
          <cell r="N318">
            <v>0</v>
          </cell>
        </row>
        <row r="319">
          <cell r="D319">
            <v>0</v>
          </cell>
          <cell r="E319">
            <v>0</v>
          </cell>
          <cell r="J319">
            <v>0</v>
          </cell>
          <cell r="N319">
            <v>0</v>
          </cell>
        </row>
        <row r="320">
          <cell r="E320">
            <v>0</v>
          </cell>
        </row>
        <row r="321">
          <cell r="D321">
            <v>0</v>
          </cell>
          <cell r="E321">
            <v>0</v>
          </cell>
          <cell r="J321">
            <v>0</v>
          </cell>
          <cell r="N321">
            <v>0</v>
          </cell>
        </row>
        <row r="322">
          <cell r="D322">
            <v>0</v>
          </cell>
          <cell r="E322">
            <v>0</v>
          </cell>
          <cell r="J322">
            <v>0</v>
          </cell>
          <cell r="N322">
            <v>0</v>
          </cell>
        </row>
        <row r="323">
          <cell r="D323">
            <v>0</v>
          </cell>
          <cell r="E323">
            <v>0</v>
          </cell>
          <cell r="J323">
            <v>0</v>
          </cell>
          <cell r="N323">
            <v>0</v>
          </cell>
        </row>
        <row r="324">
          <cell r="D324">
            <v>0</v>
          </cell>
          <cell r="E324">
            <v>0</v>
          </cell>
          <cell r="J324">
            <v>0</v>
          </cell>
          <cell r="N324">
            <v>0</v>
          </cell>
        </row>
        <row r="325">
          <cell r="D325">
            <v>0</v>
          </cell>
          <cell r="E325">
            <v>0</v>
          </cell>
          <cell r="J325">
            <v>0</v>
          </cell>
          <cell r="N325">
            <v>0</v>
          </cell>
        </row>
        <row r="326">
          <cell r="E326">
            <v>0</v>
          </cell>
        </row>
        <row r="327">
          <cell r="D327">
            <v>0</v>
          </cell>
          <cell r="E327">
            <v>0</v>
          </cell>
          <cell r="J327">
            <v>0</v>
          </cell>
          <cell r="N327">
            <v>0</v>
          </cell>
        </row>
        <row r="328">
          <cell r="D328">
            <v>0</v>
          </cell>
          <cell r="E328">
            <v>0</v>
          </cell>
          <cell r="J328">
            <v>0</v>
          </cell>
          <cell r="N328">
            <v>0</v>
          </cell>
        </row>
        <row r="329">
          <cell r="D329">
            <v>0</v>
          </cell>
          <cell r="E329">
            <v>0</v>
          </cell>
          <cell r="J329">
            <v>0</v>
          </cell>
          <cell r="N329">
            <v>0</v>
          </cell>
        </row>
        <row r="330">
          <cell r="D330">
            <v>0</v>
          </cell>
          <cell r="E330">
            <v>0</v>
          </cell>
          <cell r="J330">
            <v>0</v>
          </cell>
          <cell r="N330">
            <v>0</v>
          </cell>
        </row>
        <row r="331">
          <cell r="D331">
            <v>0</v>
          </cell>
          <cell r="E331">
            <v>0</v>
          </cell>
          <cell r="J331">
            <v>0</v>
          </cell>
          <cell r="N331">
            <v>0</v>
          </cell>
        </row>
        <row r="332">
          <cell r="E332">
            <v>0</v>
          </cell>
        </row>
        <row r="333">
          <cell r="D333">
            <v>0</v>
          </cell>
          <cell r="E333">
            <v>0</v>
          </cell>
          <cell r="J333">
            <v>0</v>
          </cell>
          <cell r="N333">
            <v>0</v>
          </cell>
        </row>
        <row r="334">
          <cell r="D334">
            <v>0</v>
          </cell>
          <cell r="E334">
            <v>0</v>
          </cell>
          <cell r="J334">
            <v>0</v>
          </cell>
          <cell r="N334">
            <v>0</v>
          </cell>
        </row>
        <row r="335">
          <cell r="D335">
            <v>0</v>
          </cell>
          <cell r="E335">
            <v>0</v>
          </cell>
          <cell r="J335">
            <v>0</v>
          </cell>
          <cell r="N335">
            <v>0</v>
          </cell>
        </row>
        <row r="336">
          <cell r="D336">
            <v>0</v>
          </cell>
          <cell r="E336">
            <v>0</v>
          </cell>
          <cell r="J336">
            <v>0</v>
          </cell>
          <cell r="N336">
            <v>0</v>
          </cell>
        </row>
        <row r="337">
          <cell r="D337">
            <v>0</v>
          </cell>
          <cell r="E337">
            <v>0</v>
          </cell>
          <cell r="J337">
            <v>0</v>
          </cell>
          <cell r="N337">
            <v>0</v>
          </cell>
        </row>
        <row r="338">
          <cell r="E338">
            <v>0</v>
          </cell>
        </row>
        <row r="339">
          <cell r="D339">
            <v>0</v>
          </cell>
          <cell r="E339">
            <v>0</v>
          </cell>
          <cell r="J339">
            <v>0</v>
          </cell>
          <cell r="N339">
            <v>0</v>
          </cell>
        </row>
        <row r="340">
          <cell r="D340">
            <v>0</v>
          </cell>
          <cell r="E340">
            <v>0</v>
          </cell>
          <cell r="J340">
            <v>0</v>
          </cell>
          <cell r="N340">
            <v>0</v>
          </cell>
        </row>
        <row r="341">
          <cell r="D341">
            <v>0</v>
          </cell>
          <cell r="E341">
            <v>0</v>
          </cell>
          <cell r="J341">
            <v>0</v>
          </cell>
          <cell r="N341">
            <v>0</v>
          </cell>
        </row>
        <row r="342">
          <cell r="D342">
            <v>0</v>
          </cell>
          <cell r="E342">
            <v>0</v>
          </cell>
          <cell r="J342">
            <v>0</v>
          </cell>
          <cell r="N342">
            <v>0</v>
          </cell>
        </row>
        <row r="343">
          <cell r="D343">
            <v>0</v>
          </cell>
          <cell r="E343">
            <v>0</v>
          </cell>
          <cell r="J343">
            <v>0</v>
          </cell>
          <cell r="N343">
            <v>0</v>
          </cell>
        </row>
        <row r="344">
          <cell r="E344">
            <v>0</v>
          </cell>
        </row>
        <row r="345">
          <cell r="D345">
            <v>0</v>
          </cell>
          <cell r="E345">
            <v>0</v>
          </cell>
          <cell r="J345">
            <v>0</v>
          </cell>
          <cell r="N345">
            <v>0</v>
          </cell>
        </row>
        <row r="346">
          <cell r="D346">
            <v>0</v>
          </cell>
          <cell r="E346">
            <v>0</v>
          </cell>
          <cell r="J346">
            <v>0</v>
          </cell>
          <cell r="N346">
            <v>0</v>
          </cell>
        </row>
        <row r="347">
          <cell r="D347">
            <v>0</v>
          </cell>
          <cell r="E347">
            <v>0</v>
          </cell>
          <cell r="J347">
            <v>0</v>
          </cell>
          <cell r="N347">
            <v>0</v>
          </cell>
        </row>
        <row r="348">
          <cell r="D348">
            <v>0</v>
          </cell>
          <cell r="E348">
            <v>0</v>
          </cell>
          <cell r="J348">
            <v>0</v>
          </cell>
          <cell r="N348">
            <v>0</v>
          </cell>
        </row>
        <row r="349">
          <cell r="D349">
            <v>0</v>
          </cell>
          <cell r="E349">
            <v>0</v>
          </cell>
          <cell r="J349">
            <v>0</v>
          </cell>
          <cell r="N349">
            <v>0</v>
          </cell>
        </row>
        <row r="350">
          <cell r="E350">
            <v>0</v>
          </cell>
        </row>
        <row r="351">
          <cell r="D351">
            <v>0</v>
          </cell>
          <cell r="E351">
            <v>0</v>
          </cell>
          <cell r="J351">
            <v>0</v>
          </cell>
          <cell r="N351">
            <v>0</v>
          </cell>
        </row>
        <row r="352">
          <cell r="D352">
            <v>0</v>
          </cell>
          <cell r="E352">
            <v>0</v>
          </cell>
          <cell r="J352">
            <v>0</v>
          </cell>
          <cell r="N352">
            <v>0</v>
          </cell>
        </row>
        <row r="353">
          <cell r="D353">
            <v>0</v>
          </cell>
          <cell r="E353">
            <v>0</v>
          </cell>
          <cell r="J353">
            <v>0</v>
          </cell>
          <cell r="N353">
            <v>0</v>
          </cell>
        </row>
        <row r="354">
          <cell r="D354">
            <v>0</v>
          </cell>
          <cell r="E354">
            <v>0</v>
          </cell>
          <cell r="J354">
            <v>0</v>
          </cell>
          <cell r="N354">
            <v>0</v>
          </cell>
        </row>
        <row r="355">
          <cell r="E355">
            <v>0</v>
          </cell>
        </row>
        <row r="356">
          <cell r="D356">
            <v>0</v>
          </cell>
          <cell r="E356">
            <v>0</v>
          </cell>
          <cell r="J356">
            <v>0</v>
          </cell>
          <cell r="N356">
            <v>0</v>
          </cell>
        </row>
        <row r="357">
          <cell r="D357">
            <v>0</v>
          </cell>
          <cell r="E357">
            <v>0</v>
          </cell>
          <cell r="J357">
            <v>0</v>
          </cell>
          <cell r="N357">
            <v>0</v>
          </cell>
        </row>
        <row r="358">
          <cell r="D358">
            <v>0</v>
          </cell>
          <cell r="E358">
            <v>0</v>
          </cell>
          <cell r="J358">
            <v>0</v>
          </cell>
          <cell r="N358">
            <v>0</v>
          </cell>
        </row>
        <row r="359">
          <cell r="D359">
            <v>0</v>
          </cell>
          <cell r="E359">
            <v>0</v>
          </cell>
          <cell r="J359">
            <v>0</v>
          </cell>
          <cell r="N359">
            <v>0</v>
          </cell>
        </row>
        <row r="360">
          <cell r="D360">
            <v>0</v>
          </cell>
          <cell r="E360">
            <v>0</v>
          </cell>
          <cell r="J360">
            <v>0</v>
          </cell>
          <cell r="N360">
            <v>0</v>
          </cell>
        </row>
        <row r="361">
          <cell r="D361">
            <v>0</v>
          </cell>
          <cell r="E361">
            <v>0</v>
          </cell>
          <cell r="J361">
            <v>0</v>
          </cell>
          <cell r="N361">
            <v>0</v>
          </cell>
        </row>
        <row r="362">
          <cell r="E362">
            <v>0</v>
          </cell>
        </row>
        <row r="363">
          <cell r="D363">
            <v>0</v>
          </cell>
          <cell r="E363">
            <v>0</v>
          </cell>
          <cell r="J363">
            <v>0</v>
          </cell>
          <cell r="N363">
            <v>0</v>
          </cell>
        </row>
        <row r="364">
          <cell r="D364">
            <v>0</v>
          </cell>
          <cell r="E364">
            <v>0</v>
          </cell>
          <cell r="J364">
            <v>0</v>
          </cell>
          <cell r="N364">
            <v>0</v>
          </cell>
        </row>
        <row r="365">
          <cell r="D365">
            <v>0</v>
          </cell>
          <cell r="E365">
            <v>0</v>
          </cell>
          <cell r="J365">
            <v>0</v>
          </cell>
          <cell r="N365">
            <v>0</v>
          </cell>
        </row>
        <row r="366">
          <cell r="D366">
            <v>0</v>
          </cell>
          <cell r="E366">
            <v>0</v>
          </cell>
          <cell r="J366">
            <v>0</v>
          </cell>
          <cell r="N366">
            <v>0</v>
          </cell>
        </row>
        <row r="367">
          <cell r="D367">
            <v>0</v>
          </cell>
          <cell r="E367">
            <v>0</v>
          </cell>
          <cell r="J367">
            <v>0</v>
          </cell>
          <cell r="N367">
            <v>0</v>
          </cell>
        </row>
        <row r="368">
          <cell r="D368">
            <v>0</v>
          </cell>
          <cell r="E368">
            <v>0</v>
          </cell>
          <cell r="J368">
            <v>0</v>
          </cell>
          <cell r="N368">
            <v>0</v>
          </cell>
        </row>
        <row r="369">
          <cell r="D369">
            <v>0</v>
          </cell>
          <cell r="E369">
            <v>0</v>
          </cell>
          <cell r="J369">
            <v>0</v>
          </cell>
          <cell r="N369">
            <v>0</v>
          </cell>
        </row>
        <row r="370">
          <cell r="D370">
            <v>0</v>
          </cell>
          <cell r="E370">
            <v>0</v>
          </cell>
          <cell r="J370">
            <v>0</v>
          </cell>
          <cell r="N370">
            <v>0</v>
          </cell>
        </row>
        <row r="371">
          <cell r="E371">
            <v>0</v>
          </cell>
        </row>
        <row r="372">
          <cell r="D372">
            <v>0</v>
          </cell>
          <cell r="E372">
            <v>0</v>
          </cell>
          <cell r="J372">
            <v>0</v>
          </cell>
          <cell r="N372">
            <v>0</v>
          </cell>
        </row>
        <row r="373">
          <cell r="D373">
            <v>0</v>
          </cell>
          <cell r="E373">
            <v>0</v>
          </cell>
          <cell r="J373">
            <v>0</v>
          </cell>
          <cell r="N373">
            <v>0</v>
          </cell>
        </row>
        <row r="374">
          <cell r="D374">
            <v>0</v>
          </cell>
          <cell r="E374">
            <v>0</v>
          </cell>
          <cell r="J374">
            <v>0</v>
          </cell>
          <cell r="N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D377">
            <v>300000000000</v>
          </cell>
          <cell r="E377">
            <v>0</v>
          </cell>
          <cell r="J377">
            <v>0</v>
          </cell>
          <cell r="N377">
            <v>0</v>
          </cell>
        </row>
        <row r="378">
          <cell r="D378">
            <v>66034136000</v>
          </cell>
          <cell r="E378">
            <v>0</v>
          </cell>
          <cell r="J378">
            <v>7253703547</v>
          </cell>
          <cell r="N378">
            <v>7253703547</v>
          </cell>
        </row>
        <row r="379">
          <cell r="D379">
            <v>5456735000</v>
          </cell>
          <cell r="E379">
            <v>0</v>
          </cell>
          <cell r="J379">
            <v>0</v>
          </cell>
          <cell r="N379">
            <v>0</v>
          </cell>
        </row>
        <row r="380">
          <cell r="E380">
            <v>0</v>
          </cell>
        </row>
        <row r="381">
          <cell r="D381">
            <v>78814903000</v>
          </cell>
          <cell r="E381">
            <v>0</v>
          </cell>
          <cell r="J381">
            <v>16216911198</v>
          </cell>
          <cell r="N381">
            <v>16216911198</v>
          </cell>
        </row>
        <row r="382">
          <cell r="D382">
            <v>88700487000</v>
          </cell>
          <cell r="E382">
            <v>0</v>
          </cell>
          <cell r="J382">
            <v>4981596944</v>
          </cell>
          <cell r="N382">
            <v>4981596944</v>
          </cell>
        </row>
        <row r="383">
          <cell r="D383">
            <v>36979873000</v>
          </cell>
          <cell r="E383">
            <v>0</v>
          </cell>
          <cell r="J383">
            <v>151757101</v>
          </cell>
          <cell r="N383">
            <v>151757101</v>
          </cell>
        </row>
        <row r="384">
          <cell r="E384">
            <v>0</v>
          </cell>
        </row>
        <row r="385">
          <cell r="D385">
            <v>217711857000</v>
          </cell>
          <cell r="E385">
            <v>0</v>
          </cell>
          <cell r="J385">
            <v>23364492332</v>
          </cell>
          <cell r="N385">
            <v>23364492332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D389">
            <v>0</v>
          </cell>
          <cell r="E389">
            <v>0</v>
          </cell>
          <cell r="J389">
            <v>0</v>
          </cell>
          <cell r="N389">
            <v>0</v>
          </cell>
        </row>
        <row r="390">
          <cell r="E390">
            <v>0</v>
          </cell>
        </row>
        <row r="391">
          <cell r="D391">
            <v>1921965000</v>
          </cell>
          <cell r="E391">
            <v>0</v>
          </cell>
          <cell r="J391">
            <v>1802693845</v>
          </cell>
          <cell r="N391">
            <v>1802693845</v>
          </cell>
        </row>
        <row r="392">
          <cell r="D392">
            <v>0</v>
          </cell>
          <cell r="E392">
            <v>0</v>
          </cell>
          <cell r="J392">
            <v>0</v>
          </cell>
          <cell r="N392">
            <v>0</v>
          </cell>
        </row>
        <row r="393">
          <cell r="D393">
            <v>0</v>
          </cell>
          <cell r="E393">
            <v>0</v>
          </cell>
          <cell r="J393">
            <v>0</v>
          </cell>
          <cell r="N393">
            <v>0</v>
          </cell>
        </row>
        <row r="394">
          <cell r="D394">
            <v>0</v>
          </cell>
          <cell r="E394">
            <v>0</v>
          </cell>
          <cell r="J394">
            <v>0</v>
          </cell>
          <cell r="N394">
            <v>0</v>
          </cell>
        </row>
        <row r="395">
          <cell r="E395">
            <v>23367382903</v>
          </cell>
        </row>
        <row r="396">
          <cell r="E396">
            <v>20188395318</v>
          </cell>
        </row>
        <row r="397">
          <cell r="E397">
            <v>20188395318</v>
          </cell>
        </row>
        <row r="398">
          <cell r="E398">
            <v>2677526314</v>
          </cell>
        </row>
        <row r="399">
          <cell r="E399">
            <v>-8232718053</v>
          </cell>
        </row>
        <row r="400">
          <cell r="E400">
            <v>-8491210053</v>
          </cell>
        </row>
        <row r="401">
          <cell r="D401">
            <v>24723449000</v>
          </cell>
          <cell r="E401">
            <v>0</v>
          </cell>
          <cell r="J401">
            <v>194947070</v>
          </cell>
          <cell r="N401">
            <v>8962510684</v>
          </cell>
        </row>
        <row r="402">
          <cell r="D402">
            <v>7039031000</v>
          </cell>
          <cell r="E402">
            <v>35812000000</v>
          </cell>
          <cell r="J402">
            <v>53711818</v>
          </cell>
          <cell r="N402">
            <v>3563623290</v>
          </cell>
        </row>
        <row r="403">
          <cell r="D403">
            <v>423807655000</v>
          </cell>
          <cell r="E403">
            <v>-44303210053</v>
          </cell>
          <cell r="J403">
            <v>13206577920</v>
          </cell>
          <cell r="N403">
            <v>147323111667</v>
          </cell>
        </row>
        <row r="404">
          <cell r="E404">
            <v>0</v>
          </cell>
        </row>
        <row r="405">
          <cell r="D405">
            <v>39931101000</v>
          </cell>
          <cell r="E405">
            <v>0</v>
          </cell>
          <cell r="J405">
            <v>482518920</v>
          </cell>
          <cell r="N405">
            <v>8213459206</v>
          </cell>
        </row>
        <row r="406">
          <cell r="E406">
            <v>0</v>
          </cell>
        </row>
        <row r="407">
          <cell r="D407">
            <v>0</v>
          </cell>
          <cell r="E407">
            <v>0</v>
          </cell>
          <cell r="J407">
            <v>0</v>
          </cell>
          <cell r="N407">
            <v>0</v>
          </cell>
        </row>
        <row r="408">
          <cell r="D408">
            <v>0</v>
          </cell>
          <cell r="E408">
            <v>0</v>
          </cell>
          <cell r="J408">
            <v>0</v>
          </cell>
          <cell r="N408">
            <v>0</v>
          </cell>
        </row>
        <row r="409">
          <cell r="D409">
            <v>0</v>
          </cell>
          <cell r="E409">
            <v>0</v>
          </cell>
          <cell r="J409">
            <v>0</v>
          </cell>
          <cell r="N409">
            <v>0</v>
          </cell>
        </row>
        <row r="410">
          <cell r="E410">
            <v>0</v>
          </cell>
        </row>
        <row r="411">
          <cell r="D411">
            <v>6000000000</v>
          </cell>
          <cell r="E411">
            <v>0</v>
          </cell>
          <cell r="J411">
            <v>399169023</v>
          </cell>
          <cell r="N411">
            <v>3704244409</v>
          </cell>
        </row>
        <row r="412">
          <cell r="E412">
            <v>258492000</v>
          </cell>
        </row>
        <row r="413">
          <cell r="D413">
            <v>291508000</v>
          </cell>
          <cell r="E413">
            <v>258492000</v>
          </cell>
          <cell r="J413">
            <v>68248513</v>
          </cell>
          <cell r="N413">
            <v>342640856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D416">
            <v>313678487000</v>
          </cell>
          <cell r="E416">
            <v>0</v>
          </cell>
          <cell r="J416">
            <v>2660544679</v>
          </cell>
          <cell r="N416">
            <v>271549437028</v>
          </cell>
        </row>
        <row r="417">
          <cell r="E417">
            <v>0</v>
          </cell>
        </row>
        <row r="418">
          <cell r="D418">
            <v>1000407000</v>
          </cell>
          <cell r="E418">
            <v>0</v>
          </cell>
          <cell r="J418">
            <v>0</v>
          </cell>
          <cell r="N418">
            <v>419148000</v>
          </cell>
        </row>
        <row r="419">
          <cell r="E419">
            <v>0</v>
          </cell>
        </row>
        <row r="420">
          <cell r="D420">
            <v>944159519000</v>
          </cell>
          <cell r="E420">
            <v>0</v>
          </cell>
          <cell r="J420">
            <v>162830049414</v>
          </cell>
          <cell r="N420">
            <v>235650864618</v>
          </cell>
        </row>
        <row r="421">
          <cell r="E421">
            <v>0</v>
          </cell>
        </row>
        <row r="422">
          <cell r="D422">
            <v>229233457000</v>
          </cell>
          <cell r="E422">
            <v>0</v>
          </cell>
          <cell r="J422">
            <v>375642204</v>
          </cell>
          <cell r="N422">
            <v>8577988025</v>
          </cell>
        </row>
        <row r="423">
          <cell r="E423">
            <v>0</v>
          </cell>
        </row>
        <row r="424">
          <cell r="D424">
            <v>195214202000</v>
          </cell>
          <cell r="E424">
            <v>0</v>
          </cell>
          <cell r="J424">
            <v>0</v>
          </cell>
          <cell r="N424">
            <v>2571283680</v>
          </cell>
        </row>
        <row r="425">
          <cell r="E425">
            <v>0</v>
          </cell>
        </row>
        <row r="426">
          <cell r="D426">
            <v>8267638000</v>
          </cell>
          <cell r="E426">
            <v>0</v>
          </cell>
          <cell r="J426">
            <v>0</v>
          </cell>
          <cell r="N426">
            <v>3063966060</v>
          </cell>
        </row>
        <row r="427">
          <cell r="E427">
            <v>0</v>
          </cell>
        </row>
        <row r="428">
          <cell r="D428">
            <v>391256000</v>
          </cell>
          <cell r="E428">
            <v>0</v>
          </cell>
          <cell r="J428">
            <v>0</v>
          </cell>
          <cell r="N428">
            <v>116182827</v>
          </cell>
        </row>
        <row r="429">
          <cell r="E429">
            <v>0</v>
          </cell>
        </row>
        <row r="430">
          <cell r="D430">
            <v>87550000</v>
          </cell>
          <cell r="E430">
            <v>0</v>
          </cell>
          <cell r="J430">
            <v>0</v>
          </cell>
          <cell r="N430">
            <v>87336400</v>
          </cell>
        </row>
        <row r="431">
          <cell r="E431">
            <v>0</v>
          </cell>
        </row>
        <row r="432">
          <cell r="D432">
            <v>307041001000</v>
          </cell>
          <cell r="E432">
            <v>0</v>
          </cell>
          <cell r="J432">
            <v>0</v>
          </cell>
          <cell r="N432">
            <v>1138801902</v>
          </cell>
        </row>
        <row r="433">
          <cell r="E433">
            <v>0</v>
          </cell>
        </row>
        <row r="434">
          <cell r="D434">
            <v>75071636000</v>
          </cell>
          <cell r="E434">
            <v>0</v>
          </cell>
          <cell r="J434">
            <v>475499036</v>
          </cell>
          <cell r="N434">
            <v>5314250169</v>
          </cell>
        </row>
        <row r="435">
          <cell r="E435">
            <v>0</v>
          </cell>
        </row>
        <row r="436">
          <cell r="D436">
            <v>10893160000</v>
          </cell>
          <cell r="E436">
            <v>0</v>
          </cell>
          <cell r="J436">
            <v>0</v>
          </cell>
          <cell r="N436">
            <v>1006561167</v>
          </cell>
        </row>
        <row r="437">
          <cell r="E437">
            <v>0</v>
          </cell>
        </row>
        <row r="438">
          <cell r="D438">
            <v>18000000000</v>
          </cell>
          <cell r="E438">
            <v>0</v>
          </cell>
          <cell r="J438">
            <v>21971633</v>
          </cell>
          <cell r="N438">
            <v>1057571960</v>
          </cell>
        </row>
        <row r="439">
          <cell r="E439">
            <v>0</v>
          </cell>
        </row>
        <row r="440">
          <cell r="D440">
            <v>1077968000</v>
          </cell>
          <cell r="E440">
            <v>0</v>
          </cell>
          <cell r="J440">
            <v>0</v>
          </cell>
          <cell r="N440">
            <v>481991000</v>
          </cell>
        </row>
        <row r="441">
          <cell r="E441">
            <v>-979880924</v>
          </cell>
        </row>
        <row r="442">
          <cell r="E442">
            <v>0</v>
          </cell>
        </row>
        <row r="443">
          <cell r="D443">
            <v>556137389000</v>
          </cell>
          <cell r="E443">
            <v>0</v>
          </cell>
          <cell r="J443">
            <v>22080585796</v>
          </cell>
          <cell r="N443">
            <v>99109769207</v>
          </cell>
        </row>
        <row r="444">
          <cell r="E444">
            <v>0</v>
          </cell>
        </row>
        <row r="445">
          <cell r="D445">
            <v>10000000000</v>
          </cell>
          <cell r="E445">
            <v>0</v>
          </cell>
          <cell r="J445">
            <v>0</v>
          </cell>
          <cell r="N445">
            <v>0</v>
          </cell>
        </row>
        <row r="446">
          <cell r="E446">
            <v>0</v>
          </cell>
        </row>
        <row r="447">
          <cell r="D447">
            <v>12222250000</v>
          </cell>
          <cell r="E447">
            <v>0</v>
          </cell>
          <cell r="J447">
            <v>0</v>
          </cell>
          <cell r="N447">
            <v>0</v>
          </cell>
        </row>
        <row r="448">
          <cell r="E448">
            <v>3120119076</v>
          </cell>
        </row>
        <row r="449">
          <cell r="D449">
            <v>4805000000</v>
          </cell>
          <cell r="E449">
            <v>3120119076</v>
          </cell>
          <cell r="J449">
            <v>121849737</v>
          </cell>
          <cell r="N449">
            <v>2887451507</v>
          </cell>
        </row>
        <row r="450">
          <cell r="E450">
            <v>0</v>
          </cell>
        </row>
        <row r="451">
          <cell r="D451">
            <v>12500000000</v>
          </cell>
          <cell r="E451">
            <v>0</v>
          </cell>
          <cell r="J451">
            <v>307822232</v>
          </cell>
          <cell r="N451">
            <v>3234487000</v>
          </cell>
        </row>
        <row r="452">
          <cell r="E452">
            <v>0</v>
          </cell>
        </row>
        <row r="453">
          <cell r="D453">
            <v>116000000000</v>
          </cell>
          <cell r="E453">
            <v>0</v>
          </cell>
          <cell r="J453">
            <v>1353068596</v>
          </cell>
          <cell r="N453">
            <v>1402006852</v>
          </cell>
        </row>
        <row r="454">
          <cell r="D454">
            <v>86340000000</v>
          </cell>
          <cell r="E454">
            <v>0</v>
          </cell>
          <cell r="J454">
            <v>216958110</v>
          </cell>
          <cell r="N454">
            <v>19542037660</v>
          </cell>
        </row>
        <row r="455">
          <cell r="E455">
            <v>0</v>
          </cell>
        </row>
        <row r="456">
          <cell r="D456">
            <v>2600000000</v>
          </cell>
          <cell r="E456">
            <v>0</v>
          </cell>
          <cell r="J456">
            <v>0</v>
          </cell>
          <cell r="N456">
            <v>863463640</v>
          </cell>
        </row>
        <row r="457">
          <cell r="E457">
            <v>0</v>
          </cell>
        </row>
        <row r="458">
          <cell r="D458">
            <v>56850000000</v>
          </cell>
          <cell r="E458">
            <v>0</v>
          </cell>
          <cell r="J458">
            <v>1335086892</v>
          </cell>
          <cell r="N458">
            <v>39764410971</v>
          </cell>
        </row>
        <row r="459">
          <cell r="E459">
            <v>0</v>
          </cell>
        </row>
        <row r="460">
          <cell r="D460">
            <v>6670000000</v>
          </cell>
          <cell r="E460">
            <v>0</v>
          </cell>
          <cell r="J460">
            <v>197837463</v>
          </cell>
          <cell r="N460">
            <v>2375318280</v>
          </cell>
        </row>
        <row r="461">
          <cell r="E461">
            <v>0</v>
          </cell>
        </row>
        <row r="462">
          <cell r="D462">
            <v>8100000000</v>
          </cell>
          <cell r="E462">
            <v>0</v>
          </cell>
          <cell r="J462">
            <v>296659880</v>
          </cell>
          <cell r="N462">
            <v>2382738780</v>
          </cell>
        </row>
        <row r="463">
          <cell r="E463">
            <v>0</v>
          </cell>
        </row>
        <row r="464">
          <cell r="D464">
            <v>15350000000</v>
          </cell>
          <cell r="E464">
            <v>0</v>
          </cell>
          <cell r="J464">
            <v>8274334</v>
          </cell>
          <cell r="N464">
            <v>1916614000</v>
          </cell>
        </row>
        <row r="465">
          <cell r="E465">
            <v>0</v>
          </cell>
        </row>
        <row r="466">
          <cell r="D466">
            <v>443840000000</v>
          </cell>
          <cell r="E466">
            <v>0</v>
          </cell>
          <cell r="J466">
            <v>14163837983</v>
          </cell>
          <cell r="N466">
            <v>124141484500</v>
          </cell>
        </row>
        <row r="467">
          <cell r="E467">
            <v>0</v>
          </cell>
        </row>
        <row r="468">
          <cell r="D468">
            <v>1411055609000</v>
          </cell>
          <cell r="E468">
            <v>0</v>
          </cell>
          <cell r="J468">
            <v>275235169131</v>
          </cell>
          <cell r="N468">
            <v>298690775174</v>
          </cell>
        </row>
        <row r="469">
          <cell r="E469">
            <v>0</v>
          </cell>
        </row>
        <row r="470">
          <cell r="D470">
            <v>62599232000</v>
          </cell>
          <cell r="E470">
            <v>0</v>
          </cell>
          <cell r="J470">
            <v>186106416</v>
          </cell>
          <cell r="N470">
            <v>3523730230</v>
          </cell>
        </row>
        <row r="471">
          <cell r="E471">
            <v>0</v>
          </cell>
        </row>
        <row r="472">
          <cell r="D472">
            <v>28000000000</v>
          </cell>
          <cell r="E472">
            <v>0</v>
          </cell>
          <cell r="J472">
            <v>1284651327</v>
          </cell>
          <cell r="N472">
            <v>11339078000</v>
          </cell>
        </row>
        <row r="473">
          <cell r="E473">
            <v>0</v>
          </cell>
        </row>
        <row r="474">
          <cell r="D474">
            <v>3340000000</v>
          </cell>
          <cell r="E474">
            <v>0</v>
          </cell>
          <cell r="J474">
            <v>214696185</v>
          </cell>
          <cell r="N474">
            <v>2481192624</v>
          </cell>
        </row>
        <row r="475">
          <cell r="E475">
            <v>0</v>
          </cell>
        </row>
        <row r="476">
          <cell r="D476">
            <v>6300000000</v>
          </cell>
          <cell r="E476">
            <v>0</v>
          </cell>
          <cell r="J476">
            <v>254950618</v>
          </cell>
          <cell r="N476">
            <v>2150443408</v>
          </cell>
        </row>
        <row r="477">
          <cell r="E477">
            <v>0</v>
          </cell>
        </row>
        <row r="478">
          <cell r="D478">
            <v>0</v>
          </cell>
          <cell r="E478">
            <v>0</v>
          </cell>
          <cell r="J478">
            <v>0</v>
          </cell>
          <cell r="N478">
            <v>0</v>
          </cell>
        </row>
        <row r="479">
          <cell r="E479">
            <v>0</v>
          </cell>
        </row>
        <row r="480">
          <cell r="D480">
            <v>1133000000</v>
          </cell>
          <cell r="E480">
            <v>0</v>
          </cell>
          <cell r="J480">
            <v>18495423</v>
          </cell>
          <cell r="N480">
            <v>211932386</v>
          </cell>
        </row>
        <row r="481">
          <cell r="E481">
            <v>-4100000000</v>
          </cell>
        </row>
        <row r="482">
          <cell r="D482">
            <v>46969000000</v>
          </cell>
          <cell r="E482">
            <v>-4100000000</v>
          </cell>
          <cell r="J482">
            <v>800456192</v>
          </cell>
          <cell r="N482">
            <v>13833099085</v>
          </cell>
        </row>
        <row r="483">
          <cell r="E483">
            <v>0</v>
          </cell>
        </row>
        <row r="484">
          <cell r="D484">
            <v>17783000000</v>
          </cell>
          <cell r="E484">
            <v>0</v>
          </cell>
          <cell r="J484">
            <v>616331093</v>
          </cell>
          <cell r="N484">
            <v>12990330401</v>
          </cell>
        </row>
        <row r="485">
          <cell r="E485">
            <v>0</v>
          </cell>
        </row>
        <row r="486">
          <cell r="D486">
            <v>0</v>
          </cell>
          <cell r="E486">
            <v>0</v>
          </cell>
          <cell r="J486">
            <v>0</v>
          </cell>
          <cell r="N486">
            <v>0</v>
          </cell>
        </row>
        <row r="487">
          <cell r="E487">
            <v>0</v>
          </cell>
        </row>
        <row r="488">
          <cell r="D488">
            <v>38000000000</v>
          </cell>
          <cell r="E488">
            <v>0</v>
          </cell>
          <cell r="J488">
            <v>329949563</v>
          </cell>
          <cell r="N488">
            <v>9746322699</v>
          </cell>
        </row>
        <row r="489">
          <cell r="E489">
            <v>0</v>
          </cell>
        </row>
        <row r="490">
          <cell r="D490">
            <v>7433750000</v>
          </cell>
          <cell r="E490">
            <v>0</v>
          </cell>
          <cell r="J490">
            <v>0</v>
          </cell>
          <cell r="N490">
            <v>0</v>
          </cell>
        </row>
        <row r="491">
          <cell r="E491">
            <v>0</v>
          </cell>
        </row>
        <row r="492">
          <cell r="D492">
            <v>4130000000</v>
          </cell>
          <cell r="E492">
            <v>0</v>
          </cell>
          <cell r="J492">
            <v>0</v>
          </cell>
          <cell r="N492">
            <v>261642000</v>
          </cell>
        </row>
        <row r="493">
          <cell r="E493">
            <v>0</v>
          </cell>
        </row>
        <row r="494">
          <cell r="D494">
            <v>152770000000</v>
          </cell>
          <cell r="E494">
            <v>0</v>
          </cell>
          <cell r="J494">
            <v>31833831250</v>
          </cell>
          <cell r="N494">
            <v>99190069980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D497">
            <v>8500000000</v>
          </cell>
          <cell r="E497">
            <v>0</v>
          </cell>
          <cell r="J497">
            <v>13450377</v>
          </cell>
          <cell r="N497">
            <v>1575730000</v>
          </cell>
        </row>
        <row r="498">
          <cell r="E498">
            <v>0</v>
          </cell>
        </row>
        <row r="499">
          <cell r="D499">
            <v>1200000000</v>
          </cell>
          <cell r="E499">
            <v>0</v>
          </cell>
          <cell r="J499">
            <v>3000000</v>
          </cell>
          <cell r="N499">
            <v>530435150</v>
          </cell>
        </row>
        <row r="500">
          <cell r="D500">
            <v>0</v>
          </cell>
          <cell r="E500">
            <v>0</v>
          </cell>
          <cell r="J500">
            <v>0</v>
          </cell>
          <cell r="N500">
            <v>0</v>
          </cell>
        </row>
        <row r="501">
          <cell r="E501">
            <v>0</v>
          </cell>
        </row>
        <row r="502">
          <cell r="D502">
            <v>700000000</v>
          </cell>
          <cell r="E502">
            <v>0</v>
          </cell>
          <cell r="J502">
            <v>26833334</v>
          </cell>
          <cell r="N502">
            <v>579445500</v>
          </cell>
        </row>
        <row r="503">
          <cell r="E503">
            <v>0</v>
          </cell>
        </row>
        <row r="504">
          <cell r="D504">
            <v>8200000000</v>
          </cell>
          <cell r="E504">
            <v>0</v>
          </cell>
          <cell r="J504">
            <v>186995914</v>
          </cell>
          <cell r="N504">
            <v>1548809048</v>
          </cell>
        </row>
        <row r="505">
          <cell r="D505">
            <v>0</v>
          </cell>
          <cell r="E505">
            <v>0</v>
          </cell>
          <cell r="J505">
            <v>0</v>
          </cell>
          <cell r="N505">
            <v>0</v>
          </cell>
        </row>
        <row r="506">
          <cell r="E506">
            <v>0</v>
          </cell>
        </row>
        <row r="507">
          <cell r="D507">
            <v>1619200000</v>
          </cell>
          <cell r="E507">
            <v>0</v>
          </cell>
          <cell r="J507">
            <v>0</v>
          </cell>
          <cell r="N507">
            <v>691496000</v>
          </cell>
        </row>
        <row r="508">
          <cell r="E508">
            <v>0</v>
          </cell>
        </row>
        <row r="509">
          <cell r="D509">
            <v>2000000000</v>
          </cell>
          <cell r="E509">
            <v>0</v>
          </cell>
          <cell r="J509">
            <v>5249332</v>
          </cell>
          <cell r="N509">
            <v>352384000</v>
          </cell>
        </row>
        <row r="510">
          <cell r="E510">
            <v>-599290374</v>
          </cell>
        </row>
        <row r="511">
          <cell r="E511">
            <v>0</v>
          </cell>
        </row>
        <row r="512">
          <cell r="D512">
            <v>125000000</v>
          </cell>
          <cell r="E512">
            <v>0</v>
          </cell>
          <cell r="J512">
            <v>4061123</v>
          </cell>
          <cell r="N512">
            <v>47321889</v>
          </cell>
        </row>
        <row r="513">
          <cell r="E513">
            <v>0</v>
          </cell>
        </row>
        <row r="514">
          <cell r="D514">
            <v>937000000</v>
          </cell>
          <cell r="E514">
            <v>0</v>
          </cell>
          <cell r="J514">
            <v>79654354</v>
          </cell>
          <cell r="N514">
            <v>141487687</v>
          </cell>
        </row>
        <row r="515">
          <cell r="E515">
            <v>0</v>
          </cell>
        </row>
        <row r="516">
          <cell r="D516">
            <v>263465000</v>
          </cell>
          <cell r="E516">
            <v>0</v>
          </cell>
          <cell r="J516">
            <v>4503333</v>
          </cell>
          <cell r="N516">
            <v>59400000</v>
          </cell>
        </row>
        <row r="517">
          <cell r="E517">
            <v>-122939404</v>
          </cell>
        </row>
        <row r="518">
          <cell r="D518">
            <v>38843592000</v>
          </cell>
          <cell r="E518">
            <v>-122939404</v>
          </cell>
          <cell r="J518">
            <v>1796948049</v>
          </cell>
          <cell r="N518">
            <v>24462268160</v>
          </cell>
        </row>
        <row r="519">
          <cell r="E519">
            <v>0</v>
          </cell>
        </row>
        <row r="520">
          <cell r="D520">
            <v>14766768000</v>
          </cell>
          <cell r="E520">
            <v>0</v>
          </cell>
          <cell r="J520">
            <v>1429265122</v>
          </cell>
          <cell r="N520">
            <v>5182543156</v>
          </cell>
        </row>
        <row r="521">
          <cell r="E521">
            <v>0</v>
          </cell>
        </row>
        <row r="522">
          <cell r="D522">
            <v>0</v>
          </cell>
          <cell r="E522">
            <v>0</v>
          </cell>
          <cell r="J522">
            <v>0</v>
          </cell>
          <cell r="N522">
            <v>0</v>
          </cell>
        </row>
        <row r="523">
          <cell r="E523">
            <v>-62269970</v>
          </cell>
        </row>
        <row r="524">
          <cell r="D524">
            <v>115389247000</v>
          </cell>
          <cell r="E524">
            <v>-62269970</v>
          </cell>
          <cell r="J524">
            <v>14622192711</v>
          </cell>
          <cell r="N524">
            <v>99648960771</v>
          </cell>
        </row>
        <row r="525">
          <cell r="E525">
            <v>0</v>
          </cell>
        </row>
        <row r="526">
          <cell r="D526">
            <v>25650000000</v>
          </cell>
          <cell r="E526">
            <v>0</v>
          </cell>
          <cell r="J526">
            <v>714780723</v>
          </cell>
          <cell r="N526">
            <v>11957062038</v>
          </cell>
        </row>
        <row r="527">
          <cell r="E527">
            <v>0</v>
          </cell>
        </row>
        <row r="528">
          <cell r="D528">
            <v>2569865000</v>
          </cell>
          <cell r="E528">
            <v>0</v>
          </cell>
          <cell r="J528">
            <v>127684065</v>
          </cell>
          <cell r="N528">
            <v>2389506000</v>
          </cell>
        </row>
        <row r="529">
          <cell r="E529">
            <v>-33081000</v>
          </cell>
        </row>
        <row r="530">
          <cell r="D530">
            <v>32711717000</v>
          </cell>
          <cell r="E530">
            <v>-33081000</v>
          </cell>
          <cell r="J530">
            <v>273543846</v>
          </cell>
          <cell r="N530">
            <v>8880655700</v>
          </cell>
        </row>
        <row r="531">
          <cell r="E531">
            <v>0</v>
          </cell>
        </row>
        <row r="532">
          <cell r="D532">
            <v>2230137000</v>
          </cell>
          <cell r="E532">
            <v>0</v>
          </cell>
          <cell r="J532">
            <v>172276099</v>
          </cell>
          <cell r="N532">
            <v>1989418000</v>
          </cell>
        </row>
        <row r="533">
          <cell r="E533">
            <v>0</v>
          </cell>
        </row>
        <row r="534">
          <cell r="D534">
            <v>100000000</v>
          </cell>
          <cell r="E534">
            <v>0</v>
          </cell>
          <cell r="J534">
            <v>0</v>
          </cell>
          <cell r="N534">
            <v>33000000</v>
          </cell>
        </row>
        <row r="535">
          <cell r="D535">
            <v>1180000000</v>
          </cell>
          <cell r="E535">
            <v>0</v>
          </cell>
          <cell r="J535">
            <v>80000000</v>
          </cell>
          <cell r="N535">
            <v>380000000</v>
          </cell>
        </row>
        <row r="536">
          <cell r="E536">
            <v>-381000000</v>
          </cell>
        </row>
        <row r="537">
          <cell r="D537">
            <v>1745390000</v>
          </cell>
          <cell r="E537">
            <v>-381000000</v>
          </cell>
          <cell r="J537">
            <v>62437982</v>
          </cell>
          <cell r="N537">
            <v>425247770</v>
          </cell>
        </row>
        <row r="538">
          <cell r="E538">
            <v>0</v>
          </cell>
        </row>
        <row r="539">
          <cell r="D539">
            <v>270000000</v>
          </cell>
          <cell r="E539">
            <v>0</v>
          </cell>
          <cell r="J539">
            <v>0</v>
          </cell>
          <cell r="N539">
            <v>0</v>
          </cell>
        </row>
        <row r="540">
          <cell r="E540">
            <v>0</v>
          </cell>
        </row>
        <row r="541">
          <cell r="D541">
            <v>1130706000</v>
          </cell>
          <cell r="E541">
            <v>0</v>
          </cell>
          <cell r="J541">
            <v>0</v>
          </cell>
          <cell r="N541">
            <v>297250000</v>
          </cell>
        </row>
        <row r="542">
          <cell r="E542">
            <v>0</v>
          </cell>
        </row>
        <row r="543">
          <cell r="D543">
            <v>982000000</v>
          </cell>
          <cell r="E543">
            <v>0</v>
          </cell>
          <cell r="J543">
            <v>11516667</v>
          </cell>
          <cell r="N543">
            <v>330000000</v>
          </cell>
        </row>
        <row r="544">
          <cell r="E544">
            <v>0</v>
          </cell>
        </row>
        <row r="545">
          <cell r="D545">
            <v>1410000000</v>
          </cell>
          <cell r="E545">
            <v>0</v>
          </cell>
          <cell r="J545">
            <v>36750682</v>
          </cell>
          <cell r="N545">
            <v>585356806</v>
          </cell>
        </row>
        <row r="546">
          <cell r="E546">
            <v>0</v>
          </cell>
        </row>
        <row r="547">
          <cell r="D547">
            <v>554000000</v>
          </cell>
          <cell r="E547">
            <v>0</v>
          </cell>
          <cell r="J547">
            <v>12542135</v>
          </cell>
          <cell r="N547">
            <v>150608941</v>
          </cell>
        </row>
        <row r="548">
          <cell r="E548">
            <v>0</v>
          </cell>
        </row>
        <row r="549">
          <cell r="D549">
            <v>613431000</v>
          </cell>
          <cell r="E549">
            <v>0</v>
          </cell>
          <cell r="J549">
            <v>44433633</v>
          </cell>
          <cell r="N549">
            <v>249934000</v>
          </cell>
        </row>
        <row r="550">
          <cell r="E550">
            <v>0</v>
          </cell>
        </row>
        <row r="551">
          <cell r="D551">
            <v>11293500000</v>
          </cell>
          <cell r="E551">
            <v>0</v>
          </cell>
          <cell r="J551">
            <v>917659249</v>
          </cell>
          <cell r="N551">
            <v>1795615809</v>
          </cell>
        </row>
        <row r="552">
          <cell r="E552">
            <v>0</v>
          </cell>
        </row>
        <row r="553">
          <cell r="D553">
            <v>3098357000</v>
          </cell>
          <cell r="E553">
            <v>0</v>
          </cell>
          <cell r="J553">
            <v>12679334</v>
          </cell>
          <cell r="N553">
            <v>904858963</v>
          </cell>
        </row>
        <row r="554">
          <cell r="E554">
            <v>0</v>
          </cell>
        </row>
        <row r="555">
          <cell r="D555">
            <v>3500000000</v>
          </cell>
          <cell r="E555">
            <v>0</v>
          </cell>
          <cell r="J555">
            <v>9175972</v>
          </cell>
          <cell r="N555">
            <v>936193812</v>
          </cell>
        </row>
        <row r="556">
          <cell r="E556">
            <v>0</v>
          </cell>
        </row>
        <row r="557">
          <cell r="D557">
            <v>0</v>
          </cell>
          <cell r="E557">
            <v>0</v>
          </cell>
          <cell r="J557">
            <v>0</v>
          </cell>
          <cell r="N557">
            <v>0</v>
          </cell>
        </row>
        <row r="558">
          <cell r="E558">
            <v>0</v>
          </cell>
        </row>
        <row r="559">
          <cell r="D559">
            <v>0</v>
          </cell>
          <cell r="E559">
            <v>0</v>
          </cell>
          <cell r="J559">
            <v>0</v>
          </cell>
          <cell r="N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D562">
            <v>3641570000</v>
          </cell>
          <cell r="E562">
            <v>0</v>
          </cell>
          <cell r="J562">
            <v>328100526</v>
          </cell>
          <cell r="N562">
            <v>763676709</v>
          </cell>
        </row>
        <row r="563">
          <cell r="D563">
            <v>15040500000</v>
          </cell>
          <cell r="E563">
            <v>0</v>
          </cell>
          <cell r="J563">
            <v>1248835319</v>
          </cell>
          <cell r="N563">
            <v>2763793238</v>
          </cell>
        </row>
        <row r="564">
          <cell r="E564">
            <v>-870607500</v>
          </cell>
        </row>
        <row r="565">
          <cell r="E565">
            <v>-870607500</v>
          </cell>
        </row>
        <row r="566">
          <cell r="D566">
            <v>20781193000</v>
          </cell>
          <cell r="E566">
            <v>-870607500</v>
          </cell>
          <cell r="J566">
            <v>1241676378</v>
          </cell>
          <cell r="N566">
            <v>16344313151</v>
          </cell>
        </row>
        <row r="567">
          <cell r="E567">
            <v>0</v>
          </cell>
        </row>
        <row r="568">
          <cell r="D568">
            <v>1918000000</v>
          </cell>
          <cell r="E568">
            <v>0</v>
          </cell>
          <cell r="J568">
            <v>14516667</v>
          </cell>
          <cell r="N568">
            <v>288700000</v>
          </cell>
        </row>
        <row r="569">
          <cell r="D569">
            <v>4149000000</v>
          </cell>
          <cell r="E569">
            <v>0</v>
          </cell>
          <cell r="J569">
            <v>9879687</v>
          </cell>
          <cell r="N569">
            <v>1188395108</v>
          </cell>
        </row>
        <row r="570">
          <cell r="E570">
            <v>0</v>
          </cell>
        </row>
        <row r="571">
          <cell r="D571">
            <v>840942000</v>
          </cell>
          <cell r="E571">
            <v>0</v>
          </cell>
          <cell r="J571">
            <v>0</v>
          </cell>
          <cell r="N571">
            <v>184750000</v>
          </cell>
        </row>
        <row r="572">
          <cell r="E572">
            <v>0</v>
          </cell>
        </row>
        <row r="573">
          <cell r="D573">
            <v>2729409000</v>
          </cell>
          <cell r="E573">
            <v>0</v>
          </cell>
          <cell r="J573">
            <v>21400000</v>
          </cell>
          <cell r="N573">
            <v>803600000</v>
          </cell>
        </row>
        <row r="574">
          <cell r="E574">
            <v>0</v>
          </cell>
        </row>
        <row r="575">
          <cell r="D575">
            <v>0</v>
          </cell>
          <cell r="E575">
            <v>0</v>
          </cell>
          <cell r="J575">
            <v>0</v>
          </cell>
          <cell r="N575">
            <v>0</v>
          </cell>
        </row>
        <row r="576">
          <cell r="E576">
            <v>0</v>
          </cell>
        </row>
        <row r="577">
          <cell r="D577">
            <v>2100000000</v>
          </cell>
          <cell r="E577">
            <v>0</v>
          </cell>
          <cell r="J577">
            <v>0</v>
          </cell>
          <cell r="N577">
            <v>170000000</v>
          </cell>
        </row>
        <row r="578">
          <cell r="E578">
            <v>0</v>
          </cell>
        </row>
        <row r="579">
          <cell r="D579">
            <v>2761412000</v>
          </cell>
          <cell r="E579">
            <v>0</v>
          </cell>
          <cell r="J579">
            <v>5300000</v>
          </cell>
          <cell r="N579">
            <v>366000000</v>
          </cell>
        </row>
        <row r="580">
          <cell r="E580">
            <v>0</v>
          </cell>
        </row>
        <row r="581">
          <cell r="D581">
            <v>1483357000</v>
          </cell>
          <cell r="E581">
            <v>0</v>
          </cell>
          <cell r="J581">
            <v>28124290</v>
          </cell>
          <cell r="N581">
            <v>118496998</v>
          </cell>
        </row>
        <row r="582">
          <cell r="E582">
            <v>5122570185</v>
          </cell>
        </row>
        <row r="583">
          <cell r="E583">
            <v>0</v>
          </cell>
        </row>
        <row r="584">
          <cell r="D584">
            <v>0</v>
          </cell>
          <cell r="E584">
            <v>0</v>
          </cell>
          <cell r="J584">
            <v>0</v>
          </cell>
          <cell r="N584">
            <v>0</v>
          </cell>
        </row>
        <row r="585">
          <cell r="E585">
            <v>0</v>
          </cell>
        </row>
        <row r="586">
          <cell r="D586">
            <v>0</v>
          </cell>
          <cell r="E586">
            <v>0</v>
          </cell>
          <cell r="J586">
            <v>0</v>
          </cell>
          <cell r="N586">
            <v>0</v>
          </cell>
        </row>
        <row r="587">
          <cell r="E587">
            <v>449567000</v>
          </cell>
        </row>
        <row r="588">
          <cell r="D588">
            <v>632433000</v>
          </cell>
          <cell r="E588">
            <v>449567000</v>
          </cell>
          <cell r="J588">
            <v>75547754</v>
          </cell>
          <cell r="N588">
            <v>505644988</v>
          </cell>
        </row>
        <row r="589">
          <cell r="E589">
            <v>0</v>
          </cell>
        </row>
        <row r="590">
          <cell r="D590">
            <v>495500000</v>
          </cell>
          <cell r="E590">
            <v>0</v>
          </cell>
          <cell r="J590">
            <v>7152307</v>
          </cell>
          <cell r="N590">
            <v>252874009</v>
          </cell>
        </row>
        <row r="591">
          <cell r="E591">
            <v>0</v>
          </cell>
        </row>
        <row r="592">
          <cell r="D592">
            <v>187000000</v>
          </cell>
          <cell r="E592">
            <v>0</v>
          </cell>
          <cell r="J592">
            <v>10578898</v>
          </cell>
          <cell r="N592">
            <v>66954000</v>
          </cell>
        </row>
        <row r="593">
          <cell r="E593">
            <v>549892185</v>
          </cell>
        </row>
        <row r="594">
          <cell r="D594">
            <v>4040000000</v>
          </cell>
          <cell r="E594">
            <v>549892185</v>
          </cell>
          <cell r="J594">
            <v>44284677</v>
          </cell>
          <cell r="N594">
            <v>951141398</v>
          </cell>
        </row>
        <row r="595">
          <cell r="E595">
            <v>0</v>
          </cell>
        </row>
        <row r="596">
          <cell r="D596">
            <v>364253000</v>
          </cell>
          <cell r="E596">
            <v>0</v>
          </cell>
          <cell r="J596">
            <v>9087706</v>
          </cell>
          <cell r="N596">
            <v>342063530</v>
          </cell>
        </row>
        <row r="597">
          <cell r="D597">
            <v>5585744000</v>
          </cell>
          <cell r="E597">
            <v>0</v>
          </cell>
          <cell r="J597">
            <v>292379640</v>
          </cell>
          <cell r="N597">
            <v>1957025302</v>
          </cell>
        </row>
        <row r="598">
          <cell r="D598">
            <v>298921000</v>
          </cell>
          <cell r="E598">
            <v>0</v>
          </cell>
          <cell r="J598">
            <v>0</v>
          </cell>
          <cell r="N598">
            <v>183071000</v>
          </cell>
        </row>
        <row r="599">
          <cell r="D599">
            <v>0</v>
          </cell>
          <cell r="E599">
            <v>0</v>
          </cell>
          <cell r="J599">
            <v>0</v>
          </cell>
          <cell r="N599">
            <v>0</v>
          </cell>
        </row>
        <row r="600">
          <cell r="E600">
            <v>0</v>
          </cell>
        </row>
        <row r="601">
          <cell r="D601">
            <v>100000000</v>
          </cell>
          <cell r="E601">
            <v>0</v>
          </cell>
          <cell r="J601">
            <v>0</v>
          </cell>
          <cell r="N601">
            <v>32930705</v>
          </cell>
        </row>
        <row r="602">
          <cell r="D602">
            <v>1951500000</v>
          </cell>
          <cell r="E602">
            <v>0</v>
          </cell>
          <cell r="J602">
            <v>262702248</v>
          </cell>
          <cell r="N602">
            <v>959616289</v>
          </cell>
        </row>
        <row r="603">
          <cell r="D603">
            <v>82500000</v>
          </cell>
          <cell r="E603">
            <v>0</v>
          </cell>
          <cell r="J603">
            <v>0</v>
          </cell>
          <cell r="N603">
            <v>0</v>
          </cell>
        </row>
        <row r="604">
          <cell r="E604">
            <v>0</v>
          </cell>
        </row>
        <row r="605">
          <cell r="D605">
            <v>88159781000</v>
          </cell>
          <cell r="E605">
            <v>0</v>
          </cell>
          <cell r="J605">
            <v>23961352</v>
          </cell>
          <cell r="N605">
            <v>4937272473</v>
          </cell>
        </row>
        <row r="606">
          <cell r="E606">
            <v>0</v>
          </cell>
        </row>
        <row r="607">
          <cell r="D607">
            <v>1623731000</v>
          </cell>
          <cell r="E607">
            <v>0</v>
          </cell>
          <cell r="J607">
            <v>60080932</v>
          </cell>
          <cell r="N607">
            <v>994124134</v>
          </cell>
        </row>
        <row r="608">
          <cell r="E608">
            <v>-412000000</v>
          </cell>
        </row>
        <row r="609">
          <cell r="D609">
            <v>4927458000</v>
          </cell>
          <cell r="E609">
            <v>-412000000</v>
          </cell>
          <cell r="J609">
            <v>393750180</v>
          </cell>
          <cell r="N609">
            <v>2206745276</v>
          </cell>
        </row>
        <row r="610">
          <cell r="E610">
            <v>-376579000</v>
          </cell>
        </row>
        <row r="611">
          <cell r="D611">
            <v>20007442000</v>
          </cell>
          <cell r="E611">
            <v>-376579000</v>
          </cell>
          <cell r="J611">
            <v>2092675381</v>
          </cell>
          <cell r="N611">
            <v>5810311214</v>
          </cell>
        </row>
        <row r="612">
          <cell r="E612">
            <v>0</v>
          </cell>
        </row>
        <row r="613">
          <cell r="D613">
            <v>150000000</v>
          </cell>
          <cell r="E613">
            <v>0</v>
          </cell>
          <cell r="J613">
            <v>3538143</v>
          </cell>
          <cell r="N613">
            <v>3538143</v>
          </cell>
        </row>
        <row r="614">
          <cell r="E614">
            <v>0</v>
          </cell>
        </row>
        <row r="615">
          <cell r="D615">
            <v>2964945000</v>
          </cell>
          <cell r="E615">
            <v>0</v>
          </cell>
          <cell r="J615">
            <v>209140256</v>
          </cell>
          <cell r="N615">
            <v>1286553906</v>
          </cell>
        </row>
        <row r="616">
          <cell r="E616">
            <v>0</v>
          </cell>
        </row>
        <row r="617">
          <cell r="D617">
            <v>16610286000</v>
          </cell>
          <cell r="E617">
            <v>0</v>
          </cell>
          <cell r="J617">
            <v>76173605</v>
          </cell>
          <cell r="N617">
            <v>5412533277</v>
          </cell>
        </row>
        <row r="618">
          <cell r="E618">
            <v>2411690000</v>
          </cell>
        </row>
        <row r="619">
          <cell r="D619">
            <v>17076000000</v>
          </cell>
          <cell r="E619">
            <v>2411690000</v>
          </cell>
          <cell r="J619">
            <v>3266742540</v>
          </cell>
          <cell r="N619">
            <v>5286555103</v>
          </cell>
        </row>
        <row r="620">
          <cell r="E620">
            <v>300000000</v>
          </cell>
        </row>
        <row r="621">
          <cell r="D621">
            <v>26247000000</v>
          </cell>
          <cell r="E621">
            <v>300000000</v>
          </cell>
          <cell r="J621">
            <v>175114630</v>
          </cell>
          <cell r="N621">
            <v>684280867</v>
          </cell>
        </row>
        <row r="622">
          <cell r="E622">
            <v>2500000000</v>
          </cell>
        </row>
        <row r="623">
          <cell r="D623">
            <v>24347000000</v>
          </cell>
          <cell r="E623">
            <v>2500000000</v>
          </cell>
          <cell r="J623">
            <v>2032037412</v>
          </cell>
          <cell r="N623">
            <v>9716576163</v>
          </cell>
        </row>
        <row r="624">
          <cell r="D624">
            <v>1866000000</v>
          </cell>
          <cell r="E624">
            <v>0</v>
          </cell>
          <cell r="J624">
            <v>16000000</v>
          </cell>
          <cell r="N624">
            <v>279600000</v>
          </cell>
        </row>
        <row r="625">
          <cell r="D625">
            <v>461000000</v>
          </cell>
          <cell r="E625">
            <v>0</v>
          </cell>
          <cell r="J625">
            <v>0</v>
          </cell>
          <cell r="N625">
            <v>0</v>
          </cell>
        </row>
        <row r="626">
          <cell r="D626">
            <v>677000000</v>
          </cell>
          <cell r="E626">
            <v>0</v>
          </cell>
          <cell r="J626">
            <v>30152500</v>
          </cell>
          <cell r="N626">
            <v>333280000</v>
          </cell>
        </row>
        <row r="627">
          <cell r="E627">
            <v>0</v>
          </cell>
        </row>
        <row r="628">
          <cell r="D628">
            <v>2810674000</v>
          </cell>
          <cell r="E628">
            <v>0</v>
          </cell>
          <cell r="J628">
            <v>52297224</v>
          </cell>
          <cell r="N628">
            <v>63697224</v>
          </cell>
        </row>
        <row r="629">
          <cell r="E629">
            <v>0</v>
          </cell>
        </row>
        <row r="630">
          <cell r="D630">
            <v>18030000000</v>
          </cell>
          <cell r="E630">
            <v>0</v>
          </cell>
          <cell r="J630">
            <v>1715201757</v>
          </cell>
          <cell r="N630">
            <v>7738288968</v>
          </cell>
        </row>
        <row r="631">
          <cell r="E631">
            <v>0</v>
          </cell>
        </row>
        <row r="632">
          <cell r="D632">
            <v>50026749000</v>
          </cell>
          <cell r="E632">
            <v>0</v>
          </cell>
          <cell r="J632">
            <v>2997343207</v>
          </cell>
          <cell r="N632">
            <v>6682613904</v>
          </cell>
        </row>
        <row r="633">
          <cell r="E633">
            <v>0</v>
          </cell>
        </row>
        <row r="634">
          <cell r="D634">
            <v>4770000000</v>
          </cell>
          <cell r="E634">
            <v>0</v>
          </cell>
          <cell r="J634">
            <v>81685286</v>
          </cell>
          <cell r="N634">
            <v>3546091033</v>
          </cell>
        </row>
        <row r="635">
          <cell r="E635">
            <v>0</v>
          </cell>
        </row>
        <row r="636">
          <cell r="D636">
            <v>50000000</v>
          </cell>
          <cell r="E636">
            <v>0</v>
          </cell>
          <cell r="J636">
            <v>0</v>
          </cell>
          <cell r="N636">
            <v>0</v>
          </cell>
        </row>
        <row r="637">
          <cell r="E637">
            <v>0</v>
          </cell>
        </row>
        <row r="638">
          <cell r="D638">
            <v>50000000</v>
          </cell>
          <cell r="E638">
            <v>0</v>
          </cell>
          <cell r="J638">
            <v>0</v>
          </cell>
          <cell r="N638">
            <v>0</v>
          </cell>
        </row>
        <row r="639">
          <cell r="E639">
            <v>-300000000</v>
          </cell>
        </row>
        <row r="640">
          <cell r="D640">
            <v>900000000</v>
          </cell>
          <cell r="E640">
            <v>-300000000</v>
          </cell>
          <cell r="J640">
            <v>0</v>
          </cell>
          <cell r="N640">
            <v>40297820</v>
          </cell>
        </row>
        <row r="641">
          <cell r="E641">
            <v>0</v>
          </cell>
        </row>
        <row r="642">
          <cell r="E642">
            <v>0</v>
          </cell>
        </row>
        <row r="643">
          <cell r="D643">
            <v>13009977000</v>
          </cell>
          <cell r="E643">
            <v>0</v>
          </cell>
          <cell r="J643">
            <v>837436808</v>
          </cell>
          <cell r="N643">
            <v>1925518708</v>
          </cell>
        </row>
        <row r="644">
          <cell r="E644">
            <v>0</v>
          </cell>
        </row>
        <row r="645">
          <cell r="D645">
            <v>294021950000</v>
          </cell>
          <cell r="E645">
            <v>0</v>
          </cell>
          <cell r="J645">
            <v>7805991837</v>
          </cell>
          <cell r="N645">
            <v>73660074069</v>
          </cell>
        </row>
        <row r="646">
          <cell r="E646">
            <v>0</v>
          </cell>
        </row>
        <row r="647">
          <cell r="D647">
            <v>4200000000</v>
          </cell>
          <cell r="E647">
            <v>0</v>
          </cell>
          <cell r="J647">
            <v>102003930</v>
          </cell>
          <cell r="N647">
            <v>198920597</v>
          </cell>
        </row>
        <row r="648">
          <cell r="E648">
            <v>0</v>
          </cell>
        </row>
        <row r="649">
          <cell r="D649">
            <v>400000000</v>
          </cell>
          <cell r="E649">
            <v>0</v>
          </cell>
          <cell r="J649">
            <v>8000000</v>
          </cell>
          <cell r="N649">
            <v>12000000</v>
          </cell>
        </row>
        <row r="650">
          <cell r="E650">
            <v>0</v>
          </cell>
        </row>
        <row r="651">
          <cell r="E651">
            <v>0</v>
          </cell>
        </row>
        <row r="652">
          <cell r="D652">
            <v>2300000000</v>
          </cell>
          <cell r="E652">
            <v>0</v>
          </cell>
          <cell r="J652">
            <v>87613075</v>
          </cell>
          <cell r="N652">
            <v>103613075</v>
          </cell>
        </row>
        <row r="653">
          <cell r="E653">
            <v>0</v>
          </cell>
        </row>
        <row r="654">
          <cell r="D654">
            <v>1268104000</v>
          </cell>
          <cell r="E654">
            <v>0</v>
          </cell>
          <cell r="J654">
            <v>43344350</v>
          </cell>
          <cell r="N654">
            <v>196880398</v>
          </cell>
        </row>
        <row r="655">
          <cell r="E655">
            <v>0</v>
          </cell>
        </row>
        <row r="656">
          <cell r="D656">
            <v>680000000</v>
          </cell>
          <cell r="E656">
            <v>0</v>
          </cell>
          <cell r="J656">
            <v>49183781</v>
          </cell>
          <cell r="N656">
            <v>268764216</v>
          </cell>
        </row>
        <row r="657">
          <cell r="E657">
            <v>0</v>
          </cell>
        </row>
        <row r="658">
          <cell r="E658">
            <v>0</v>
          </cell>
        </row>
        <row r="659">
          <cell r="D659">
            <v>4794000000</v>
          </cell>
          <cell r="E659">
            <v>0</v>
          </cell>
          <cell r="J659">
            <v>64638015</v>
          </cell>
          <cell r="N659">
            <v>215833174</v>
          </cell>
        </row>
        <row r="660">
          <cell r="E660">
            <v>0</v>
          </cell>
        </row>
        <row r="661">
          <cell r="D661">
            <v>2500000000</v>
          </cell>
          <cell r="E661">
            <v>0</v>
          </cell>
          <cell r="J661">
            <v>213934676</v>
          </cell>
          <cell r="N661">
            <v>542283659</v>
          </cell>
        </row>
        <row r="662">
          <cell r="E662">
            <v>0</v>
          </cell>
        </row>
        <row r="663">
          <cell r="D663">
            <v>3200000000</v>
          </cell>
          <cell r="E663">
            <v>0</v>
          </cell>
          <cell r="J663">
            <v>126078820</v>
          </cell>
          <cell r="N663">
            <v>168578820</v>
          </cell>
        </row>
        <row r="664">
          <cell r="E664">
            <v>0</v>
          </cell>
        </row>
        <row r="665">
          <cell r="D665">
            <v>350000000</v>
          </cell>
          <cell r="E665">
            <v>0</v>
          </cell>
          <cell r="J665">
            <v>0</v>
          </cell>
          <cell r="N665">
            <v>0</v>
          </cell>
        </row>
        <row r="666">
          <cell r="E666">
            <v>2300000000</v>
          </cell>
        </row>
        <row r="667">
          <cell r="E667">
            <v>0</v>
          </cell>
        </row>
        <row r="668">
          <cell r="D668">
            <v>5500000000</v>
          </cell>
          <cell r="E668">
            <v>0</v>
          </cell>
          <cell r="J668">
            <v>137583399</v>
          </cell>
          <cell r="N668">
            <v>313939661</v>
          </cell>
        </row>
        <row r="669">
          <cell r="E669">
            <v>0</v>
          </cell>
        </row>
        <row r="670">
          <cell r="D670">
            <v>5950000000</v>
          </cell>
          <cell r="E670">
            <v>0</v>
          </cell>
          <cell r="J670">
            <v>160227226</v>
          </cell>
          <cell r="N670">
            <v>369510559</v>
          </cell>
        </row>
        <row r="671">
          <cell r="E671">
            <v>0</v>
          </cell>
        </row>
        <row r="672">
          <cell r="D672">
            <v>6200000000</v>
          </cell>
          <cell r="E672">
            <v>0</v>
          </cell>
          <cell r="J672">
            <v>690402135</v>
          </cell>
          <cell r="N672">
            <v>1182985468</v>
          </cell>
        </row>
        <row r="673">
          <cell r="E673">
            <v>2300000000</v>
          </cell>
        </row>
        <row r="674">
          <cell r="D674">
            <v>23153906000</v>
          </cell>
          <cell r="E674">
            <v>2300000000</v>
          </cell>
          <cell r="J674">
            <v>691114658</v>
          </cell>
          <cell r="N674">
            <v>4335183240</v>
          </cell>
        </row>
        <row r="675">
          <cell r="E675">
            <v>0</v>
          </cell>
        </row>
        <row r="676">
          <cell r="D676">
            <v>2063971000</v>
          </cell>
          <cell r="E676">
            <v>0</v>
          </cell>
          <cell r="J676">
            <v>73983336</v>
          </cell>
          <cell r="N676">
            <v>1242000000</v>
          </cell>
        </row>
        <row r="677">
          <cell r="E677">
            <v>0</v>
          </cell>
        </row>
        <row r="678">
          <cell r="D678">
            <v>4540936000</v>
          </cell>
          <cell r="E678">
            <v>0</v>
          </cell>
          <cell r="J678">
            <v>53212136</v>
          </cell>
          <cell r="N678">
            <v>1560116476</v>
          </cell>
        </row>
        <row r="679">
          <cell r="E679">
            <v>0</v>
          </cell>
        </row>
        <row r="680">
          <cell r="D680">
            <v>1800000000</v>
          </cell>
          <cell r="E680">
            <v>0</v>
          </cell>
          <cell r="J680">
            <v>78753556</v>
          </cell>
          <cell r="N680">
            <v>137753556</v>
          </cell>
        </row>
        <row r="681">
          <cell r="E681">
            <v>0</v>
          </cell>
        </row>
        <row r="682">
          <cell r="E682">
            <v>0</v>
          </cell>
        </row>
        <row r="683">
          <cell r="D683">
            <v>0</v>
          </cell>
          <cell r="E683">
            <v>0</v>
          </cell>
          <cell r="J683">
            <v>0</v>
          </cell>
          <cell r="N683">
            <v>0</v>
          </cell>
        </row>
        <row r="684">
          <cell r="E684">
            <v>0</v>
          </cell>
        </row>
        <row r="685">
          <cell r="D685">
            <v>1936322000</v>
          </cell>
          <cell r="E685">
            <v>0</v>
          </cell>
          <cell r="J685">
            <v>30475949</v>
          </cell>
          <cell r="N685">
            <v>311915950</v>
          </cell>
        </row>
        <row r="686">
          <cell r="E686">
            <v>0</v>
          </cell>
        </row>
        <row r="687">
          <cell r="D687">
            <v>1786000000</v>
          </cell>
          <cell r="E687">
            <v>0</v>
          </cell>
          <cell r="J687">
            <v>77109269</v>
          </cell>
          <cell r="N687">
            <v>124109269</v>
          </cell>
        </row>
        <row r="688">
          <cell r="E688">
            <v>0</v>
          </cell>
        </row>
        <row r="689">
          <cell r="D689">
            <v>2612000000</v>
          </cell>
          <cell r="E689">
            <v>0</v>
          </cell>
          <cell r="J689">
            <v>0</v>
          </cell>
          <cell r="N689">
            <v>537775200</v>
          </cell>
        </row>
        <row r="690">
          <cell r="E690">
            <v>0</v>
          </cell>
        </row>
        <row r="691">
          <cell r="D691">
            <v>100804148000</v>
          </cell>
          <cell r="E691">
            <v>0</v>
          </cell>
          <cell r="J691">
            <v>2966055914</v>
          </cell>
          <cell r="N691">
            <v>9329971050</v>
          </cell>
        </row>
        <row r="692">
          <cell r="E692">
            <v>0</v>
          </cell>
        </row>
        <row r="693">
          <cell r="E693">
            <v>0</v>
          </cell>
        </row>
        <row r="694">
          <cell r="D694">
            <v>7969600000</v>
          </cell>
          <cell r="E694">
            <v>0</v>
          </cell>
          <cell r="J694">
            <v>0</v>
          </cell>
          <cell r="N694">
            <v>73684800</v>
          </cell>
        </row>
        <row r="695">
          <cell r="E695">
            <v>0</v>
          </cell>
        </row>
        <row r="696">
          <cell r="D696">
            <v>8204196000</v>
          </cell>
          <cell r="E696">
            <v>0</v>
          </cell>
          <cell r="J696">
            <v>580160</v>
          </cell>
          <cell r="N696">
            <v>196166600</v>
          </cell>
        </row>
        <row r="697">
          <cell r="E697">
            <v>4437452980</v>
          </cell>
        </row>
        <row r="698">
          <cell r="E698">
            <v>0</v>
          </cell>
        </row>
        <row r="699">
          <cell r="D699">
            <v>0</v>
          </cell>
          <cell r="E699">
            <v>0</v>
          </cell>
          <cell r="J699">
            <v>0</v>
          </cell>
          <cell r="N699">
            <v>0</v>
          </cell>
        </row>
        <row r="700">
          <cell r="E700">
            <v>0</v>
          </cell>
        </row>
        <row r="701">
          <cell r="D701">
            <v>0</v>
          </cell>
          <cell r="E701">
            <v>0</v>
          </cell>
          <cell r="J701">
            <v>0</v>
          </cell>
          <cell r="N701">
            <v>0</v>
          </cell>
        </row>
        <row r="702">
          <cell r="E702">
            <v>0</v>
          </cell>
        </row>
        <row r="703">
          <cell r="D703">
            <v>0</v>
          </cell>
          <cell r="E703">
            <v>0</v>
          </cell>
          <cell r="J703">
            <v>0</v>
          </cell>
          <cell r="N703">
            <v>0</v>
          </cell>
        </row>
        <row r="704">
          <cell r="E704">
            <v>0</v>
          </cell>
        </row>
        <row r="705">
          <cell r="D705">
            <v>0</v>
          </cell>
          <cell r="E705">
            <v>0</v>
          </cell>
          <cell r="J705">
            <v>0</v>
          </cell>
          <cell r="N705">
            <v>0</v>
          </cell>
        </row>
        <row r="706">
          <cell r="E706">
            <v>0</v>
          </cell>
        </row>
        <row r="707">
          <cell r="D707">
            <v>0</v>
          </cell>
          <cell r="E707">
            <v>0</v>
          </cell>
          <cell r="J707">
            <v>0</v>
          </cell>
          <cell r="N707">
            <v>0</v>
          </cell>
        </row>
        <row r="708">
          <cell r="E708">
            <v>0</v>
          </cell>
        </row>
        <row r="709">
          <cell r="D709">
            <v>0</v>
          </cell>
          <cell r="E709">
            <v>0</v>
          </cell>
          <cell r="J709">
            <v>0</v>
          </cell>
          <cell r="N709">
            <v>0</v>
          </cell>
        </row>
        <row r="710">
          <cell r="E710">
            <v>0</v>
          </cell>
        </row>
        <row r="711">
          <cell r="D711">
            <v>0</v>
          </cell>
          <cell r="E711">
            <v>0</v>
          </cell>
          <cell r="J711">
            <v>0</v>
          </cell>
          <cell r="N711">
            <v>0</v>
          </cell>
        </row>
        <row r="712">
          <cell r="E712">
            <v>0</v>
          </cell>
        </row>
        <row r="713">
          <cell r="D713">
            <v>0</v>
          </cell>
          <cell r="E713">
            <v>0</v>
          </cell>
          <cell r="J713">
            <v>0</v>
          </cell>
          <cell r="N713">
            <v>0</v>
          </cell>
        </row>
        <row r="714">
          <cell r="E714">
            <v>0</v>
          </cell>
        </row>
        <row r="715">
          <cell r="D715">
            <v>0</v>
          </cell>
          <cell r="E715">
            <v>0</v>
          </cell>
          <cell r="J715">
            <v>0</v>
          </cell>
          <cell r="N715">
            <v>0</v>
          </cell>
        </row>
        <row r="716">
          <cell r="E716">
            <v>0</v>
          </cell>
        </row>
        <row r="717">
          <cell r="E717">
            <v>0</v>
          </cell>
        </row>
        <row r="718">
          <cell r="D718">
            <v>0</v>
          </cell>
          <cell r="E718">
            <v>0</v>
          </cell>
          <cell r="J718">
            <v>0</v>
          </cell>
          <cell r="N718">
            <v>0</v>
          </cell>
        </row>
        <row r="719">
          <cell r="E719">
            <v>0</v>
          </cell>
        </row>
        <row r="720">
          <cell r="D720">
            <v>0</v>
          </cell>
          <cell r="E720">
            <v>0</v>
          </cell>
          <cell r="J720">
            <v>0</v>
          </cell>
          <cell r="N720">
            <v>0</v>
          </cell>
        </row>
        <row r="721">
          <cell r="E721">
            <v>0</v>
          </cell>
        </row>
        <row r="722">
          <cell r="D722">
            <v>0</v>
          </cell>
          <cell r="E722">
            <v>0</v>
          </cell>
          <cell r="J722">
            <v>0</v>
          </cell>
          <cell r="N722">
            <v>0</v>
          </cell>
        </row>
        <row r="723">
          <cell r="E723">
            <v>0</v>
          </cell>
        </row>
        <row r="724">
          <cell r="D724">
            <v>0</v>
          </cell>
          <cell r="E724">
            <v>0</v>
          </cell>
          <cell r="J724">
            <v>0</v>
          </cell>
          <cell r="N724">
            <v>0</v>
          </cell>
        </row>
        <row r="725">
          <cell r="E725">
            <v>2188447338</v>
          </cell>
        </row>
        <row r="726">
          <cell r="D726">
            <v>17854879000</v>
          </cell>
          <cell r="E726">
            <v>2188447338</v>
          </cell>
          <cell r="J726">
            <v>237326135</v>
          </cell>
          <cell r="N726">
            <v>831990277</v>
          </cell>
        </row>
        <row r="727">
          <cell r="E727">
            <v>0</v>
          </cell>
        </row>
        <row r="728">
          <cell r="D728">
            <v>47980300000</v>
          </cell>
          <cell r="E728">
            <v>0</v>
          </cell>
          <cell r="J728">
            <v>435276807</v>
          </cell>
          <cell r="N728">
            <v>1789302647</v>
          </cell>
        </row>
        <row r="729">
          <cell r="E729">
            <v>0</v>
          </cell>
        </row>
        <row r="730">
          <cell r="D730">
            <v>6562100000</v>
          </cell>
          <cell r="E730">
            <v>0</v>
          </cell>
          <cell r="J730">
            <v>341765375</v>
          </cell>
          <cell r="N730">
            <v>1199400283</v>
          </cell>
        </row>
        <row r="731">
          <cell r="E731">
            <v>0</v>
          </cell>
        </row>
        <row r="732">
          <cell r="D732">
            <v>1464873000</v>
          </cell>
          <cell r="E732">
            <v>0</v>
          </cell>
          <cell r="J732">
            <v>148594490</v>
          </cell>
          <cell r="N732">
            <v>853579467</v>
          </cell>
        </row>
        <row r="733">
          <cell r="E733">
            <v>0</v>
          </cell>
        </row>
        <row r="734">
          <cell r="D734">
            <v>97178867000</v>
          </cell>
          <cell r="E734">
            <v>0</v>
          </cell>
          <cell r="J734">
            <v>570516384</v>
          </cell>
          <cell r="N734">
            <v>12478230462</v>
          </cell>
        </row>
        <row r="735">
          <cell r="E735">
            <v>2249005642</v>
          </cell>
        </row>
        <row r="736">
          <cell r="D736">
            <v>22645583000</v>
          </cell>
          <cell r="E736">
            <v>2249005642</v>
          </cell>
          <cell r="J736">
            <v>273855835</v>
          </cell>
          <cell r="N736">
            <v>1074837603</v>
          </cell>
        </row>
        <row r="737">
          <cell r="E737">
            <v>0</v>
          </cell>
        </row>
        <row r="738">
          <cell r="D738">
            <v>300000000</v>
          </cell>
          <cell r="E738">
            <v>0</v>
          </cell>
          <cell r="J738">
            <v>0</v>
          </cell>
          <cell r="N738">
            <v>266000000</v>
          </cell>
        </row>
        <row r="739">
          <cell r="E739">
            <v>0</v>
          </cell>
        </row>
        <row r="740">
          <cell r="D740">
            <v>1435700000</v>
          </cell>
          <cell r="E740">
            <v>0</v>
          </cell>
          <cell r="J740">
            <v>44726665</v>
          </cell>
          <cell r="N740">
            <v>1386300000</v>
          </cell>
        </row>
        <row r="741">
          <cell r="D741">
            <v>176000000</v>
          </cell>
          <cell r="E741">
            <v>0</v>
          </cell>
          <cell r="J741">
            <v>3813334</v>
          </cell>
          <cell r="N741">
            <v>176000000</v>
          </cell>
        </row>
        <row r="742">
          <cell r="E742">
            <v>0</v>
          </cell>
        </row>
        <row r="743">
          <cell r="D743">
            <v>3153892000</v>
          </cell>
          <cell r="E743">
            <v>0</v>
          </cell>
          <cell r="J743">
            <v>381540900</v>
          </cell>
          <cell r="N743">
            <v>1378714658</v>
          </cell>
        </row>
        <row r="744">
          <cell r="E744">
            <v>0</v>
          </cell>
        </row>
        <row r="745">
          <cell r="D745">
            <v>3892100000</v>
          </cell>
          <cell r="E745">
            <v>0</v>
          </cell>
          <cell r="J745">
            <v>450253296</v>
          </cell>
          <cell r="N745">
            <v>1592258300</v>
          </cell>
        </row>
        <row r="746">
          <cell r="E746">
            <v>1500000000</v>
          </cell>
        </row>
        <row r="747">
          <cell r="E747">
            <v>0</v>
          </cell>
        </row>
        <row r="748">
          <cell r="D748">
            <v>0</v>
          </cell>
          <cell r="E748">
            <v>0</v>
          </cell>
          <cell r="J748">
            <v>0</v>
          </cell>
          <cell r="N748">
            <v>0</v>
          </cell>
        </row>
        <row r="749">
          <cell r="E749">
            <v>0</v>
          </cell>
        </row>
        <row r="750">
          <cell r="D750">
            <v>0</v>
          </cell>
          <cell r="E750">
            <v>0</v>
          </cell>
          <cell r="J750">
            <v>0</v>
          </cell>
          <cell r="N750">
            <v>0</v>
          </cell>
        </row>
        <row r="751">
          <cell r="E751">
            <v>1500000000</v>
          </cell>
        </row>
        <row r="752">
          <cell r="D752">
            <v>16438269000</v>
          </cell>
          <cell r="E752">
            <v>1500000000</v>
          </cell>
          <cell r="J752">
            <v>464865091</v>
          </cell>
          <cell r="N752">
            <v>1935663983</v>
          </cell>
        </row>
        <row r="753">
          <cell r="E753">
            <v>0</v>
          </cell>
        </row>
        <row r="754">
          <cell r="D754">
            <v>400000000</v>
          </cell>
          <cell r="E754">
            <v>0</v>
          </cell>
          <cell r="J754">
            <v>0</v>
          </cell>
          <cell r="N754">
            <v>89500000</v>
          </cell>
        </row>
        <row r="755">
          <cell r="E755">
            <v>0</v>
          </cell>
        </row>
        <row r="756">
          <cell r="D756">
            <v>566608000</v>
          </cell>
          <cell r="E756">
            <v>0</v>
          </cell>
          <cell r="J756">
            <v>82284064</v>
          </cell>
          <cell r="N756">
            <v>308849811</v>
          </cell>
        </row>
        <row r="757">
          <cell r="E757">
            <v>0</v>
          </cell>
        </row>
        <row r="758">
          <cell r="D758">
            <v>300000000</v>
          </cell>
          <cell r="E758">
            <v>0</v>
          </cell>
          <cell r="J758">
            <v>0</v>
          </cell>
          <cell r="N758">
            <v>0</v>
          </cell>
        </row>
        <row r="759">
          <cell r="E759">
            <v>25633657294</v>
          </cell>
        </row>
        <row r="760">
          <cell r="E760">
            <v>-37844759</v>
          </cell>
        </row>
        <row r="761">
          <cell r="E761">
            <v>0</v>
          </cell>
        </row>
        <row r="762">
          <cell r="D762">
            <v>0</v>
          </cell>
          <cell r="E762">
            <v>0</v>
          </cell>
          <cell r="J762">
            <v>0</v>
          </cell>
          <cell r="N762">
            <v>0</v>
          </cell>
        </row>
        <row r="763">
          <cell r="E763">
            <v>0</v>
          </cell>
        </row>
        <row r="764">
          <cell r="D764">
            <v>2903000000</v>
          </cell>
          <cell r="E764">
            <v>0</v>
          </cell>
          <cell r="J764">
            <v>188141517</v>
          </cell>
          <cell r="N764">
            <v>2586875900</v>
          </cell>
        </row>
        <row r="765">
          <cell r="E765">
            <v>0</v>
          </cell>
        </row>
        <row r="766">
          <cell r="D766">
            <v>7190094000</v>
          </cell>
          <cell r="E766">
            <v>0</v>
          </cell>
          <cell r="J766">
            <v>1001711770</v>
          </cell>
          <cell r="N766">
            <v>2501183873</v>
          </cell>
        </row>
        <row r="767">
          <cell r="E767">
            <v>0</v>
          </cell>
        </row>
        <row r="768">
          <cell r="D768">
            <v>0</v>
          </cell>
          <cell r="E768">
            <v>0</v>
          </cell>
          <cell r="J768">
            <v>0</v>
          </cell>
          <cell r="N768">
            <v>0</v>
          </cell>
        </row>
        <row r="769">
          <cell r="E769">
            <v>0</v>
          </cell>
        </row>
        <row r="770">
          <cell r="D770">
            <v>351150000</v>
          </cell>
          <cell r="E770">
            <v>0</v>
          </cell>
          <cell r="J770">
            <v>23410000</v>
          </cell>
          <cell r="N770">
            <v>298500000</v>
          </cell>
        </row>
        <row r="771">
          <cell r="E771">
            <v>0</v>
          </cell>
        </row>
        <row r="772">
          <cell r="D772">
            <v>10759510000</v>
          </cell>
          <cell r="E772">
            <v>0</v>
          </cell>
          <cell r="J772">
            <v>222901269</v>
          </cell>
          <cell r="N772">
            <v>4069833428</v>
          </cell>
        </row>
        <row r="773">
          <cell r="D773">
            <v>936490000</v>
          </cell>
          <cell r="E773">
            <v>0</v>
          </cell>
          <cell r="J773">
            <v>40895331</v>
          </cell>
          <cell r="N773">
            <v>874439100</v>
          </cell>
        </row>
        <row r="774">
          <cell r="E774">
            <v>0</v>
          </cell>
        </row>
        <row r="775">
          <cell r="D775">
            <v>8646638000</v>
          </cell>
          <cell r="E775">
            <v>0</v>
          </cell>
          <cell r="J775">
            <v>67488689</v>
          </cell>
          <cell r="N775">
            <v>2247254687</v>
          </cell>
        </row>
        <row r="776">
          <cell r="D776">
            <v>342538000</v>
          </cell>
          <cell r="E776">
            <v>0</v>
          </cell>
          <cell r="J776">
            <v>9828946</v>
          </cell>
          <cell r="N776">
            <v>119564803</v>
          </cell>
        </row>
        <row r="777">
          <cell r="D777">
            <v>7415819000</v>
          </cell>
          <cell r="E777">
            <v>0</v>
          </cell>
          <cell r="J777">
            <v>94182812</v>
          </cell>
          <cell r="N777">
            <v>2497666249</v>
          </cell>
        </row>
        <row r="778">
          <cell r="D778">
            <v>1195005000</v>
          </cell>
          <cell r="E778">
            <v>0</v>
          </cell>
          <cell r="J778">
            <v>16358117</v>
          </cell>
          <cell r="N778">
            <v>261969857</v>
          </cell>
        </row>
        <row r="779">
          <cell r="E779">
            <v>-37844759</v>
          </cell>
        </row>
        <row r="780">
          <cell r="D780">
            <v>15000000000</v>
          </cell>
          <cell r="E780">
            <v>-37844759</v>
          </cell>
          <cell r="J780">
            <v>67010485</v>
          </cell>
          <cell r="N780">
            <v>5330184625</v>
          </cell>
        </row>
        <row r="781">
          <cell r="E781">
            <v>0</v>
          </cell>
        </row>
        <row r="782">
          <cell r="D782">
            <v>10600000000</v>
          </cell>
          <cell r="E782">
            <v>0</v>
          </cell>
          <cell r="J782">
            <v>55725217</v>
          </cell>
          <cell r="N782">
            <v>3858976418</v>
          </cell>
        </row>
        <row r="783">
          <cell r="E783">
            <v>0</v>
          </cell>
        </row>
        <row r="784">
          <cell r="D784">
            <v>3650000000</v>
          </cell>
          <cell r="E784">
            <v>0</v>
          </cell>
          <cell r="J784">
            <v>70965101</v>
          </cell>
          <cell r="N784">
            <v>1700292401</v>
          </cell>
        </row>
        <row r="785">
          <cell r="E785">
            <v>-500000000</v>
          </cell>
        </row>
        <row r="786">
          <cell r="E786">
            <v>0</v>
          </cell>
        </row>
        <row r="787">
          <cell r="D787">
            <v>0</v>
          </cell>
          <cell r="E787">
            <v>0</v>
          </cell>
          <cell r="J787">
            <v>0</v>
          </cell>
          <cell r="N787">
            <v>0</v>
          </cell>
        </row>
        <row r="788">
          <cell r="E788">
            <v>0</v>
          </cell>
        </row>
        <row r="789">
          <cell r="D789">
            <v>0</v>
          </cell>
          <cell r="E789">
            <v>0</v>
          </cell>
          <cell r="J789">
            <v>0</v>
          </cell>
          <cell r="N789">
            <v>0</v>
          </cell>
        </row>
        <row r="790">
          <cell r="E790">
            <v>-500000000</v>
          </cell>
        </row>
        <row r="791">
          <cell r="D791">
            <v>4623000000</v>
          </cell>
          <cell r="E791">
            <v>-500000000</v>
          </cell>
          <cell r="J791">
            <v>20836666</v>
          </cell>
          <cell r="N791">
            <v>996000000</v>
          </cell>
        </row>
        <row r="792">
          <cell r="E792">
            <v>0</v>
          </cell>
        </row>
        <row r="793">
          <cell r="D793">
            <v>3286964000</v>
          </cell>
          <cell r="E793">
            <v>0</v>
          </cell>
          <cell r="J793">
            <v>16594540</v>
          </cell>
          <cell r="N793">
            <v>56094540</v>
          </cell>
        </row>
        <row r="794">
          <cell r="E794">
            <v>0</v>
          </cell>
        </row>
        <row r="795">
          <cell r="D795">
            <v>3855217000</v>
          </cell>
          <cell r="E795">
            <v>0</v>
          </cell>
          <cell r="J795">
            <v>284560502</v>
          </cell>
          <cell r="N795">
            <v>3157746140</v>
          </cell>
        </row>
        <row r="796">
          <cell r="D796">
            <v>126783000</v>
          </cell>
          <cell r="E796">
            <v>0</v>
          </cell>
          <cell r="J796">
            <v>17823464</v>
          </cell>
          <cell r="N796">
            <v>119778700</v>
          </cell>
        </row>
        <row r="797">
          <cell r="E797">
            <v>15823273391</v>
          </cell>
        </row>
        <row r="798">
          <cell r="E798">
            <v>0</v>
          </cell>
        </row>
        <row r="799">
          <cell r="D799">
            <v>0</v>
          </cell>
          <cell r="E799">
            <v>0</v>
          </cell>
          <cell r="J799">
            <v>0</v>
          </cell>
          <cell r="N799">
            <v>0</v>
          </cell>
        </row>
        <row r="800">
          <cell r="D800">
            <v>0</v>
          </cell>
          <cell r="E800">
            <v>0</v>
          </cell>
          <cell r="J800">
            <v>0</v>
          </cell>
          <cell r="N800">
            <v>0</v>
          </cell>
        </row>
        <row r="801">
          <cell r="E801">
            <v>2574804618</v>
          </cell>
        </row>
        <row r="802">
          <cell r="D802">
            <v>5180000000</v>
          </cell>
          <cell r="E802">
            <v>-3933237212</v>
          </cell>
          <cell r="J802">
            <v>1532509</v>
          </cell>
          <cell r="N802">
            <v>290104126</v>
          </cell>
        </row>
        <row r="803">
          <cell r="D803">
            <v>3772326000</v>
          </cell>
          <cell r="E803">
            <v>2305229665</v>
          </cell>
          <cell r="J803">
            <v>298125264</v>
          </cell>
          <cell r="N803">
            <v>578464170</v>
          </cell>
        </row>
        <row r="804">
          <cell r="D804">
            <v>500000000</v>
          </cell>
          <cell r="E804">
            <v>35776465</v>
          </cell>
          <cell r="J804">
            <v>0</v>
          </cell>
          <cell r="N804">
            <v>0</v>
          </cell>
        </row>
        <row r="805">
          <cell r="D805">
            <v>467674000</v>
          </cell>
          <cell r="E805">
            <v>-124259432</v>
          </cell>
          <cell r="J805">
            <v>0</v>
          </cell>
          <cell r="N805">
            <v>42910264</v>
          </cell>
        </row>
        <row r="806">
          <cell r="D806">
            <v>725000000</v>
          </cell>
          <cell r="E806">
            <v>4291295132</v>
          </cell>
          <cell r="J806">
            <v>0</v>
          </cell>
          <cell r="N806">
            <v>20688876</v>
          </cell>
        </row>
        <row r="807">
          <cell r="D807">
            <v>0</v>
          </cell>
          <cell r="E807">
            <v>0</v>
          </cell>
          <cell r="J807">
            <v>0</v>
          </cell>
          <cell r="N807">
            <v>0</v>
          </cell>
        </row>
        <row r="808">
          <cell r="E808">
            <v>352078563</v>
          </cell>
        </row>
        <row r="809">
          <cell r="D809">
            <v>4400000000</v>
          </cell>
          <cell r="E809">
            <v>352078563</v>
          </cell>
          <cell r="J809">
            <v>33917134</v>
          </cell>
          <cell r="N809">
            <v>621241594</v>
          </cell>
        </row>
        <row r="810">
          <cell r="E810">
            <v>-2841554026</v>
          </cell>
        </row>
        <row r="811">
          <cell r="D811">
            <v>127597743000</v>
          </cell>
          <cell r="E811">
            <v>-2841554026</v>
          </cell>
          <cell r="J811">
            <v>368559022</v>
          </cell>
          <cell r="N811">
            <v>8220200023</v>
          </cell>
        </row>
        <row r="812">
          <cell r="E812">
            <v>0</v>
          </cell>
        </row>
        <row r="813">
          <cell r="D813">
            <v>34530000000</v>
          </cell>
          <cell r="E813">
            <v>0</v>
          </cell>
          <cell r="J813">
            <v>6300000</v>
          </cell>
          <cell r="N813">
            <v>691533333</v>
          </cell>
        </row>
        <row r="814">
          <cell r="D814">
            <v>22700000000</v>
          </cell>
          <cell r="E814">
            <v>0</v>
          </cell>
          <cell r="J814">
            <v>0</v>
          </cell>
          <cell r="N814">
            <v>3500000000</v>
          </cell>
        </row>
        <row r="815">
          <cell r="D815">
            <v>0</v>
          </cell>
          <cell r="E815">
            <v>0</v>
          </cell>
          <cell r="J815">
            <v>0</v>
          </cell>
          <cell r="N815">
            <v>0</v>
          </cell>
        </row>
        <row r="816">
          <cell r="D816">
            <v>0</v>
          </cell>
          <cell r="E816">
            <v>0</v>
          </cell>
          <cell r="J816">
            <v>0</v>
          </cell>
          <cell r="N816">
            <v>0</v>
          </cell>
        </row>
        <row r="817">
          <cell r="E817">
            <v>0</v>
          </cell>
        </row>
        <row r="818">
          <cell r="D818">
            <v>3000000000</v>
          </cell>
          <cell r="E818">
            <v>0</v>
          </cell>
          <cell r="J818">
            <v>13161569</v>
          </cell>
          <cell r="N818">
            <v>1486311620</v>
          </cell>
        </row>
        <row r="819">
          <cell r="E819">
            <v>0</v>
          </cell>
        </row>
        <row r="820">
          <cell r="D820">
            <v>443011698000</v>
          </cell>
          <cell r="E820">
            <v>0</v>
          </cell>
          <cell r="J820">
            <v>7006236589</v>
          </cell>
          <cell r="N820">
            <v>65651836540</v>
          </cell>
        </row>
        <row r="821">
          <cell r="E821">
            <v>0</v>
          </cell>
        </row>
        <row r="822">
          <cell r="D822">
            <v>56687591000</v>
          </cell>
          <cell r="E822">
            <v>0</v>
          </cell>
          <cell r="J822">
            <v>26641600</v>
          </cell>
          <cell r="N822">
            <v>809633000</v>
          </cell>
        </row>
        <row r="823">
          <cell r="D823">
            <v>82100378000</v>
          </cell>
          <cell r="E823">
            <v>0</v>
          </cell>
          <cell r="J823">
            <v>0</v>
          </cell>
          <cell r="N823">
            <v>41340909329</v>
          </cell>
        </row>
        <row r="824">
          <cell r="E824">
            <v>0</v>
          </cell>
        </row>
        <row r="825">
          <cell r="D825">
            <v>4310000000</v>
          </cell>
          <cell r="E825">
            <v>0</v>
          </cell>
          <cell r="J825">
            <v>72175465</v>
          </cell>
          <cell r="N825">
            <v>417062376</v>
          </cell>
        </row>
        <row r="826">
          <cell r="E826">
            <v>0</v>
          </cell>
        </row>
        <row r="827">
          <cell r="D827">
            <v>4807000000</v>
          </cell>
          <cell r="E827">
            <v>0</v>
          </cell>
          <cell r="J827">
            <v>9405777</v>
          </cell>
          <cell r="N827">
            <v>414967110</v>
          </cell>
        </row>
        <row r="828">
          <cell r="E828">
            <v>1424986734</v>
          </cell>
        </row>
        <row r="829">
          <cell r="D829">
            <v>8380000000</v>
          </cell>
          <cell r="E829">
            <v>1424986734</v>
          </cell>
          <cell r="J829">
            <v>218165545</v>
          </cell>
          <cell r="N829">
            <v>3759091706</v>
          </cell>
        </row>
        <row r="830">
          <cell r="E830">
            <v>3000000000</v>
          </cell>
        </row>
        <row r="831">
          <cell r="D831">
            <v>10000000000</v>
          </cell>
          <cell r="E831">
            <v>3000000000</v>
          </cell>
          <cell r="J831">
            <v>8085890127</v>
          </cell>
          <cell r="N831">
            <v>9986993468</v>
          </cell>
        </row>
        <row r="832">
          <cell r="E832">
            <v>5574524229</v>
          </cell>
        </row>
        <row r="833">
          <cell r="D833">
            <v>18988342000</v>
          </cell>
          <cell r="E833">
            <v>5574524229</v>
          </cell>
          <cell r="J833">
            <v>1161666027</v>
          </cell>
          <cell r="N833">
            <v>7267745941</v>
          </cell>
        </row>
        <row r="834">
          <cell r="E834">
            <v>4897716041</v>
          </cell>
        </row>
        <row r="835">
          <cell r="D835">
            <v>10000000000</v>
          </cell>
          <cell r="E835">
            <v>4897716041</v>
          </cell>
          <cell r="J835">
            <v>715439888</v>
          </cell>
          <cell r="N835">
            <v>4012472813</v>
          </cell>
        </row>
        <row r="836">
          <cell r="E836">
            <v>840717232</v>
          </cell>
        </row>
        <row r="837">
          <cell r="D837">
            <v>90803000000</v>
          </cell>
          <cell r="E837">
            <v>840717232</v>
          </cell>
          <cell r="J837">
            <v>862774802</v>
          </cell>
          <cell r="N837">
            <v>9402790775</v>
          </cell>
        </row>
        <row r="838">
          <cell r="D838">
            <v>0</v>
          </cell>
          <cell r="E838">
            <v>0</v>
          </cell>
          <cell r="J838">
            <v>0</v>
          </cell>
          <cell r="N838">
            <v>0</v>
          </cell>
        </row>
        <row r="839">
          <cell r="E839">
            <v>0</v>
          </cell>
        </row>
        <row r="840">
          <cell r="D840">
            <v>0</v>
          </cell>
          <cell r="E840">
            <v>0</v>
          </cell>
          <cell r="J840">
            <v>0</v>
          </cell>
          <cell r="N840">
            <v>0</v>
          </cell>
        </row>
        <row r="841">
          <cell r="D841">
            <v>0</v>
          </cell>
          <cell r="E841">
            <v>0</v>
          </cell>
          <cell r="J841">
            <v>0</v>
          </cell>
          <cell r="N841">
            <v>0</v>
          </cell>
        </row>
        <row r="842">
          <cell r="D842">
            <v>0</v>
          </cell>
          <cell r="E842">
            <v>0</v>
          </cell>
          <cell r="J842">
            <v>0</v>
          </cell>
          <cell r="N842">
            <v>0</v>
          </cell>
        </row>
        <row r="843">
          <cell r="D843">
            <v>0</v>
          </cell>
          <cell r="E843">
            <v>0</v>
          </cell>
          <cell r="J843">
            <v>0</v>
          </cell>
          <cell r="N843">
            <v>0</v>
          </cell>
        </row>
        <row r="844">
          <cell r="D844">
            <v>0</v>
          </cell>
          <cell r="E844">
            <v>0</v>
          </cell>
          <cell r="J844">
            <v>0</v>
          </cell>
          <cell r="N844">
            <v>0</v>
          </cell>
        </row>
        <row r="845">
          <cell r="D845">
            <v>0</v>
          </cell>
          <cell r="E845">
            <v>0</v>
          </cell>
          <cell r="J845">
            <v>0</v>
          </cell>
          <cell r="N845">
            <v>0</v>
          </cell>
        </row>
        <row r="846">
          <cell r="D846">
            <v>0</v>
          </cell>
          <cell r="E846">
            <v>0</v>
          </cell>
          <cell r="J846">
            <v>0</v>
          </cell>
          <cell r="N846">
            <v>0</v>
          </cell>
        </row>
        <row r="847">
          <cell r="D847">
            <v>0</v>
          </cell>
          <cell r="E847">
            <v>0</v>
          </cell>
          <cell r="J847">
            <v>0</v>
          </cell>
          <cell r="N847">
            <v>0</v>
          </cell>
        </row>
        <row r="848">
          <cell r="D848">
            <v>0</v>
          </cell>
          <cell r="E848">
            <v>0</v>
          </cell>
          <cell r="J848">
            <v>0</v>
          </cell>
          <cell r="N848">
            <v>0</v>
          </cell>
        </row>
        <row r="849">
          <cell r="E849">
            <v>0</v>
          </cell>
        </row>
        <row r="850">
          <cell r="D850">
            <v>0</v>
          </cell>
          <cell r="E850">
            <v>0</v>
          </cell>
          <cell r="J850">
            <v>0</v>
          </cell>
          <cell r="N850">
            <v>0</v>
          </cell>
        </row>
        <row r="851">
          <cell r="E851">
            <v>0</v>
          </cell>
        </row>
        <row r="852">
          <cell r="D852">
            <v>0</v>
          </cell>
          <cell r="E852">
            <v>0</v>
          </cell>
          <cell r="J852">
            <v>0</v>
          </cell>
          <cell r="N852">
            <v>0</v>
          </cell>
        </row>
        <row r="853">
          <cell r="D853">
            <v>0</v>
          </cell>
          <cell r="E853">
            <v>0</v>
          </cell>
          <cell r="J853">
            <v>0</v>
          </cell>
          <cell r="N853">
            <v>0</v>
          </cell>
        </row>
        <row r="854">
          <cell r="E854">
            <v>0</v>
          </cell>
        </row>
        <row r="855">
          <cell r="D855">
            <v>0</v>
          </cell>
          <cell r="E855">
            <v>0</v>
          </cell>
          <cell r="J855">
            <v>0</v>
          </cell>
          <cell r="N855">
            <v>0</v>
          </cell>
        </row>
        <row r="856">
          <cell r="E856">
            <v>0</v>
          </cell>
        </row>
        <row r="857">
          <cell r="D857">
            <v>0</v>
          </cell>
          <cell r="E857">
            <v>0</v>
          </cell>
          <cell r="J857">
            <v>0</v>
          </cell>
          <cell r="N857">
            <v>0</v>
          </cell>
        </row>
        <row r="858">
          <cell r="E858">
            <v>0</v>
          </cell>
        </row>
        <row r="859">
          <cell r="D859">
            <v>0</v>
          </cell>
          <cell r="E859">
            <v>0</v>
          </cell>
          <cell r="J859">
            <v>0</v>
          </cell>
          <cell r="N859">
            <v>0</v>
          </cell>
        </row>
        <row r="860">
          <cell r="E860">
            <v>0</v>
          </cell>
        </row>
        <row r="861">
          <cell r="D861">
            <v>0</v>
          </cell>
          <cell r="E861">
            <v>0</v>
          </cell>
          <cell r="J861">
            <v>0</v>
          </cell>
          <cell r="N861">
            <v>0</v>
          </cell>
        </row>
        <row r="862">
          <cell r="E862">
            <v>0</v>
          </cell>
        </row>
        <row r="863">
          <cell r="D863">
            <v>0</v>
          </cell>
          <cell r="E863">
            <v>0</v>
          </cell>
          <cell r="J863">
            <v>0</v>
          </cell>
          <cell r="N863">
            <v>0</v>
          </cell>
        </row>
        <row r="864">
          <cell r="E864">
            <v>0</v>
          </cell>
        </row>
        <row r="865">
          <cell r="D865">
            <v>0</v>
          </cell>
          <cell r="E865">
            <v>0</v>
          </cell>
          <cell r="J865">
            <v>0</v>
          </cell>
          <cell r="N865">
            <v>0</v>
          </cell>
        </row>
        <row r="866">
          <cell r="E866">
            <v>10348228662</v>
          </cell>
        </row>
        <row r="867">
          <cell r="E867">
            <v>0</v>
          </cell>
        </row>
        <row r="868">
          <cell r="D868">
            <v>0</v>
          </cell>
          <cell r="E868">
            <v>0</v>
          </cell>
          <cell r="J868">
            <v>0</v>
          </cell>
          <cell r="N868">
            <v>0</v>
          </cell>
        </row>
        <row r="869">
          <cell r="E869">
            <v>0</v>
          </cell>
        </row>
        <row r="870">
          <cell r="D870">
            <v>0</v>
          </cell>
          <cell r="E870">
            <v>0</v>
          </cell>
          <cell r="J870">
            <v>0</v>
          </cell>
          <cell r="N870">
            <v>0</v>
          </cell>
        </row>
        <row r="871">
          <cell r="E871">
            <v>0</v>
          </cell>
        </row>
        <row r="872">
          <cell r="D872">
            <v>26829283000</v>
          </cell>
          <cell r="E872">
            <v>0</v>
          </cell>
          <cell r="J872">
            <v>237402533</v>
          </cell>
          <cell r="N872">
            <v>11767773174</v>
          </cell>
        </row>
        <row r="873">
          <cell r="E873">
            <v>0</v>
          </cell>
        </row>
        <row r="874">
          <cell r="D874">
            <v>5030576000</v>
          </cell>
          <cell r="E874">
            <v>0</v>
          </cell>
          <cell r="J874">
            <v>26429938</v>
          </cell>
          <cell r="N874">
            <v>313544107</v>
          </cell>
        </row>
        <row r="875">
          <cell r="E875">
            <v>0</v>
          </cell>
        </row>
        <row r="876">
          <cell r="D876">
            <v>710519000</v>
          </cell>
          <cell r="E876">
            <v>0</v>
          </cell>
          <cell r="J876">
            <v>27150000</v>
          </cell>
          <cell r="N876">
            <v>203060000</v>
          </cell>
        </row>
        <row r="877">
          <cell r="E877">
            <v>0</v>
          </cell>
        </row>
        <row r="878">
          <cell r="D878">
            <v>2429123000</v>
          </cell>
          <cell r="E878">
            <v>0</v>
          </cell>
          <cell r="J878">
            <v>131830337</v>
          </cell>
          <cell r="N878">
            <v>1610047656</v>
          </cell>
        </row>
        <row r="879">
          <cell r="D879">
            <v>601700000</v>
          </cell>
          <cell r="E879">
            <v>0</v>
          </cell>
          <cell r="J879">
            <v>39546733</v>
          </cell>
          <cell r="N879">
            <v>479139000</v>
          </cell>
        </row>
        <row r="880">
          <cell r="E880">
            <v>0</v>
          </cell>
        </row>
        <row r="881">
          <cell r="D881">
            <v>8000000000</v>
          </cell>
          <cell r="E881">
            <v>0</v>
          </cell>
          <cell r="J881">
            <v>0</v>
          </cell>
          <cell r="N881">
            <v>0</v>
          </cell>
        </row>
        <row r="882">
          <cell r="D882">
            <v>0</v>
          </cell>
          <cell r="E882">
            <v>0</v>
          </cell>
          <cell r="J882">
            <v>0</v>
          </cell>
          <cell r="N882">
            <v>0</v>
          </cell>
        </row>
        <row r="883">
          <cell r="E883">
            <v>3795000000</v>
          </cell>
        </row>
        <row r="884">
          <cell r="D884">
            <v>616898000</v>
          </cell>
          <cell r="E884">
            <v>3795000000</v>
          </cell>
          <cell r="J884">
            <v>50998805</v>
          </cell>
          <cell r="N884">
            <v>299681401</v>
          </cell>
        </row>
        <row r="885">
          <cell r="E885">
            <v>0</v>
          </cell>
        </row>
        <row r="886">
          <cell r="D886">
            <v>840360000</v>
          </cell>
          <cell r="E886">
            <v>0</v>
          </cell>
          <cell r="J886">
            <v>85173331</v>
          </cell>
          <cell r="N886">
            <v>305550000</v>
          </cell>
        </row>
        <row r="887">
          <cell r="E887">
            <v>0</v>
          </cell>
        </row>
        <row r="888">
          <cell r="D888">
            <v>370772000</v>
          </cell>
          <cell r="E888">
            <v>0</v>
          </cell>
          <cell r="J888">
            <v>89007126</v>
          </cell>
          <cell r="N888">
            <v>241119017</v>
          </cell>
        </row>
        <row r="889">
          <cell r="E889">
            <v>0</v>
          </cell>
        </row>
        <row r="890">
          <cell r="D890">
            <v>981963000</v>
          </cell>
          <cell r="E890">
            <v>0</v>
          </cell>
          <cell r="J890">
            <v>60940050</v>
          </cell>
          <cell r="N890">
            <v>238368970</v>
          </cell>
        </row>
        <row r="891">
          <cell r="E891">
            <v>0</v>
          </cell>
        </row>
        <row r="892">
          <cell r="D892">
            <v>1228205000</v>
          </cell>
          <cell r="E892">
            <v>0</v>
          </cell>
          <cell r="J892">
            <v>60800000</v>
          </cell>
          <cell r="N892">
            <v>340530000</v>
          </cell>
        </row>
        <row r="893">
          <cell r="E893">
            <v>0</v>
          </cell>
        </row>
        <row r="894">
          <cell r="D894">
            <v>1000832000</v>
          </cell>
          <cell r="E894">
            <v>0</v>
          </cell>
          <cell r="J894">
            <v>47940000</v>
          </cell>
          <cell r="N894">
            <v>453500000</v>
          </cell>
        </row>
        <row r="895">
          <cell r="E895">
            <v>0</v>
          </cell>
        </row>
        <row r="896">
          <cell r="D896">
            <v>0</v>
          </cell>
          <cell r="E896">
            <v>0</v>
          </cell>
          <cell r="J896">
            <v>0</v>
          </cell>
          <cell r="N896">
            <v>0</v>
          </cell>
        </row>
        <row r="897">
          <cell r="E897">
            <v>3000000000</v>
          </cell>
        </row>
        <row r="898">
          <cell r="D898">
            <v>360050000</v>
          </cell>
          <cell r="E898">
            <v>3000000000</v>
          </cell>
          <cell r="J898">
            <v>4593333</v>
          </cell>
          <cell r="N898">
            <v>178050000</v>
          </cell>
        </row>
        <row r="899">
          <cell r="E899">
            <v>3553228662</v>
          </cell>
        </row>
        <row r="900">
          <cell r="D900">
            <v>40610885000</v>
          </cell>
          <cell r="E900">
            <v>3553228662</v>
          </cell>
          <cell r="J900">
            <v>2507223525</v>
          </cell>
          <cell r="N900">
            <v>5300253910</v>
          </cell>
        </row>
        <row r="901">
          <cell r="E901">
            <v>0</v>
          </cell>
        </row>
        <row r="902">
          <cell r="D902">
            <v>0</v>
          </cell>
          <cell r="E902">
            <v>0</v>
          </cell>
          <cell r="J902">
            <v>0</v>
          </cell>
          <cell r="N902">
            <v>0</v>
          </cell>
        </row>
        <row r="903">
          <cell r="E903">
            <v>0</v>
          </cell>
        </row>
        <row r="904">
          <cell r="E904">
            <v>0</v>
          </cell>
        </row>
        <row r="905">
          <cell r="D905">
            <v>40000000</v>
          </cell>
          <cell r="E905">
            <v>0</v>
          </cell>
          <cell r="J905">
            <v>0</v>
          </cell>
          <cell r="N905">
            <v>0</v>
          </cell>
        </row>
        <row r="906">
          <cell r="D906">
            <v>15149800000</v>
          </cell>
          <cell r="E906">
            <v>0</v>
          </cell>
          <cell r="J906">
            <v>3583333</v>
          </cell>
          <cell r="N906">
            <v>2681777823</v>
          </cell>
        </row>
        <row r="907">
          <cell r="D907">
            <v>6055000000</v>
          </cell>
          <cell r="E907">
            <v>0</v>
          </cell>
          <cell r="J907">
            <v>66915406</v>
          </cell>
          <cell r="N907">
            <v>1692061411</v>
          </cell>
        </row>
        <row r="908">
          <cell r="D908">
            <v>150165025000</v>
          </cell>
          <cell r="E908">
            <v>0</v>
          </cell>
          <cell r="J908">
            <v>120288658197</v>
          </cell>
          <cell r="N908">
            <v>120575366837</v>
          </cell>
        </row>
        <row r="909">
          <cell r="D909">
            <v>7270000000</v>
          </cell>
          <cell r="E909">
            <v>0</v>
          </cell>
          <cell r="J909">
            <v>0</v>
          </cell>
          <cell r="N909">
            <v>0</v>
          </cell>
        </row>
        <row r="910">
          <cell r="D910">
            <v>200000000</v>
          </cell>
          <cell r="E910">
            <v>0</v>
          </cell>
          <cell r="J910">
            <v>0</v>
          </cell>
          <cell r="N910">
            <v>55944000</v>
          </cell>
        </row>
        <row r="911">
          <cell r="E911">
            <v>0</v>
          </cell>
        </row>
        <row r="912">
          <cell r="D912">
            <v>3112310000</v>
          </cell>
          <cell r="E912">
            <v>0</v>
          </cell>
          <cell r="J912">
            <v>216153739</v>
          </cell>
          <cell r="N912">
            <v>2228782996</v>
          </cell>
        </row>
        <row r="913">
          <cell r="D913">
            <v>887690000</v>
          </cell>
          <cell r="E913">
            <v>0</v>
          </cell>
          <cell r="J913">
            <v>47394076</v>
          </cell>
          <cell r="N913">
            <v>732371200</v>
          </cell>
        </row>
        <row r="914">
          <cell r="D914">
            <v>0</v>
          </cell>
          <cell r="E914">
            <v>0</v>
          </cell>
          <cell r="J914">
            <v>0</v>
          </cell>
          <cell r="N914">
            <v>0</v>
          </cell>
        </row>
        <row r="915">
          <cell r="E915">
            <v>0</v>
          </cell>
        </row>
        <row r="916">
          <cell r="E916">
            <v>0</v>
          </cell>
        </row>
        <row r="917">
          <cell r="D917">
            <v>10445000000</v>
          </cell>
          <cell r="E917">
            <v>0</v>
          </cell>
          <cell r="J917">
            <v>498477443</v>
          </cell>
          <cell r="N917">
            <v>6735037271</v>
          </cell>
        </row>
        <row r="918">
          <cell r="E918">
            <v>0</v>
          </cell>
        </row>
        <row r="919">
          <cell r="D919">
            <v>5288000000</v>
          </cell>
          <cell r="E919">
            <v>0</v>
          </cell>
          <cell r="J919">
            <v>310739496</v>
          </cell>
          <cell r="N919">
            <v>3083691325</v>
          </cell>
        </row>
        <row r="920">
          <cell r="E920">
            <v>0</v>
          </cell>
        </row>
        <row r="921">
          <cell r="D921">
            <v>25000000000</v>
          </cell>
          <cell r="E921">
            <v>0</v>
          </cell>
          <cell r="J921">
            <v>307953312</v>
          </cell>
          <cell r="N921">
            <v>21078353370</v>
          </cell>
        </row>
        <row r="922">
          <cell r="E922">
            <v>0</v>
          </cell>
        </row>
        <row r="923">
          <cell r="D923">
            <v>13200000000</v>
          </cell>
          <cell r="E923">
            <v>0</v>
          </cell>
          <cell r="J923">
            <v>15140657</v>
          </cell>
          <cell r="N923">
            <v>199397700</v>
          </cell>
        </row>
        <row r="924">
          <cell r="E924">
            <v>0</v>
          </cell>
        </row>
        <row r="925">
          <cell r="E925">
            <v>0</v>
          </cell>
        </row>
        <row r="926">
          <cell r="D926">
            <v>256400000</v>
          </cell>
          <cell r="E926">
            <v>0</v>
          </cell>
          <cell r="J926">
            <v>0</v>
          </cell>
          <cell r="N926">
            <v>0</v>
          </cell>
        </row>
        <row r="927">
          <cell r="D927">
            <v>0</v>
          </cell>
          <cell r="E927">
            <v>0</v>
          </cell>
          <cell r="J927">
            <v>0</v>
          </cell>
          <cell r="N927">
            <v>0</v>
          </cell>
        </row>
        <row r="928">
          <cell r="E928">
            <v>-8122788290</v>
          </cell>
        </row>
        <row r="929">
          <cell r="E929">
            <v>128861200</v>
          </cell>
        </row>
        <row r="930">
          <cell r="E930">
            <v>0</v>
          </cell>
        </row>
        <row r="931">
          <cell r="D931">
            <v>0</v>
          </cell>
          <cell r="E931">
            <v>0</v>
          </cell>
          <cell r="J931">
            <v>0</v>
          </cell>
          <cell r="N931">
            <v>0</v>
          </cell>
        </row>
        <row r="932">
          <cell r="E932">
            <v>0</v>
          </cell>
        </row>
        <row r="933">
          <cell r="D933">
            <v>660000000</v>
          </cell>
          <cell r="E933">
            <v>0</v>
          </cell>
          <cell r="J933">
            <v>0</v>
          </cell>
          <cell r="N933">
            <v>0</v>
          </cell>
        </row>
        <row r="934">
          <cell r="E934">
            <v>0</v>
          </cell>
        </row>
        <row r="935">
          <cell r="D935">
            <v>0</v>
          </cell>
          <cell r="E935">
            <v>0</v>
          </cell>
          <cell r="J935">
            <v>0</v>
          </cell>
          <cell r="N935">
            <v>0</v>
          </cell>
        </row>
        <row r="936">
          <cell r="E936">
            <v>0</v>
          </cell>
        </row>
        <row r="937">
          <cell r="D937">
            <v>0</v>
          </cell>
          <cell r="E937">
            <v>0</v>
          </cell>
          <cell r="J937">
            <v>0</v>
          </cell>
          <cell r="N937">
            <v>0</v>
          </cell>
        </row>
        <row r="938">
          <cell r="E938">
            <v>-479000000</v>
          </cell>
        </row>
        <row r="939">
          <cell r="D939">
            <v>1385701000</v>
          </cell>
          <cell r="E939">
            <v>-479000000</v>
          </cell>
          <cell r="J939">
            <v>107212764</v>
          </cell>
          <cell r="N939">
            <v>719390625</v>
          </cell>
        </row>
        <row r="940">
          <cell r="E940">
            <v>-200452800</v>
          </cell>
        </row>
        <row r="941">
          <cell r="D941">
            <v>21127709000</v>
          </cell>
          <cell r="E941">
            <v>-200452800</v>
          </cell>
          <cell r="J941">
            <v>259244750</v>
          </cell>
          <cell r="N941">
            <v>3563442043</v>
          </cell>
        </row>
        <row r="942">
          <cell r="E942">
            <v>172464000</v>
          </cell>
        </row>
        <row r="943">
          <cell r="D943">
            <v>131536000</v>
          </cell>
          <cell r="E943">
            <v>172464000</v>
          </cell>
          <cell r="J943">
            <v>44627103</v>
          </cell>
          <cell r="N943">
            <v>241893929</v>
          </cell>
        </row>
        <row r="944">
          <cell r="E944">
            <v>0</v>
          </cell>
        </row>
        <row r="945">
          <cell r="D945">
            <v>960000000</v>
          </cell>
          <cell r="E945">
            <v>0</v>
          </cell>
          <cell r="J945">
            <v>0</v>
          </cell>
          <cell r="N945">
            <v>0</v>
          </cell>
        </row>
        <row r="946">
          <cell r="E946">
            <v>0</v>
          </cell>
        </row>
        <row r="947">
          <cell r="D947">
            <v>500000000</v>
          </cell>
          <cell r="E947">
            <v>0</v>
          </cell>
          <cell r="J947">
            <v>25000000</v>
          </cell>
          <cell r="N947">
            <v>84566666</v>
          </cell>
        </row>
        <row r="948">
          <cell r="E948">
            <v>635850000</v>
          </cell>
        </row>
        <row r="949">
          <cell r="D949">
            <v>364150000</v>
          </cell>
          <cell r="E949">
            <v>635850000</v>
          </cell>
          <cell r="J949">
            <v>68204727</v>
          </cell>
          <cell r="N949">
            <v>434628393</v>
          </cell>
        </row>
        <row r="950">
          <cell r="E950">
            <v>0</v>
          </cell>
        </row>
        <row r="951">
          <cell r="D951">
            <v>1302218000</v>
          </cell>
          <cell r="E951">
            <v>0</v>
          </cell>
          <cell r="J951">
            <v>84650787</v>
          </cell>
          <cell r="N951">
            <v>401593742</v>
          </cell>
        </row>
        <row r="952">
          <cell r="E952">
            <v>0</v>
          </cell>
        </row>
        <row r="953">
          <cell r="D953">
            <v>353201000</v>
          </cell>
          <cell r="E953">
            <v>0</v>
          </cell>
          <cell r="J953">
            <v>13411286</v>
          </cell>
          <cell r="N953">
            <v>140831900</v>
          </cell>
        </row>
        <row r="954">
          <cell r="D954">
            <v>730799000</v>
          </cell>
          <cell r="E954">
            <v>0</v>
          </cell>
          <cell r="J954">
            <v>47677671</v>
          </cell>
          <cell r="N954">
            <v>573267200</v>
          </cell>
        </row>
        <row r="955">
          <cell r="E955">
            <v>0</v>
          </cell>
        </row>
        <row r="956">
          <cell r="D956">
            <v>1479236000</v>
          </cell>
          <cell r="E956">
            <v>0</v>
          </cell>
          <cell r="J956">
            <v>24475000</v>
          </cell>
          <cell r="N956">
            <v>394450000</v>
          </cell>
        </row>
        <row r="957">
          <cell r="E957">
            <v>0</v>
          </cell>
        </row>
        <row r="958">
          <cell r="D958">
            <v>783133000</v>
          </cell>
          <cell r="E958">
            <v>0</v>
          </cell>
          <cell r="J958">
            <v>19127382</v>
          </cell>
          <cell r="N958">
            <v>266191580</v>
          </cell>
        </row>
        <row r="959">
          <cell r="E959">
            <v>0</v>
          </cell>
        </row>
        <row r="960">
          <cell r="D960">
            <v>3045488000</v>
          </cell>
          <cell r="E960">
            <v>0</v>
          </cell>
          <cell r="J960">
            <v>117104994</v>
          </cell>
          <cell r="N960">
            <v>1517253301</v>
          </cell>
        </row>
        <row r="961">
          <cell r="D961">
            <v>1566250000</v>
          </cell>
          <cell r="E961">
            <v>0</v>
          </cell>
          <cell r="J961">
            <v>37776666</v>
          </cell>
          <cell r="N961">
            <v>688000000</v>
          </cell>
        </row>
        <row r="962">
          <cell r="D962">
            <v>435068000</v>
          </cell>
          <cell r="E962">
            <v>0</v>
          </cell>
          <cell r="J962">
            <v>25251666</v>
          </cell>
          <cell r="N962">
            <v>281450000</v>
          </cell>
        </row>
        <row r="963">
          <cell r="E963">
            <v>20420000</v>
          </cell>
        </row>
        <row r="964">
          <cell r="E964">
            <v>20420000</v>
          </cell>
        </row>
        <row r="965">
          <cell r="D965">
            <v>529580000</v>
          </cell>
          <cell r="E965">
            <v>20420000</v>
          </cell>
          <cell r="J965">
            <v>5149666</v>
          </cell>
          <cell r="N965">
            <v>180180000</v>
          </cell>
        </row>
        <row r="966">
          <cell r="E966">
            <v>0</v>
          </cell>
        </row>
        <row r="967">
          <cell r="D967">
            <v>4419223000</v>
          </cell>
          <cell r="E967">
            <v>0</v>
          </cell>
          <cell r="J967">
            <v>257583911</v>
          </cell>
          <cell r="N967">
            <v>3567774715</v>
          </cell>
        </row>
        <row r="968">
          <cell r="E968">
            <v>0</v>
          </cell>
        </row>
        <row r="969">
          <cell r="D969">
            <v>5209730000</v>
          </cell>
          <cell r="E969">
            <v>0</v>
          </cell>
          <cell r="J969">
            <v>112554939</v>
          </cell>
          <cell r="N969">
            <v>4449551019</v>
          </cell>
        </row>
        <row r="970">
          <cell r="D970">
            <v>150000000</v>
          </cell>
          <cell r="E970">
            <v>0</v>
          </cell>
          <cell r="J970">
            <v>0</v>
          </cell>
          <cell r="N970">
            <v>0</v>
          </cell>
        </row>
        <row r="971">
          <cell r="E971">
            <v>29784000</v>
          </cell>
        </row>
        <row r="972">
          <cell r="E972">
            <v>0</v>
          </cell>
        </row>
        <row r="973">
          <cell r="D973">
            <v>0</v>
          </cell>
          <cell r="E973">
            <v>0</v>
          </cell>
          <cell r="J973">
            <v>0</v>
          </cell>
          <cell r="N973">
            <v>0</v>
          </cell>
        </row>
        <row r="974">
          <cell r="E974">
            <v>0</v>
          </cell>
        </row>
        <row r="975">
          <cell r="D975">
            <v>434000000</v>
          </cell>
          <cell r="E975">
            <v>0</v>
          </cell>
          <cell r="J975">
            <v>0</v>
          </cell>
          <cell r="N975">
            <v>0</v>
          </cell>
        </row>
        <row r="976">
          <cell r="D976">
            <v>0</v>
          </cell>
          <cell r="E976">
            <v>0</v>
          </cell>
          <cell r="J976">
            <v>0</v>
          </cell>
          <cell r="N976">
            <v>0</v>
          </cell>
        </row>
        <row r="977">
          <cell r="E977">
            <v>0</v>
          </cell>
        </row>
        <row r="978">
          <cell r="D978">
            <v>80000000</v>
          </cell>
          <cell r="E978">
            <v>0</v>
          </cell>
          <cell r="J978">
            <v>0</v>
          </cell>
          <cell r="N978">
            <v>0</v>
          </cell>
        </row>
        <row r="979">
          <cell r="E979">
            <v>0</v>
          </cell>
        </row>
        <row r="980">
          <cell r="D980">
            <v>316000000</v>
          </cell>
          <cell r="E980">
            <v>0</v>
          </cell>
          <cell r="J980">
            <v>15949213</v>
          </cell>
          <cell r="N980">
            <v>82190305</v>
          </cell>
        </row>
        <row r="981">
          <cell r="E981">
            <v>0</v>
          </cell>
        </row>
        <row r="982">
          <cell r="D982">
            <v>1850000000</v>
          </cell>
          <cell r="E982">
            <v>0</v>
          </cell>
          <cell r="J982">
            <v>115886000</v>
          </cell>
          <cell r="N982">
            <v>546486000</v>
          </cell>
        </row>
        <row r="983">
          <cell r="E983">
            <v>0</v>
          </cell>
        </row>
        <row r="984">
          <cell r="D984">
            <v>1785000000</v>
          </cell>
          <cell r="E984">
            <v>0</v>
          </cell>
          <cell r="J984">
            <v>241000000</v>
          </cell>
          <cell r="N984">
            <v>1170500000</v>
          </cell>
        </row>
        <row r="985">
          <cell r="E985">
            <v>0</v>
          </cell>
        </row>
        <row r="986">
          <cell r="D986">
            <v>1265000000</v>
          </cell>
          <cell r="E986">
            <v>0</v>
          </cell>
          <cell r="J986">
            <v>177300000</v>
          </cell>
          <cell r="N986">
            <v>827500000</v>
          </cell>
        </row>
        <row r="987">
          <cell r="E987">
            <v>0</v>
          </cell>
        </row>
        <row r="988">
          <cell r="D988">
            <v>342019000</v>
          </cell>
          <cell r="E988">
            <v>0</v>
          </cell>
          <cell r="J988">
            <v>0</v>
          </cell>
          <cell r="N988">
            <v>87000000</v>
          </cell>
        </row>
        <row r="989">
          <cell r="E989">
            <v>0</v>
          </cell>
        </row>
        <row r="990">
          <cell r="D990">
            <v>350000000</v>
          </cell>
          <cell r="E990">
            <v>0</v>
          </cell>
          <cell r="J990">
            <v>29210000</v>
          </cell>
          <cell r="N990">
            <v>296050000</v>
          </cell>
        </row>
        <row r="991">
          <cell r="E991">
            <v>0</v>
          </cell>
        </row>
        <row r="992">
          <cell r="D992">
            <v>495700000</v>
          </cell>
          <cell r="E992">
            <v>0</v>
          </cell>
          <cell r="J992">
            <v>58235167</v>
          </cell>
          <cell r="N992">
            <v>472119502</v>
          </cell>
        </row>
        <row r="993">
          <cell r="E993">
            <v>0</v>
          </cell>
        </row>
        <row r="994">
          <cell r="D994">
            <v>1391000000</v>
          </cell>
          <cell r="E994">
            <v>0</v>
          </cell>
          <cell r="J994">
            <v>48286495</v>
          </cell>
          <cell r="N994">
            <v>121073132</v>
          </cell>
        </row>
        <row r="995">
          <cell r="E995">
            <v>0</v>
          </cell>
        </row>
        <row r="996">
          <cell r="D996">
            <v>5166000000</v>
          </cell>
          <cell r="E996">
            <v>0</v>
          </cell>
          <cell r="J996">
            <v>23610393</v>
          </cell>
          <cell r="N996">
            <v>361857287</v>
          </cell>
        </row>
        <row r="997">
          <cell r="E997">
            <v>0</v>
          </cell>
        </row>
        <row r="998">
          <cell r="D998">
            <v>50000000</v>
          </cell>
          <cell r="E998">
            <v>0</v>
          </cell>
          <cell r="J998">
            <v>0</v>
          </cell>
          <cell r="N998">
            <v>0</v>
          </cell>
        </row>
        <row r="999">
          <cell r="E999">
            <v>0</v>
          </cell>
        </row>
        <row r="1000">
          <cell r="D1000">
            <v>890000000</v>
          </cell>
          <cell r="E1000">
            <v>0</v>
          </cell>
          <cell r="J1000">
            <v>4320000</v>
          </cell>
          <cell r="N1000">
            <v>217800000</v>
          </cell>
        </row>
        <row r="1001">
          <cell r="E1001">
            <v>0</v>
          </cell>
        </row>
        <row r="1002">
          <cell r="D1002">
            <v>100000000</v>
          </cell>
          <cell r="E1002">
            <v>0</v>
          </cell>
          <cell r="J1002">
            <v>0</v>
          </cell>
          <cell r="N1002">
            <v>0</v>
          </cell>
        </row>
        <row r="1003">
          <cell r="E1003">
            <v>0</v>
          </cell>
        </row>
        <row r="1004">
          <cell r="D1004">
            <v>20000000</v>
          </cell>
          <cell r="E1004">
            <v>0</v>
          </cell>
          <cell r="J1004">
            <v>0</v>
          </cell>
          <cell r="N1004">
            <v>0</v>
          </cell>
        </row>
        <row r="1005">
          <cell r="E1005">
            <v>0</v>
          </cell>
        </row>
        <row r="1006">
          <cell r="D1006">
            <v>150000000</v>
          </cell>
          <cell r="E1006">
            <v>0</v>
          </cell>
          <cell r="J1006">
            <v>9463733</v>
          </cell>
          <cell r="N1006">
            <v>120217600</v>
          </cell>
        </row>
        <row r="1007">
          <cell r="E1007">
            <v>0</v>
          </cell>
        </row>
        <row r="1008">
          <cell r="D1008">
            <v>250000000</v>
          </cell>
          <cell r="E1008">
            <v>0</v>
          </cell>
          <cell r="J1008">
            <v>10666667</v>
          </cell>
          <cell r="N1008">
            <v>56000000</v>
          </cell>
        </row>
        <row r="1009">
          <cell r="E1009">
            <v>0</v>
          </cell>
        </row>
        <row r="1010">
          <cell r="D1010">
            <v>50000000</v>
          </cell>
          <cell r="E1010">
            <v>0</v>
          </cell>
          <cell r="J1010">
            <v>0</v>
          </cell>
          <cell r="N1010">
            <v>0</v>
          </cell>
        </row>
        <row r="1011">
          <cell r="E1011">
            <v>29784000</v>
          </cell>
        </row>
        <row r="1012">
          <cell r="D1012">
            <v>196216000</v>
          </cell>
          <cell r="E1012">
            <v>29784000</v>
          </cell>
          <cell r="J1012">
            <v>33065976</v>
          </cell>
          <cell r="N1012">
            <v>176118066</v>
          </cell>
        </row>
        <row r="1013">
          <cell r="E1013">
            <v>0</v>
          </cell>
        </row>
        <row r="1014">
          <cell r="D1014">
            <v>1175321000</v>
          </cell>
          <cell r="E1014">
            <v>0</v>
          </cell>
          <cell r="J1014">
            <v>0</v>
          </cell>
          <cell r="N1014">
            <v>0</v>
          </cell>
        </row>
        <row r="1015">
          <cell r="E1015">
            <v>0</v>
          </cell>
        </row>
        <row r="1016">
          <cell r="D1016">
            <v>116643000</v>
          </cell>
          <cell r="E1016">
            <v>0</v>
          </cell>
          <cell r="J1016">
            <v>13948415</v>
          </cell>
          <cell r="N1016">
            <v>13948415</v>
          </cell>
        </row>
        <row r="1017">
          <cell r="E1017">
            <v>0</v>
          </cell>
        </row>
        <row r="1018">
          <cell r="D1018">
            <v>20000000</v>
          </cell>
          <cell r="E1018">
            <v>0</v>
          </cell>
          <cell r="J1018">
            <v>0</v>
          </cell>
          <cell r="N1018">
            <v>0</v>
          </cell>
        </row>
        <row r="1019">
          <cell r="E1019">
            <v>0</v>
          </cell>
        </row>
        <row r="1020">
          <cell r="D1020">
            <v>300378000</v>
          </cell>
          <cell r="E1020">
            <v>0</v>
          </cell>
          <cell r="J1020">
            <v>11247833</v>
          </cell>
          <cell r="N1020">
            <v>43384500</v>
          </cell>
        </row>
        <row r="1021">
          <cell r="E1021">
            <v>0</v>
          </cell>
        </row>
        <row r="1022">
          <cell r="D1022">
            <v>20000000</v>
          </cell>
          <cell r="E1022">
            <v>0</v>
          </cell>
          <cell r="J1022">
            <v>0</v>
          </cell>
          <cell r="N1022">
            <v>0</v>
          </cell>
        </row>
        <row r="1023">
          <cell r="E1023">
            <v>0</v>
          </cell>
        </row>
        <row r="1024">
          <cell r="D1024">
            <v>249542000</v>
          </cell>
          <cell r="E1024">
            <v>0</v>
          </cell>
          <cell r="J1024">
            <v>8666667</v>
          </cell>
          <cell r="N1024">
            <v>71500000</v>
          </cell>
        </row>
        <row r="1025">
          <cell r="E1025">
            <v>0</v>
          </cell>
        </row>
        <row r="1026">
          <cell r="D1026">
            <v>300000000</v>
          </cell>
          <cell r="E1026">
            <v>0</v>
          </cell>
          <cell r="J1026">
            <v>7414599</v>
          </cell>
          <cell r="N1026">
            <v>266491000</v>
          </cell>
        </row>
        <row r="1027">
          <cell r="E1027">
            <v>0</v>
          </cell>
        </row>
        <row r="1028">
          <cell r="D1028">
            <v>1648000000</v>
          </cell>
          <cell r="E1028">
            <v>0</v>
          </cell>
          <cell r="J1028">
            <v>32169646</v>
          </cell>
          <cell r="N1028">
            <v>400783300</v>
          </cell>
        </row>
        <row r="1029">
          <cell r="D1029">
            <v>36000000</v>
          </cell>
          <cell r="E1029">
            <v>0</v>
          </cell>
          <cell r="J1029">
            <v>0</v>
          </cell>
          <cell r="N1029">
            <v>0</v>
          </cell>
        </row>
        <row r="1030">
          <cell r="D1030">
            <v>0</v>
          </cell>
          <cell r="E1030">
            <v>0</v>
          </cell>
          <cell r="J1030">
            <v>0</v>
          </cell>
          <cell r="N1030">
            <v>0</v>
          </cell>
        </row>
        <row r="1031">
          <cell r="E1031">
            <v>0</v>
          </cell>
        </row>
        <row r="1032">
          <cell r="D1032">
            <v>20000000</v>
          </cell>
          <cell r="E1032">
            <v>0</v>
          </cell>
          <cell r="J1032">
            <v>4662893</v>
          </cell>
          <cell r="N1032">
            <v>20000000</v>
          </cell>
        </row>
        <row r="1033">
          <cell r="D1033">
            <v>4000000</v>
          </cell>
          <cell r="E1033">
            <v>0</v>
          </cell>
          <cell r="J1033">
            <v>0</v>
          </cell>
          <cell r="N1033">
            <v>0</v>
          </cell>
        </row>
        <row r="1034">
          <cell r="E1034">
            <v>0</v>
          </cell>
        </row>
        <row r="1035">
          <cell r="D1035">
            <v>229000000</v>
          </cell>
          <cell r="E1035">
            <v>0</v>
          </cell>
          <cell r="J1035">
            <v>11316667</v>
          </cell>
          <cell r="N1035">
            <v>85500000</v>
          </cell>
        </row>
        <row r="1036">
          <cell r="D1036">
            <v>86353000</v>
          </cell>
          <cell r="E1036">
            <v>0</v>
          </cell>
          <cell r="J1036">
            <v>3500000</v>
          </cell>
          <cell r="N1036">
            <v>35500000</v>
          </cell>
        </row>
        <row r="1037">
          <cell r="E1037">
            <v>0</v>
          </cell>
        </row>
        <row r="1038">
          <cell r="D1038">
            <v>5000000</v>
          </cell>
          <cell r="E1038">
            <v>0</v>
          </cell>
          <cell r="J1038">
            <v>0</v>
          </cell>
          <cell r="N1038">
            <v>0</v>
          </cell>
        </row>
        <row r="1039">
          <cell r="E1039">
            <v>0</v>
          </cell>
        </row>
        <row r="1040">
          <cell r="D1040">
            <v>220500000</v>
          </cell>
          <cell r="E1040">
            <v>0</v>
          </cell>
          <cell r="J1040">
            <v>11943948</v>
          </cell>
          <cell r="N1040">
            <v>137814780</v>
          </cell>
        </row>
        <row r="1041">
          <cell r="E1041">
            <v>0</v>
          </cell>
        </row>
        <row r="1042">
          <cell r="D1042">
            <v>570000000</v>
          </cell>
          <cell r="E1042">
            <v>0</v>
          </cell>
          <cell r="J1042">
            <v>6348934</v>
          </cell>
          <cell r="N1042">
            <v>56020000</v>
          </cell>
        </row>
        <row r="1043">
          <cell r="E1043">
            <v>0</v>
          </cell>
        </row>
        <row r="1044">
          <cell r="E1044">
            <v>0</v>
          </cell>
        </row>
        <row r="1045">
          <cell r="D1045">
            <v>0</v>
          </cell>
          <cell r="E1045">
            <v>0</v>
          </cell>
          <cell r="J1045">
            <v>0</v>
          </cell>
          <cell r="N1045">
            <v>0</v>
          </cell>
        </row>
        <row r="1046">
          <cell r="E1046">
            <v>0</v>
          </cell>
        </row>
        <row r="1047">
          <cell r="D1047">
            <v>39318696000</v>
          </cell>
          <cell r="E1047">
            <v>0</v>
          </cell>
          <cell r="J1047">
            <v>383854498</v>
          </cell>
          <cell r="N1047">
            <v>12034747837</v>
          </cell>
        </row>
        <row r="1048">
          <cell r="D1048">
            <v>2000000000</v>
          </cell>
          <cell r="E1048">
            <v>0</v>
          </cell>
          <cell r="J1048">
            <v>41806668</v>
          </cell>
          <cell r="N1048">
            <v>1338050000</v>
          </cell>
        </row>
        <row r="1049">
          <cell r="E1049">
            <v>0</v>
          </cell>
        </row>
        <row r="1050">
          <cell r="D1050">
            <v>5653029000</v>
          </cell>
          <cell r="E1050">
            <v>0</v>
          </cell>
          <cell r="J1050">
            <v>112292258</v>
          </cell>
          <cell r="N1050">
            <v>1246008738</v>
          </cell>
        </row>
        <row r="1051">
          <cell r="E1051">
            <v>0</v>
          </cell>
        </row>
        <row r="1052">
          <cell r="D1052">
            <v>1540241000</v>
          </cell>
          <cell r="E1052">
            <v>0</v>
          </cell>
          <cell r="J1052">
            <v>8100000</v>
          </cell>
          <cell r="N1052">
            <v>425000000</v>
          </cell>
        </row>
        <row r="1053">
          <cell r="E1053">
            <v>0</v>
          </cell>
        </row>
        <row r="1054">
          <cell r="E1054">
            <v>0</v>
          </cell>
        </row>
        <row r="1055">
          <cell r="D1055">
            <v>27238500000</v>
          </cell>
          <cell r="E1055">
            <v>0</v>
          </cell>
          <cell r="J1055">
            <v>36434935</v>
          </cell>
          <cell r="N1055">
            <v>3501100000</v>
          </cell>
        </row>
        <row r="1056">
          <cell r="E1056">
            <v>0</v>
          </cell>
        </row>
        <row r="1057">
          <cell r="D1057">
            <v>19961500000</v>
          </cell>
          <cell r="E1057">
            <v>0</v>
          </cell>
          <cell r="J1057">
            <v>100830484</v>
          </cell>
          <cell r="N1057">
            <v>2822328862</v>
          </cell>
        </row>
        <row r="1058">
          <cell r="E1058">
            <v>0</v>
          </cell>
        </row>
        <row r="1059">
          <cell r="D1059">
            <v>79236500000</v>
          </cell>
          <cell r="E1059">
            <v>0</v>
          </cell>
          <cell r="J1059">
            <v>306424172</v>
          </cell>
          <cell r="N1059">
            <v>9999246919</v>
          </cell>
        </row>
        <row r="1060">
          <cell r="E1060">
            <v>0</v>
          </cell>
        </row>
        <row r="1061">
          <cell r="D1061">
            <v>14951000000</v>
          </cell>
          <cell r="E1061">
            <v>0</v>
          </cell>
          <cell r="J1061">
            <v>1267917970</v>
          </cell>
          <cell r="N1061">
            <v>7425156393</v>
          </cell>
        </row>
        <row r="1062">
          <cell r="E1062">
            <v>0</v>
          </cell>
        </row>
        <row r="1063">
          <cell r="D1063">
            <v>1876766000</v>
          </cell>
          <cell r="E1063">
            <v>0</v>
          </cell>
          <cell r="J1063">
            <v>113000001</v>
          </cell>
          <cell r="N1063">
            <v>622150000</v>
          </cell>
        </row>
        <row r="1064">
          <cell r="E1064">
            <v>0</v>
          </cell>
        </row>
        <row r="1065">
          <cell r="D1065">
            <v>170157000</v>
          </cell>
          <cell r="E1065">
            <v>0</v>
          </cell>
          <cell r="J1065">
            <v>20000000</v>
          </cell>
          <cell r="N1065">
            <v>120000000</v>
          </cell>
        </row>
        <row r="1066">
          <cell r="E1066">
            <v>0</v>
          </cell>
        </row>
        <row r="1067">
          <cell r="E1067">
            <v>0</v>
          </cell>
        </row>
        <row r="1068">
          <cell r="D1068">
            <v>0</v>
          </cell>
          <cell r="E1068">
            <v>0</v>
          </cell>
          <cell r="J1068">
            <v>0</v>
          </cell>
          <cell r="N1068">
            <v>0</v>
          </cell>
        </row>
        <row r="1069">
          <cell r="E1069">
            <v>0</v>
          </cell>
        </row>
        <row r="1070">
          <cell r="D1070">
            <v>2800390000</v>
          </cell>
          <cell r="E1070">
            <v>0</v>
          </cell>
          <cell r="J1070">
            <v>190694933</v>
          </cell>
          <cell r="N1070">
            <v>643679114</v>
          </cell>
        </row>
        <row r="1071">
          <cell r="D1071">
            <v>3517540000</v>
          </cell>
          <cell r="E1071">
            <v>0</v>
          </cell>
          <cell r="J1071">
            <v>248218277</v>
          </cell>
          <cell r="N1071">
            <v>405717968</v>
          </cell>
        </row>
        <row r="1072">
          <cell r="E1072">
            <v>0</v>
          </cell>
        </row>
        <row r="1073">
          <cell r="E1073">
            <v>0</v>
          </cell>
        </row>
        <row r="1074">
          <cell r="D1074">
            <v>7894820000</v>
          </cell>
          <cell r="E1074">
            <v>0</v>
          </cell>
          <cell r="J1074">
            <v>0</v>
          </cell>
          <cell r="N1074">
            <v>3270216720</v>
          </cell>
        </row>
        <row r="1075">
          <cell r="E1075">
            <v>0</v>
          </cell>
        </row>
        <row r="1076">
          <cell r="D1076">
            <v>5604059000</v>
          </cell>
          <cell r="E1076">
            <v>0</v>
          </cell>
          <cell r="J1076">
            <v>0</v>
          </cell>
          <cell r="N1076">
            <v>666538000</v>
          </cell>
        </row>
        <row r="1077">
          <cell r="E1077">
            <v>-8185553490</v>
          </cell>
        </row>
        <row r="1078">
          <cell r="E1078">
            <v>0</v>
          </cell>
        </row>
        <row r="1079">
          <cell r="D1079">
            <v>0</v>
          </cell>
          <cell r="E1079">
            <v>0</v>
          </cell>
          <cell r="J1079">
            <v>0</v>
          </cell>
          <cell r="N1079">
            <v>0</v>
          </cell>
        </row>
        <row r="1080">
          <cell r="E1080">
            <v>0</v>
          </cell>
        </row>
        <row r="1081">
          <cell r="D1081">
            <v>0</v>
          </cell>
          <cell r="E1081">
            <v>0</v>
          </cell>
          <cell r="J1081">
            <v>0</v>
          </cell>
          <cell r="N1081">
            <v>0</v>
          </cell>
        </row>
        <row r="1082">
          <cell r="E1082">
            <v>0</v>
          </cell>
        </row>
        <row r="1083">
          <cell r="D1083">
            <v>0</v>
          </cell>
          <cell r="E1083">
            <v>0</v>
          </cell>
          <cell r="J1083">
            <v>0</v>
          </cell>
          <cell r="N1083">
            <v>0</v>
          </cell>
        </row>
        <row r="1084">
          <cell r="D1084">
            <v>0</v>
          </cell>
          <cell r="E1084">
            <v>0</v>
          </cell>
          <cell r="J1084">
            <v>0</v>
          </cell>
          <cell r="N1084">
            <v>0</v>
          </cell>
        </row>
        <row r="1085">
          <cell r="D1085">
            <v>0</v>
          </cell>
          <cell r="E1085">
            <v>0</v>
          </cell>
          <cell r="J1085">
            <v>0</v>
          </cell>
          <cell r="N1085">
            <v>0</v>
          </cell>
        </row>
        <row r="1086">
          <cell r="D1086">
            <v>0</v>
          </cell>
          <cell r="E1086">
            <v>0</v>
          </cell>
          <cell r="J1086">
            <v>0</v>
          </cell>
          <cell r="N1086">
            <v>0</v>
          </cell>
        </row>
        <row r="1087">
          <cell r="D1087">
            <v>0</v>
          </cell>
          <cell r="E1087">
            <v>0</v>
          </cell>
          <cell r="J1087">
            <v>0</v>
          </cell>
          <cell r="N1087">
            <v>0</v>
          </cell>
        </row>
        <row r="1088">
          <cell r="D1088">
            <v>0</v>
          </cell>
          <cell r="E1088">
            <v>0</v>
          </cell>
          <cell r="J1088">
            <v>0</v>
          </cell>
          <cell r="N1088">
            <v>0</v>
          </cell>
        </row>
        <row r="1089">
          <cell r="E1089">
            <v>0</v>
          </cell>
        </row>
        <row r="1090">
          <cell r="D1090">
            <v>0</v>
          </cell>
          <cell r="E1090">
            <v>0</v>
          </cell>
          <cell r="J1090">
            <v>0</v>
          </cell>
          <cell r="N1090">
            <v>0</v>
          </cell>
        </row>
        <row r="1091">
          <cell r="E1091">
            <v>0</v>
          </cell>
        </row>
        <row r="1092">
          <cell r="D1092">
            <v>0</v>
          </cell>
          <cell r="E1092">
            <v>0</v>
          </cell>
          <cell r="J1092">
            <v>0</v>
          </cell>
          <cell r="N1092">
            <v>0</v>
          </cell>
        </row>
        <row r="1093">
          <cell r="E1093">
            <v>0</v>
          </cell>
        </row>
        <row r="1094">
          <cell r="D1094">
            <v>0</v>
          </cell>
          <cell r="E1094">
            <v>0</v>
          </cell>
          <cell r="J1094">
            <v>0</v>
          </cell>
          <cell r="N1094">
            <v>0</v>
          </cell>
        </row>
        <row r="1095">
          <cell r="E1095">
            <v>0</v>
          </cell>
        </row>
        <row r="1096">
          <cell r="D1096">
            <v>1318872000</v>
          </cell>
          <cell r="E1096">
            <v>0</v>
          </cell>
          <cell r="J1096">
            <v>0</v>
          </cell>
          <cell r="N1096">
            <v>0</v>
          </cell>
        </row>
        <row r="1097">
          <cell r="E1097">
            <v>-292320000</v>
          </cell>
        </row>
        <row r="1098">
          <cell r="D1098">
            <v>46255184000</v>
          </cell>
          <cell r="E1098">
            <v>3507680000</v>
          </cell>
          <cell r="J1098">
            <v>585902366</v>
          </cell>
          <cell r="N1098">
            <v>10331950999</v>
          </cell>
        </row>
        <row r="1099">
          <cell r="D1099">
            <v>20950000000</v>
          </cell>
          <cell r="E1099">
            <v>-3800000000</v>
          </cell>
          <cell r="J1099">
            <v>336287446</v>
          </cell>
          <cell r="N1099">
            <v>12250052756</v>
          </cell>
        </row>
        <row r="1100">
          <cell r="D1100">
            <v>1070000000</v>
          </cell>
          <cell r="E1100">
            <v>0</v>
          </cell>
          <cell r="J1100">
            <v>0</v>
          </cell>
          <cell r="N1100">
            <v>0</v>
          </cell>
        </row>
        <row r="1101">
          <cell r="D1101">
            <v>0</v>
          </cell>
          <cell r="E1101">
            <v>0</v>
          </cell>
          <cell r="J1101">
            <v>0</v>
          </cell>
          <cell r="N1101">
            <v>0</v>
          </cell>
        </row>
        <row r="1102">
          <cell r="E1102">
            <v>0</v>
          </cell>
        </row>
        <row r="1103">
          <cell r="D1103">
            <v>350000000</v>
          </cell>
          <cell r="E1103">
            <v>0</v>
          </cell>
          <cell r="J1103">
            <v>3448779</v>
          </cell>
          <cell r="N1103">
            <v>270596480</v>
          </cell>
        </row>
        <row r="1104">
          <cell r="E1104">
            <v>500000000</v>
          </cell>
        </row>
        <row r="1105">
          <cell r="D1105">
            <v>1351000000</v>
          </cell>
          <cell r="E1105">
            <v>434400000</v>
          </cell>
          <cell r="J1105">
            <v>28228030</v>
          </cell>
          <cell r="N1105">
            <v>372000000</v>
          </cell>
        </row>
        <row r="1106">
          <cell r="D1106">
            <v>95000000</v>
          </cell>
          <cell r="E1106">
            <v>65600000</v>
          </cell>
          <cell r="J1106">
            <v>6933333</v>
          </cell>
          <cell r="N1106">
            <v>160600000</v>
          </cell>
        </row>
        <row r="1107">
          <cell r="E1107">
            <v>0</v>
          </cell>
        </row>
        <row r="1108">
          <cell r="D1108">
            <v>31212000000</v>
          </cell>
          <cell r="E1108">
            <v>0</v>
          </cell>
          <cell r="J1108">
            <v>338178390</v>
          </cell>
          <cell r="N1108">
            <v>17734285346</v>
          </cell>
        </row>
        <row r="1109">
          <cell r="E1109">
            <v>0</v>
          </cell>
        </row>
        <row r="1110">
          <cell r="D1110">
            <v>1351906000</v>
          </cell>
          <cell r="E1110">
            <v>0</v>
          </cell>
          <cell r="J1110">
            <v>15501145</v>
          </cell>
          <cell r="N1110">
            <v>669575782</v>
          </cell>
        </row>
        <row r="1111">
          <cell r="E1111">
            <v>0</v>
          </cell>
        </row>
        <row r="1112">
          <cell r="D1112">
            <v>6732867000</v>
          </cell>
          <cell r="E1112">
            <v>0</v>
          </cell>
          <cell r="J1112">
            <v>0</v>
          </cell>
          <cell r="N1112">
            <v>491071392</v>
          </cell>
        </row>
        <row r="1113">
          <cell r="E1113">
            <v>0</v>
          </cell>
        </row>
        <row r="1114">
          <cell r="D1114">
            <v>1000000000</v>
          </cell>
          <cell r="E1114">
            <v>0</v>
          </cell>
          <cell r="J1114">
            <v>32182857</v>
          </cell>
          <cell r="N1114">
            <v>278453390</v>
          </cell>
        </row>
        <row r="1115">
          <cell r="E1115">
            <v>0</v>
          </cell>
        </row>
        <row r="1116">
          <cell r="D1116">
            <v>4823000000</v>
          </cell>
          <cell r="E1116">
            <v>0</v>
          </cell>
          <cell r="J1116">
            <v>492952693</v>
          </cell>
          <cell r="N1116">
            <v>921527335</v>
          </cell>
        </row>
        <row r="1117">
          <cell r="E1117">
            <v>0</v>
          </cell>
        </row>
        <row r="1118">
          <cell r="D1118">
            <v>5349846000</v>
          </cell>
          <cell r="E1118">
            <v>0</v>
          </cell>
          <cell r="J1118">
            <v>535276234</v>
          </cell>
          <cell r="N1118">
            <v>2082898970</v>
          </cell>
        </row>
        <row r="1119">
          <cell r="E1119">
            <v>0</v>
          </cell>
        </row>
        <row r="1120">
          <cell r="D1120">
            <v>4300000000</v>
          </cell>
          <cell r="E1120">
            <v>0</v>
          </cell>
          <cell r="J1120">
            <v>535951254</v>
          </cell>
          <cell r="N1120">
            <v>860478830</v>
          </cell>
        </row>
        <row r="1121">
          <cell r="E1121">
            <v>0</v>
          </cell>
        </row>
        <row r="1122">
          <cell r="D1122">
            <v>51000000</v>
          </cell>
          <cell r="E1122">
            <v>0</v>
          </cell>
          <cell r="J1122">
            <v>10960409</v>
          </cell>
          <cell r="N1122">
            <v>46500000</v>
          </cell>
        </row>
        <row r="1123">
          <cell r="E1123">
            <v>0</v>
          </cell>
        </row>
        <row r="1124">
          <cell r="D1124">
            <v>1800000000</v>
          </cell>
          <cell r="E1124">
            <v>0</v>
          </cell>
          <cell r="J1124">
            <v>104774797</v>
          </cell>
          <cell r="N1124">
            <v>649456514</v>
          </cell>
        </row>
        <row r="1125">
          <cell r="E1125">
            <v>0</v>
          </cell>
        </row>
        <row r="1126">
          <cell r="D1126">
            <v>160000000</v>
          </cell>
          <cell r="E1126">
            <v>0</v>
          </cell>
          <cell r="J1126">
            <v>23877984</v>
          </cell>
          <cell r="N1126">
            <v>25976896</v>
          </cell>
        </row>
        <row r="1127">
          <cell r="E1127">
            <v>0</v>
          </cell>
        </row>
        <row r="1128">
          <cell r="D1128">
            <v>894660000</v>
          </cell>
          <cell r="E1128">
            <v>0</v>
          </cell>
          <cell r="J1128">
            <v>78260190</v>
          </cell>
          <cell r="N1128">
            <v>162585480</v>
          </cell>
        </row>
        <row r="1129">
          <cell r="E1129">
            <v>0</v>
          </cell>
        </row>
        <row r="1130">
          <cell r="D1130">
            <v>967651000</v>
          </cell>
          <cell r="E1130">
            <v>0</v>
          </cell>
          <cell r="J1130">
            <v>101393703</v>
          </cell>
          <cell r="N1130">
            <v>302161527</v>
          </cell>
        </row>
        <row r="1131">
          <cell r="E1131">
            <v>0</v>
          </cell>
        </row>
        <row r="1132">
          <cell r="D1132">
            <v>5263232000</v>
          </cell>
          <cell r="E1132">
            <v>0</v>
          </cell>
          <cell r="J1132">
            <v>98600000</v>
          </cell>
          <cell r="N1132">
            <v>1236332333</v>
          </cell>
        </row>
        <row r="1133">
          <cell r="E1133">
            <v>0</v>
          </cell>
        </row>
        <row r="1134">
          <cell r="D1134">
            <v>2697320000</v>
          </cell>
          <cell r="E1134">
            <v>0</v>
          </cell>
          <cell r="J1134">
            <v>42137737</v>
          </cell>
          <cell r="N1134">
            <v>291754670</v>
          </cell>
        </row>
        <row r="1135">
          <cell r="E1135">
            <v>0</v>
          </cell>
        </row>
        <row r="1136">
          <cell r="D1136">
            <v>4701025000</v>
          </cell>
          <cell r="E1136">
            <v>0</v>
          </cell>
          <cell r="J1136">
            <v>0</v>
          </cell>
          <cell r="N1136">
            <v>201016400</v>
          </cell>
        </row>
        <row r="1137">
          <cell r="E1137">
            <v>0</v>
          </cell>
        </row>
        <row r="1138">
          <cell r="D1138">
            <v>1856152000</v>
          </cell>
          <cell r="E1138">
            <v>0</v>
          </cell>
          <cell r="J1138">
            <v>112860446</v>
          </cell>
          <cell r="N1138">
            <v>258260446</v>
          </cell>
        </row>
        <row r="1139">
          <cell r="E1139">
            <v>0</v>
          </cell>
        </row>
        <row r="1140">
          <cell r="D1140">
            <v>1000000000</v>
          </cell>
          <cell r="E1140">
            <v>0</v>
          </cell>
          <cell r="J1140">
            <v>0</v>
          </cell>
          <cell r="N1140">
            <v>0</v>
          </cell>
        </row>
        <row r="1141">
          <cell r="E1141">
            <v>0</v>
          </cell>
        </row>
        <row r="1142">
          <cell r="D1142">
            <v>7973500000</v>
          </cell>
          <cell r="E1142">
            <v>0</v>
          </cell>
          <cell r="J1142">
            <v>129946087</v>
          </cell>
          <cell r="N1142">
            <v>3665714000</v>
          </cell>
        </row>
        <row r="1143">
          <cell r="E1143">
            <v>0</v>
          </cell>
        </row>
        <row r="1144">
          <cell r="D1144">
            <v>1600000000</v>
          </cell>
          <cell r="E1144">
            <v>0</v>
          </cell>
          <cell r="J1144">
            <v>237958067</v>
          </cell>
          <cell r="N1144">
            <v>343958067</v>
          </cell>
        </row>
        <row r="1145">
          <cell r="E1145">
            <v>0</v>
          </cell>
        </row>
        <row r="1146">
          <cell r="D1146">
            <v>4265000000</v>
          </cell>
          <cell r="E1146">
            <v>0</v>
          </cell>
          <cell r="J1146">
            <v>201220917</v>
          </cell>
          <cell r="N1146">
            <v>450263733</v>
          </cell>
        </row>
        <row r="1147">
          <cell r="E1147">
            <v>0</v>
          </cell>
        </row>
        <row r="1148">
          <cell r="D1148">
            <v>2100000000</v>
          </cell>
          <cell r="E1148">
            <v>0</v>
          </cell>
          <cell r="J1148">
            <v>40150848</v>
          </cell>
          <cell r="N1148">
            <v>376905529</v>
          </cell>
        </row>
        <row r="1149">
          <cell r="E1149">
            <v>0</v>
          </cell>
        </row>
        <row r="1150">
          <cell r="D1150">
            <v>356477000</v>
          </cell>
          <cell r="E1150">
            <v>0</v>
          </cell>
          <cell r="J1150">
            <v>8340044</v>
          </cell>
          <cell r="N1150">
            <v>32077080</v>
          </cell>
        </row>
        <row r="1151">
          <cell r="E1151">
            <v>0</v>
          </cell>
        </row>
        <row r="1152">
          <cell r="D1152">
            <v>400000000</v>
          </cell>
          <cell r="E1152">
            <v>0</v>
          </cell>
          <cell r="J1152">
            <v>0</v>
          </cell>
          <cell r="N1152">
            <v>0</v>
          </cell>
        </row>
        <row r="1153">
          <cell r="E1153">
            <v>0</v>
          </cell>
        </row>
        <row r="1154">
          <cell r="D1154">
            <v>0</v>
          </cell>
          <cell r="E1154">
            <v>0</v>
          </cell>
          <cell r="J1154">
            <v>0</v>
          </cell>
          <cell r="N1154">
            <v>0</v>
          </cell>
        </row>
        <row r="1155">
          <cell r="E1155">
            <v>0</v>
          </cell>
        </row>
        <row r="1156">
          <cell r="D1156">
            <v>350000000</v>
          </cell>
          <cell r="E1156">
            <v>0</v>
          </cell>
          <cell r="J1156">
            <v>0</v>
          </cell>
          <cell r="N1156">
            <v>0</v>
          </cell>
        </row>
        <row r="1157">
          <cell r="E1157">
            <v>0</v>
          </cell>
        </row>
        <row r="1158">
          <cell r="D1158">
            <v>2992424000</v>
          </cell>
          <cell r="E1158">
            <v>0</v>
          </cell>
          <cell r="J1158">
            <v>185133000</v>
          </cell>
          <cell r="N1158">
            <v>370266000</v>
          </cell>
        </row>
        <row r="1159">
          <cell r="E1159">
            <v>0</v>
          </cell>
        </row>
        <row r="1160">
          <cell r="D1160">
            <v>500000000</v>
          </cell>
          <cell r="E1160">
            <v>0</v>
          </cell>
          <cell r="J1160">
            <v>14858000</v>
          </cell>
          <cell r="N1160">
            <v>405383500</v>
          </cell>
        </row>
        <row r="1161">
          <cell r="E1161">
            <v>0</v>
          </cell>
        </row>
        <row r="1162">
          <cell r="D1162">
            <v>3186252000</v>
          </cell>
          <cell r="E1162">
            <v>0</v>
          </cell>
          <cell r="J1162">
            <v>2577400</v>
          </cell>
          <cell r="N1162">
            <v>102009359</v>
          </cell>
        </row>
        <row r="1163">
          <cell r="E1163">
            <v>0</v>
          </cell>
        </row>
        <row r="1164">
          <cell r="D1164">
            <v>2595093000</v>
          </cell>
          <cell r="E1164">
            <v>0</v>
          </cell>
          <cell r="J1164">
            <v>117958334</v>
          </cell>
          <cell r="N1164">
            <v>1864633750</v>
          </cell>
        </row>
        <row r="1165">
          <cell r="E1165">
            <v>0</v>
          </cell>
        </row>
        <row r="1166">
          <cell r="D1166">
            <v>9192136000</v>
          </cell>
          <cell r="E1166">
            <v>0</v>
          </cell>
          <cell r="J1166">
            <v>3992280</v>
          </cell>
          <cell r="N1166">
            <v>277881334</v>
          </cell>
        </row>
        <row r="1167">
          <cell r="E1167">
            <v>0</v>
          </cell>
        </row>
        <row r="1168">
          <cell r="D1168">
            <v>7542477000</v>
          </cell>
          <cell r="E1168">
            <v>0</v>
          </cell>
          <cell r="J1168">
            <v>71304834</v>
          </cell>
          <cell r="N1168">
            <v>421749877</v>
          </cell>
        </row>
        <row r="1169">
          <cell r="E1169">
            <v>0</v>
          </cell>
        </row>
        <row r="1170">
          <cell r="D1170">
            <v>900000000</v>
          </cell>
          <cell r="E1170">
            <v>0</v>
          </cell>
          <cell r="J1170">
            <v>39491437</v>
          </cell>
          <cell r="N1170">
            <v>534224802</v>
          </cell>
        </row>
        <row r="1171">
          <cell r="E1171">
            <v>0</v>
          </cell>
        </row>
        <row r="1172">
          <cell r="D1172">
            <v>450000000</v>
          </cell>
          <cell r="E1172">
            <v>0</v>
          </cell>
          <cell r="J1172">
            <v>480000</v>
          </cell>
          <cell r="N1172">
            <v>52800000</v>
          </cell>
        </row>
        <row r="1173">
          <cell r="E1173">
            <v>218290374</v>
          </cell>
        </row>
        <row r="1174">
          <cell r="D1174">
            <v>86565072000</v>
          </cell>
          <cell r="E1174">
            <v>218290374</v>
          </cell>
          <cell r="J1174">
            <v>4323523632</v>
          </cell>
          <cell r="N1174">
            <v>16901628530</v>
          </cell>
        </row>
        <row r="1175">
          <cell r="E1175">
            <v>9361817553</v>
          </cell>
        </row>
        <row r="1176">
          <cell r="D1176">
            <v>99662995000</v>
          </cell>
          <cell r="E1176">
            <v>9361817553</v>
          </cell>
          <cell r="J1176">
            <v>15456014964</v>
          </cell>
          <cell r="N1176">
            <v>17422562531</v>
          </cell>
        </row>
        <row r="1177">
          <cell r="E1177">
            <v>289064000</v>
          </cell>
        </row>
        <row r="1178">
          <cell r="D1178">
            <v>837621000</v>
          </cell>
          <cell r="E1178">
            <v>289064000</v>
          </cell>
          <cell r="J1178">
            <v>45779667</v>
          </cell>
          <cell r="N1178">
            <v>719590000</v>
          </cell>
        </row>
        <row r="1179">
          <cell r="E1179">
            <v>0</v>
          </cell>
        </row>
        <row r="1180">
          <cell r="D1180">
            <v>3427154000</v>
          </cell>
          <cell r="E1180">
            <v>0</v>
          </cell>
          <cell r="J1180">
            <v>293483827</v>
          </cell>
          <cell r="N1180">
            <v>3198214000</v>
          </cell>
        </row>
        <row r="1181">
          <cell r="E1181">
            <v>0</v>
          </cell>
        </row>
        <row r="1182">
          <cell r="D1182">
            <v>1870000000</v>
          </cell>
          <cell r="E1182">
            <v>0</v>
          </cell>
          <cell r="J1182">
            <v>318536940</v>
          </cell>
          <cell r="N1182">
            <v>1032488940</v>
          </cell>
        </row>
        <row r="1183">
          <cell r="E1183">
            <v>402422000</v>
          </cell>
        </row>
        <row r="1184">
          <cell r="D1184">
            <v>2896578000</v>
          </cell>
          <cell r="E1184">
            <v>402422000</v>
          </cell>
          <cell r="J1184">
            <v>479193627</v>
          </cell>
          <cell r="N1184">
            <v>2669171239</v>
          </cell>
        </row>
        <row r="1185">
          <cell r="E1185">
            <v>0</v>
          </cell>
        </row>
        <row r="1186">
          <cell r="D1186">
            <v>1292000000</v>
          </cell>
          <cell r="E1186">
            <v>0</v>
          </cell>
          <cell r="J1186">
            <v>112112145</v>
          </cell>
          <cell r="N1186">
            <v>597655766</v>
          </cell>
        </row>
        <row r="1187">
          <cell r="E1187">
            <v>0</v>
          </cell>
        </row>
        <row r="1188">
          <cell r="D1188">
            <v>1020100000</v>
          </cell>
          <cell r="E1188">
            <v>0</v>
          </cell>
          <cell r="J1188">
            <v>151663796</v>
          </cell>
          <cell r="N1188">
            <v>331390717</v>
          </cell>
        </row>
        <row r="1189">
          <cell r="E1189">
            <v>0</v>
          </cell>
        </row>
        <row r="1190">
          <cell r="D1190">
            <v>7909895000</v>
          </cell>
          <cell r="E1190">
            <v>0</v>
          </cell>
          <cell r="J1190">
            <v>450146266</v>
          </cell>
          <cell r="N1190">
            <v>1353138890</v>
          </cell>
        </row>
        <row r="1191">
          <cell r="E1191">
            <v>0</v>
          </cell>
        </row>
        <row r="1192">
          <cell r="D1192">
            <v>5275984000</v>
          </cell>
          <cell r="E1192">
            <v>0</v>
          </cell>
          <cell r="J1192">
            <v>408986665</v>
          </cell>
          <cell r="N1192">
            <v>4548483333</v>
          </cell>
        </row>
        <row r="1193">
          <cell r="D1193">
            <v>186000000</v>
          </cell>
          <cell r="E1193">
            <v>0</v>
          </cell>
          <cell r="J1193">
            <v>6266667</v>
          </cell>
          <cell r="N1193">
            <v>44000000</v>
          </cell>
        </row>
        <row r="1194">
          <cell r="D1194">
            <v>988000000</v>
          </cell>
          <cell r="E1194">
            <v>0</v>
          </cell>
          <cell r="J1194">
            <v>70666667</v>
          </cell>
          <cell r="N1194">
            <v>665500000</v>
          </cell>
        </row>
        <row r="1195">
          <cell r="E1195">
            <v>0</v>
          </cell>
        </row>
        <row r="1196">
          <cell r="D1196">
            <v>1330430000</v>
          </cell>
          <cell r="E1196">
            <v>0</v>
          </cell>
          <cell r="J1196">
            <v>55800000</v>
          </cell>
          <cell r="N1196">
            <v>598000000</v>
          </cell>
        </row>
        <row r="1197">
          <cell r="E1197">
            <v>0</v>
          </cell>
        </row>
        <row r="1198">
          <cell r="D1198">
            <v>2008854000</v>
          </cell>
          <cell r="E1198">
            <v>0</v>
          </cell>
          <cell r="J1198">
            <v>54146667</v>
          </cell>
          <cell r="N1198">
            <v>1060400000</v>
          </cell>
        </row>
        <row r="1199">
          <cell r="E1199">
            <v>0</v>
          </cell>
        </row>
        <row r="1200">
          <cell r="D1200">
            <v>1992828000</v>
          </cell>
          <cell r="E1200">
            <v>0</v>
          </cell>
          <cell r="J1200">
            <v>135072383</v>
          </cell>
          <cell r="N1200">
            <v>1386750925</v>
          </cell>
        </row>
        <row r="1201">
          <cell r="D1201">
            <v>1495172000</v>
          </cell>
          <cell r="E1201">
            <v>0</v>
          </cell>
          <cell r="J1201">
            <v>32829918</v>
          </cell>
          <cell r="N1201">
            <v>754762088</v>
          </cell>
        </row>
        <row r="1202">
          <cell r="E1202">
            <v>0</v>
          </cell>
        </row>
        <row r="1203">
          <cell r="D1203">
            <v>5213714000</v>
          </cell>
          <cell r="E1203">
            <v>0</v>
          </cell>
          <cell r="J1203">
            <v>115630507</v>
          </cell>
          <cell r="N1203">
            <v>2078538087</v>
          </cell>
        </row>
        <row r="1204">
          <cell r="E1204">
            <v>0</v>
          </cell>
        </row>
        <row r="1205">
          <cell r="D1205">
            <v>1392223000</v>
          </cell>
          <cell r="E1205">
            <v>0</v>
          </cell>
          <cell r="J1205">
            <v>102593321</v>
          </cell>
          <cell r="N1205">
            <v>916700000</v>
          </cell>
        </row>
        <row r="1206">
          <cell r="E1206">
            <v>0</v>
          </cell>
        </row>
        <row r="1207">
          <cell r="D1207">
            <v>4711176000</v>
          </cell>
          <cell r="E1207">
            <v>0</v>
          </cell>
          <cell r="J1207">
            <v>236998767</v>
          </cell>
          <cell r="N1207">
            <v>834772100</v>
          </cell>
        </row>
        <row r="1208">
          <cell r="E1208">
            <v>0</v>
          </cell>
        </row>
        <row r="1209">
          <cell r="D1209">
            <v>748644000</v>
          </cell>
          <cell r="E1209">
            <v>0</v>
          </cell>
          <cell r="J1209">
            <v>7054502</v>
          </cell>
          <cell r="N1209">
            <v>149819178</v>
          </cell>
        </row>
        <row r="1210">
          <cell r="E1210">
            <v>0</v>
          </cell>
        </row>
        <row r="1211">
          <cell r="D1211">
            <v>3269304000</v>
          </cell>
          <cell r="E1211">
            <v>0</v>
          </cell>
          <cell r="J1211">
            <v>222850499</v>
          </cell>
          <cell r="N1211">
            <v>2787455000</v>
          </cell>
        </row>
        <row r="1212">
          <cell r="E1212">
            <v>0</v>
          </cell>
        </row>
        <row r="1213">
          <cell r="D1213">
            <v>3500000000</v>
          </cell>
          <cell r="E1213">
            <v>0</v>
          </cell>
          <cell r="J1213">
            <v>180270808</v>
          </cell>
          <cell r="N1213">
            <v>490677258</v>
          </cell>
        </row>
        <row r="1214">
          <cell r="E1214">
            <v>0</v>
          </cell>
        </row>
        <row r="1215">
          <cell r="D1215">
            <v>2000000000</v>
          </cell>
          <cell r="E1215">
            <v>0</v>
          </cell>
          <cell r="J1215">
            <v>106706345</v>
          </cell>
          <cell r="N1215">
            <v>341559481</v>
          </cell>
        </row>
        <row r="1216">
          <cell r="E1216">
            <v>-18664827417</v>
          </cell>
        </row>
        <row r="1217">
          <cell r="D1217">
            <v>25218136000</v>
          </cell>
          <cell r="E1217">
            <v>538743172</v>
          </cell>
          <cell r="J1217">
            <v>188325503</v>
          </cell>
          <cell r="N1217">
            <v>2528364720</v>
          </cell>
        </row>
        <row r="1218">
          <cell r="D1218">
            <v>38823966000</v>
          </cell>
          <cell r="E1218">
            <v>-19203570589</v>
          </cell>
          <cell r="J1218">
            <v>151250776</v>
          </cell>
          <cell r="N1218">
            <v>162025096</v>
          </cell>
        </row>
        <row r="1219">
          <cell r="D1219">
            <v>0</v>
          </cell>
          <cell r="E1219">
            <v>0</v>
          </cell>
          <cell r="J1219">
            <v>0</v>
          </cell>
          <cell r="N1219">
            <v>0</v>
          </cell>
        </row>
        <row r="1220">
          <cell r="E1220">
            <v>0</v>
          </cell>
        </row>
        <row r="1221">
          <cell r="D1221">
            <v>594000000</v>
          </cell>
          <cell r="E1221">
            <v>0</v>
          </cell>
          <cell r="J1221">
            <v>9454344</v>
          </cell>
          <cell r="N1221">
            <v>157700000</v>
          </cell>
        </row>
        <row r="1222">
          <cell r="E1222">
            <v>0</v>
          </cell>
        </row>
        <row r="1223">
          <cell r="D1223">
            <v>4000000000</v>
          </cell>
          <cell r="E1223">
            <v>0</v>
          </cell>
          <cell r="J1223">
            <v>37102832</v>
          </cell>
          <cell r="N1223">
            <v>2087704629</v>
          </cell>
        </row>
        <row r="1224">
          <cell r="E1224">
            <v>0</v>
          </cell>
        </row>
        <row r="1225">
          <cell r="D1225">
            <v>0</v>
          </cell>
          <cell r="E1225">
            <v>0</v>
          </cell>
          <cell r="J1225">
            <v>0</v>
          </cell>
          <cell r="N1225">
            <v>0</v>
          </cell>
        </row>
        <row r="1226">
          <cell r="E1226">
            <v>0</v>
          </cell>
        </row>
        <row r="1227">
          <cell r="D1227">
            <v>0</v>
          </cell>
          <cell r="E1227">
            <v>0</v>
          </cell>
          <cell r="J1227">
            <v>0</v>
          </cell>
          <cell r="N1227">
            <v>0</v>
          </cell>
        </row>
        <row r="1228">
          <cell r="E1228">
            <v>0</v>
          </cell>
        </row>
        <row r="1229">
          <cell r="D1229">
            <v>1809000000</v>
          </cell>
          <cell r="E1229">
            <v>0</v>
          </cell>
          <cell r="J1229">
            <v>106679860</v>
          </cell>
          <cell r="N1229">
            <v>321066257</v>
          </cell>
        </row>
        <row r="1230">
          <cell r="E1230">
            <v>0</v>
          </cell>
        </row>
        <row r="1231">
          <cell r="D1231">
            <v>2500000000</v>
          </cell>
          <cell r="E1231">
            <v>0</v>
          </cell>
          <cell r="J1231">
            <v>108672208</v>
          </cell>
          <cell r="N1231">
            <v>1326984612</v>
          </cell>
        </row>
        <row r="1232">
          <cell r="E1232">
            <v>0</v>
          </cell>
        </row>
        <row r="1233">
          <cell r="D1233">
            <v>0</v>
          </cell>
          <cell r="E1233">
            <v>0</v>
          </cell>
          <cell r="J1233">
            <v>0</v>
          </cell>
          <cell r="N1233">
            <v>0</v>
          </cell>
        </row>
        <row r="1234">
          <cell r="E1234">
            <v>-116300000</v>
          </cell>
        </row>
        <row r="1235">
          <cell r="E1235">
            <v>0</v>
          </cell>
        </row>
        <row r="1236">
          <cell r="D1236">
            <v>3620000000</v>
          </cell>
          <cell r="E1236">
            <v>0</v>
          </cell>
          <cell r="J1236">
            <v>17223846</v>
          </cell>
          <cell r="N1236">
            <v>342840460</v>
          </cell>
        </row>
        <row r="1237">
          <cell r="E1237">
            <v>0</v>
          </cell>
        </row>
        <row r="1238">
          <cell r="D1238">
            <v>1200000000</v>
          </cell>
          <cell r="E1238">
            <v>0</v>
          </cell>
          <cell r="J1238">
            <v>105560021</v>
          </cell>
          <cell r="N1238">
            <v>199560021</v>
          </cell>
        </row>
        <row r="1239">
          <cell r="E1239">
            <v>0</v>
          </cell>
        </row>
        <row r="1240">
          <cell r="D1240">
            <v>6938090000</v>
          </cell>
          <cell r="E1240">
            <v>0</v>
          </cell>
          <cell r="J1240">
            <v>199559270</v>
          </cell>
          <cell r="N1240">
            <v>5160438888</v>
          </cell>
        </row>
        <row r="1241">
          <cell r="E1241">
            <v>-116300000</v>
          </cell>
        </row>
        <row r="1242">
          <cell r="D1242">
            <v>3801090000</v>
          </cell>
          <cell r="E1242">
            <v>-116300000</v>
          </cell>
          <cell r="J1242">
            <v>49482830</v>
          </cell>
          <cell r="N1242">
            <v>2353640830</v>
          </cell>
        </row>
        <row r="1243">
          <cell r="E1243">
            <v>0</v>
          </cell>
        </row>
        <row r="1244">
          <cell r="D1244">
            <v>10315338000</v>
          </cell>
          <cell r="E1244">
            <v>0</v>
          </cell>
          <cell r="J1244">
            <v>465297351</v>
          </cell>
          <cell r="N1244">
            <v>5345842018</v>
          </cell>
        </row>
        <row r="1245">
          <cell r="E1245">
            <v>0</v>
          </cell>
        </row>
        <row r="1246">
          <cell r="D1246">
            <v>17311000000</v>
          </cell>
          <cell r="E1246">
            <v>0</v>
          </cell>
          <cell r="J1246">
            <v>303116849</v>
          </cell>
          <cell r="N1246">
            <v>2624662338</v>
          </cell>
        </row>
        <row r="1247">
          <cell r="D1247">
            <v>7689000000</v>
          </cell>
          <cell r="E1247">
            <v>0</v>
          </cell>
          <cell r="J1247">
            <v>90984469</v>
          </cell>
          <cell r="N1247">
            <v>195495581</v>
          </cell>
        </row>
        <row r="1248">
          <cell r="D1248">
            <v>0</v>
          </cell>
          <cell r="E1248">
            <v>0</v>
          </cell>
          <cell r="J1248">
            <v>0</v>
          </cell>
          <cell r="N1248">
            <v>0</v>
          </cell>
        </row>
        <row r="1249">
          <cell r="D1249">
            <v>0</v>
          </cell>
          <cell r="E1249">
            <v>0</v>
          </cell>
          <cell r="J1249">
            <v>0</v>
          </cell>
          <cell r="N1249">
            <v>0</v>
          </cell>
        </row>
        <row r="1250">
          <cell r="E1250">
            <v>0</v>
          </cell>
        </row>
        <row r="1251">
          <cell r="D1251">
            <v>2810291000</v>
          </cell>
          <cell r="E1251">
            <v>0</v>
          </cell>
          <cell r="J1251">
            <v>30780000</v>
          </cell>
          <cell r="N1251">
            <v>1188050000</v>
          </cell>
        </row>
        <row r="1252">
          <cell r="D1252">
            <v>503000000</v>
          </cell>
          <cell r="E1252">
            <v>0</v>
          </cell>
          <cell r="J1252">
            <v>3000000</v>
          </cell>
          <cell r="N1252">
            <v>108750000</v>
          </cell>
        </row>
        <row r="1253">
          <cell r="E1253">
            <v>0</v>
          </cell>
        </row>
        <row r="1254">
          <cell r="D1254">
            <v>10017000000</v>
          </cell>
          <cell r="E1254">
            <v>0</v>
          </cell>
          <cell r="J1254">
            <v>97962015</v>
          </cell>
          <cell r="N1254">
            <v>2835844288</v>
          </cell>
        </row>
        <row r="1255">
          <cell r="E1255">
            <v>0</v>
          </cell>
        </row>
        <row r="1256">
          <cell r="D1256">
            <v>2687000000</v>
          </cell>
          <cell r="E1256">
            <v>0</v>
          </cell>
          <cell r="J1256">
            <v>86053753</v>
          </cell>
          <cell r="N1256">
            <v>1003621700</v>
          </cell>
        </row>
        <row r="1257">
          <cell r="E1257">
            <v>0</v>
          </cell>
        </row>
        <row r="1258">
          <cell r="E1258">
            <v>0</v>
          </cell>
        </row>
        <row r="1259">
          <cell r="D1259">
            <v>4000000000</v>
          </cell>
          <cell r="E1259">
            <v>0</v>
          </cell>
          <cell r="J1259">
            <v>223784920</v>
          </cell>
          <cell r="N1259">
            <v>665158801</v>
          </cell>
        </row>
        <row r="1260">
          <cell r="E1260">
            <v>0</v>
          </cell>
        </row>
        <row r="1261">
          <cell r="E1261">
            <v>0</v>
          </cell>
        </row>
        <row r="1262">
          <cell r="D1262">
            <v>0</v>
          </cell>
          <cell r="E1262">
            <v>0</v>
          </cell>
          <cell r="J1262">
            <v>0</v>
          </cell>
          <cell r="N1262">
            <v>0</v>
          </cell>
        </row>
        <row r="1263">
          <cell r="D1263">
            <v>0</v>
          </cell>
          <cell r="E1263">
            <v>0</v>
          </cell>
          <cell r="J1263">
            <v>0</v>
          </cell>
          <cell r="N1263">
            <v>0</v>
          </cell>
        </row>
        <row r="1264">
          <cell r="D1264">
            <v>0</v>
          </cell>
          <cell r="E1264">
            <v>0</v>
          </cell>
          <cell r="J1264">
            <v>0</v>
          </cell>
          <cell r="N1264">
            <v>0</v>
          </cell>
        </row>
        <row r="1265">
          <cell r="D1265">
            <v>0</v>
          </cell>
          <cell r="E1265">
            <v>0</v>
          </cell>
          <cell r="J1265">
            <v>0</v>
          </cell>
          <cell r="N1265">
            <v>0</v>
          </cell>
        </row>
        <row r="1266">
          <cell r="D1266">
            <v>0</v>
          </cell>
          <cell r="E1266">
            <v>0</v>
          </cell>
          <cell r="J1266">
            <v>0</v>
          </cell>
          <cell r="N1266">
            <v>0</v>
          </cell>
        </row>
        <row r="1267">
          <cell r="D1267">
            <v>0</v>
          </cell>
          <cell r="E1267">
            <v>0</v>
          </cell>
          <cell r="J1267">
            <v>0</v>
          </cell>
          <cell r="N1267">
            <v>0</v>
          </cell>
        </row>
        <row r="1268">
          <cell r="D1268">
            <v>0</v>
          </cell>
          <cell r="E1268">
            <v>0</v>
          </cell>
          <cell r="J1268">
            <v>0</v>
          </cell>
          <cell r="N1268">
            <v>0</v>
          </cell>
        </row>
        <row r="1269">
          <cell r="D1269">
            <v>0</v>
          </cell>
          <cell r="E1269">
            <v>0</v>
          </cell>
          <cell r="J1269">
            <v>0</v>
          </cell>
          <cell r="N1269">
            <v>0</v>
          </cell>
        </row>
        <row r="1270">
          <cell r="D1270">
            <v>0</v>
          </cell>
          <cell r="E1270">
            <v>0</v>
          </cell>
          <cell r="J1270">
            <v>0</v>
          </cell>
          <cell r="N1270">
            <v>0</v>
          </cell>
        </row>
        <row r="1271">
          <cell r="D1271">
            <v>0</v>
          </cell>
          <cell r="E1271">
            <v>0</v>
          </cell>
          <cell r="J1271">
            <v>0</v>
          </cell>
          <cell r="N1271">
            <v>0</v>
          </cell>
        </row>
        <row r="1272">
          <cell r="D1272">
            <v>0</v>
          </cell>
          <cell r="E1272">
            <v>0</v>
          </cell>
          <cell r="J1272">
            <v>0</v>
          </cell>
          <cell r="N1272">
            <v>0</v>
          </cell>
        </row>
        <row r="1273">
          <cell r="D1273">
            <v>0</v>
          </cell>
          <cell r="E1273">
            <v>0</v>
          </cell>
          <cell r="J1273">
            <v>0</v>
          </cell>
          <cell r="N1273">
            <v>0</v>
          </cell>
        </row>
        <row r="1274">
          <cell r="D1274">
            <v>0</v>
          </cell>
          <cell r="E1274">
            <v>0</v>
          </cell>
          <cell r="J1274">
            <v>0</v>
          </cell>
          <cell r="N1274">
            <v>0</v>
          </cell>
        </row>
        <row r="1275">
          <cell r="D1275">
            <v>0</v>
          </cell>
          <cell r="E1275">
            <v>0</v>
          </cell>
          <cell r="J1275">
            <v>0</v>
          </cell>
          <cell r="N1275">
            <v>0</v>
          </cell>
        </row>
        <row r="1276">
          <cell r="D1276">
            <v>0</v>
          </cell>
          <cell r="E1276">
            <v>0</v>
          </cell>
          <cell r="J1276">
            <v>0</v>
          </cell>
          <cell r="N1276">
            <v>0</v>
          </cell>
        </row>
        <row r="1277">
          <cell r="D1277">
            <v>0</v>
          </cell>
          <cell r="E1277">
            <v>0</v>
          </cell>
          <cell r="J1277">
            <v>0</v>
          </cell>
          <cell r="N1277">
            <v>0</v>
          </cell>
        </row>
        <row r="1278">
          <cell r="E1278">
            <v>0</v>
          </cell>
        </row>
        <row r="1279">
          <cell r="D1279">
            <v>0</v>
          </cell>
          <cell r="E1279">
            <v>0</v>
          </cell>
          <cell r="J1279">
            <v>0</v>
          </cell>
          <cell r="N1279">
            <v>0</v>
          </cell>
        </row>
        <row r="1280">
          <cell r="D1280">
            <v>0</v>
          </cell>
          <cell r="E1280">
            <v>0</v>
          </cell>
          <cell r="J1280">
            <v>0</v>
          </cell>
          <cell r="N1280">
            <v>0</v>
          </cell>
        </row>
        <row r="1281">
          <cell r="D1281">
            <v>0</v>
          </cell>
          <cell r="E1281">
            <v>0</v>
          </cell>
          <cell r="J1281">
            <v>0</v>
          </cell>
          <cell r="N1281">
            <v>0</v>
          </cell>
        </row>
        <row r="1282">
          <cell r="D1282">
            <v>0</v>
          </cell>
          <cell r="E1282">
            <v>0</v>
          </cell>
          <cell r="J1282">
            <v>0</v>
          </cell>
          <cell r="N1282">
            <v>0</v>
          </cell>
        </row>
        <row r="1283">
          <cell r="E1283">
            <v>0</v>
          </cell>
        </row>
        <row r="1284">
          <cell r="E1284">
            <v>0</v>
          </cell>
        </row>
        <row r="1285">
          <cell r="D1285">
            <v>0</v>
          </cell>
          <cell r="E1285">
            <v>0</v>
          </cell>
          <cell r="J1285">
            <v>0</v>
          </cell>
          <cell r="N1285">
            <v>0</v>
          </cell>
        </row>
        <row r="1286">
          <cell r="D1286">
            <v>268055000</v>
          </cell>
          <cell r="E1286">
            <v>0</v>
          </cell>
          <cell r="J1286">
            <v>1550000</v>
          </cell>
          <cell r="N1286">
            <v>1550000</v>
          </cell>
        </row>
        <row r="1287">
          <cell r="E1287">
            <v>0</v>
          </cell>
        </row>
        <row r="1288">
          <cell r="D1288">
            <v>12000000000</v>
          </cell>
          <cell r="E1288">
            <v>-12000000000</v>
          </cell>
          <cell r="J1288">
            <v>0</v>
          </cell>
          <cell r="N1288">
            <v>0</v>
          </cell>
        </row>
        <row r="1289">
          <cell r="D1289">
            <v>0</v>
          </cell>
          <cell r="E1289">
            <v>12000000000</v>
          </cell>
          <cell r="J1289">
            <v>3000000000</v>
          </cell>
          <cell r="N1289">
            <v>4000000000</v>
          </cell>
        </row>
        <row r="1290">
          <cell r="E1290">
            <v>-200000000000</v>
          </cell>
        </row>
        <row r="1291">
          <cell r="E1291">
            <v>0</v>
          </cell>
        </row>
        <row r="1292">
          <cell r="D1292">
            <v>2406977461000</v>
          </cell>
          <cell r="E1292">
            <v>0</v>
          </cell>
          <cell r="J1292">
            <v>0</v>
          </cell>
          <cell r="N1292">
            <v>0</v>
          </cell>
        </row>
        <row r="1293">
          <cell r="D1293">
            <v>412572000000</v>
          </cell>
          <cell r="E1293">
            <v>0</v>
          </cell>
          <cell r="J1293">
            <v>0</v>
          </cell>
          <cell r="N1293">
            <v>0</v>
          </cell>
        </row>
        <row r="1294">
          <cell r="D1294">
            <v>0</v>
          </cell>
          <cell r="E1294">
            <v>0</v>
          </cell>
          <cell r="J1294">
            <v>0</v>
          </cell>
          <cell r="N1294">
            <v>0</v>
          </cell>
        </row>
        <row r="1295">
          <cell r="D1295">
            <v>0</v>
          </cell>
          <cell r="E1295">
            <v>0</v>
          </cell>
          <cell r="J1295">
            <v>0</v>
          </cell>
          <cell r="N1295">
            <v>0</v>
          </cell>
        </row>
        <row r="1296">
          <cell r="D1296">
            <v>20000000000</v>
          </cell>
          <cell r="E1296">
            <v>0</v>
          </cell>
          <cell r="J1296">
            <v>0</v>
          </cell>
          <cell r="N1296">
            <v>0</v>
          </cell>
        </row>
        <row r="1297">
          <cell r="E1297">
            <v>-200000000000</v>
          </cell>
        </row>
        <row r="1298">
          <cell r="D1298">
            <v>200000000000</v>
          </cell>
          <cell r="E1298">
            <v>0</v>
          </cell>
          <cell r="J1298">
            <v>0</v>
          </cell>
          <cell r="N1298">
            <v>0</v>
          </cell>
        </row>
        <row r="1299">
          <cell r="D1299">
            <v>100000000000</v>
          </cell>
          <cell r="E1299">
            <v>0</v>
          </cell>
          <cell r="J1299">
            <v>0</v>
          </cell>
          <cell r="N1299">
            <v>0</v>
          </cell>
        </row>
        <row r="1300">
          <cell r="D1300">
            <v>200000000000</v>
          </cell>
          <cell r="E1300">
            <v>-200000000000</v>
          </cell>
          <cell r="J1300">
            <v>0</v>
          </cell>
          <cell r="N1300">
            <v>0</v>
          </cell>
        </row>
        <row r="1301">
          <cell r="E1301">
            <v>0</v>
          </cell>
        </row>
        <row r="1302">
          <cell r="D1302">
            <v>4000000000</v>
          </cell>
          <cell r="E1302">
            <v>0</v>
          </cell>
          <cell r="J1302">
            <v>4000000000</v>
          </cell>
          <cell r="N1302">
            <v>4000000000</v>
          </cell>
        </row>
        <row r="1303">
          <cell r="D1303">
            <v>13802000000</v>
          </cell>
          <cell r="E1303">
            <v>0</v>
          </cell>
          <cell r="J1303">
            <v>9060000000</v>
          </cell>
          <cell r="N1303">
            <v>9060000000</v>
          </cell>
        </row>
        <row r="1304">
          <cell r="D1304">
            <v>183260000000</v>
          </cell>
          <cell r="E1304">
            <v>0</v>
          </cell>
          <cell r="J1304">
            <v>16500000000</v>
          </cell>
          <cell r="N1304">
            <v>16500000000</v>
          </cell>
        </row>
        <row r="1305">
          <cell r="E1305">
            <v>0</v>
          </cell>
        </row>
        <row r="1306">
          <cell r="D1306">
            <v>26251339000</v>
          </cell>
          <cell r="E1306">
            <v>-4094019000</v>
          </cell>
          <cell r="J1306">
            <v>0</v>
          </cell>
          <cell r="N1306">
            <v>0</v>
          </cell>
        </row>
        <row r="1307">
          <cell r="D1307">
            <v>14807145000</v>
          </cell>
          <cell r="E1307">
            <v>-2376568000</v>
          </cell>
          <cell r="J1307">
            <v>0</v>
          </cell>
          <cell r="N1307">
            <v>0</v>
          </cell>
        </row>
        <row r="1308">
          <cell r="D1308">
            <v>17452800000</v>
          </cell>
          <cell r="E1308">
            <v>-2732409000</v>
          </cell>
          <cell r="J1308">
            <v>0</v>
          </cell>
          <cell r="N1308">
            <v>0</v>
          </cell>
        </row>
        <row r="1309">
          <cell r="D1309">
            <v>49161029000</v>
          </cell>
          <cell r="E1309">
            <v>-7546947000</v>
          </cell>
          <cell r="J1309">
            <v>0</v>
          </cell>
          <cell r="N1309">
            <v>0</v>
          </cell>
        </row>
        <row r="1310">
          <cell r="D1310">
            <v>46691225000</v>
          </cell>
          <cell r="E1310">
            <v>-7173417000</v>
          </cell>
          <cell r="J1310">
            <v>0</v>
          </cell>
          <cell r="N1310">
            <v>0</v>
          </cell>
        </row>
        <row r="1311">
          <cell r="D1311">
            <v>23274592000</v>
          </cell>
          <cell r="E1311">
            <v>-3632768000</v>
          </cell>
          <cell r="J1311">
            <v>0</v>
          </cell>
          <cell r="N1311">
            <v>0</v>
          </cell>
        </row>
        <row r="1312">
          <cell r="D1312">
            <v>58966665000</v>
          </cell>
          <cell r="E1312">
            <v>-8885799000</v>
          </cell>
          <cell r="J1312">
            <v>0</v>
          </cell>
          <cell r="N1312">
            <v>0</v>
          </cell>
        </row>
        <row r="1313">
          <cell r="D1313">
            <v>59439185000</v>
          </cell>
          <cell r="E1313">
            <v>30916231000</v>
          </cell>
          <cell r="J1313">
            <v>0</v>
          </cell>
          <cell r="N1313">
            <v>0</v>
          </cell>
        </row>
        <row r="1314">
          <cell r="D1314">
            <v>20558018000</v>
          </cell>
          <cell r="E1314">
            <v>-3399634000</v>
          </cell>
          <cell r="J1314">
            <v>0</v>
          </cell>
          <cell r="N1314">
            <v>0</v>
          </cell>
        </row>
        <row r="1315">
          <cell r="D1315">
            <v>40623476000</v>
          </cell>
          <cell r="E1315">
            <v>-6359999000</v>
          </cell>
          <cell r="J1315">
            <v>0</v>
          </cell>
          <cell r="N1315">
            <v>0</v>
          </cell>
        </row>
        <row r="1316">
          <cell r="D1316">
            <v>47774878000</v>
          </cell>
          <cell r="E1316">
            <v>-7430000000</v>
          </cell>
          <cell r="J1316">
            <v>0</v>
          </cell>
          <cell r="N1316">
            <v>0</v>
          </cell>
        </row>
        <row r="1317">
          <cell r="D1317">
            <v>19532480000</v>
          </cell>
          <cell r="E1317">
            <v>-3061248000</v>
          </cell>
          <cell r="J1317">
            <v>0</v>
          </cell>
          <cell r="N1317">
            <v>0</v>
          </cell>
        </row>
        <row r="1318">
          <cell r="D1318">
            <v>12826128000</v>
          </cell>
          <cell r="E1318">
            <v>-2106921000</v>
          </cell>
          <cell r="J1318">
            <v>0</v>
          </cell>
          <cell r="N1318">
            <v>0</v>
          </cell>
        </row>
        <row r="1319">
          <cell r="D1319">
            <v>18106370000</v>
          </cell>
          <cell r="E1319">
            <v>17154989000</v>
          </cell>
          <cell r="J1319">
            <v>0</v>
          </cell>
          <cell r="N1319">
            <v>0</v>
          </cell>
        </row>
        <row r="1320">
          <cell r="D1320">
            <v>16554476000</v>
          </cell>
          <cell r="E1320">
            <v>-2586588000</v>
          </cell>
          <cell r="J1320">
            <v>0</v>
          </cell>
          <cell r="N1320">
            <v>0</v>
          </cell>
        </row>
        <row r="1321">
          <cell r="D1321">
            <v>20819572000</v>
          </cell>
          <cell r="E1321">
            <v>-3262385000</v>
          </cell>
          <cell r="J1321">
            <v>0</v>
          </cell>
          <cell r="N1321">
            <v>0</v>
          </cell>
        </row>
        <row r="1322">
          <cell r="D1322">
            <v>14214616000</v>
          </cell>
          <cell r="E1322">
            <v>-2307168000</v>
          </cell>
          <cell r="J1322">
            <v>0</v>
          </cell>
          <cell r="N1322">
            <v>0</v>
          </cell>
        </row>
        <row r="1323">
          <cell r="D1323">
            <v>42288213000</v>
          </cell>
          <cell r="E1323">
            <v>-6466681000</v>
          </cell>
          <cell r="J1323">
            <v>0</v>
          </cell>
          <cell r="N1323">
            <v>0</v>
          </cell>
        </row>
        <row r="1324">
          <cell r="D1324">
            <v>76713806000</v>
          </cell>
          <cell r="E1324">
            <v>28351327000</v>
          </cell>
          <cell r="J1324">
            <v>0</v>
          </cell>
          <cell r="N1324">
            <v>0</v>
          </cell>
        </row>
        <row r="1325">
          <cell r="D1325">
            <v>18736405000</v>
          </cell>
          <cell r="E1325">
            <v>-2999996000</v>
          </cell>
          <cell r="J1325">
            <v>0</v>
          </cell>
          <cell r="N1325">
            <v>0</v>
          </cell>
        </row>
        <row r="1326">
          <cell r="E1326">
            <v>0</v>
          </cell>
        </row>
        <row r="1327">
          <cell r="D1327">
            <v>61327723000</v>
          </cell>
          <cell r="E1327">
            <v>0</v>
          </cell>
          <cell r="J1327">
            <v>12444992840</v>
          </cell>
          <cell r="N1327">
            <v>12444992840</v>
          </cell>
        </row>
        <row r="1328">
          <cell r="D1328">
            <v>31673999000</v>
          </cell>
          <cell r="E1328">
            <v>0</v>
          </cell>
          <cell r="J1328">
            <v>1999169740</v>
          </cell>
          <cell r="N1328">
            <v>1999169740</v>
          </cell>
        </row>
        <row r="1329">
          <cell r="D1329">
            <v>1318228000</v>
          </cell>
          <cell r="E1329">
            <v>0</v>
          </cell>
          <cell r="J1329">
            <v>0</v>
          </cell>
          <cell r="N1329">
            <v>0</v>
          </cell>
        </row>
        <row r="1330">
          <cell r="D1330">
            <v>15500000000</v>
          </cell>
          <cell r="E1330">
            <v>0</v>
          </cell>
          <cell r="J1330">
            <v>1300000000</v>
          </cell>
          <cell r="N1330">
            <v>1300000000</v>
          </cell>
        </row>
        <row r="1331">
          <cell r="D1331">
            <v>61155000000</v>
          </cell>
          <cell r="E1331">
            <v>0</v>
          </cell>
          <cell r="J1331">
            <v>30872622908</v>
          </cell>
          <cell r="N1331">
            <v>30872622908</v>
          </cell>
        </row>
        <row r="1332">
          <cell r="D1332">
            <v>0</v>
          </cell>
          <cell r="E1332">
            <v>0</v>
          </cell>
          <cell r="J1332">
            <v>0</v>
          </cell>
          <cell r="N1332">
            <v>0</v>
          </cell>
        </row>
        <row r="1333">
          <cell r="D1333">
            <v>0</v>
          </cell>
          <cell r="E1333">
            <v>0</v>
          </cell>
          <cell r="J1333">
            <v>0</v>
          </cell>
          <cell r="N1333">
            <v>0</v>
          </cell>
        </row>
        <row r="1334">
          <cell r="D1334">
            <v>0</v>
          </cell>
          <cell r="E1334">
            <v>0</v>
          </cell>
          <cell r="J1334">
            <v>0</v>
          </cell>
          <cell r="N1334">
            <v>0</v>
          </cell>
        </row>
        <row r="1335">
          <cell r="D1335">
            <v>0</v>
          </cell>
          <cell r="E1335">
            <v>0</v>
          </cell>
          <cell r="J1335">
            <v>0</v>
          </cell>
          <cell r="N1335">
            <v>0</v>
          </cell>
        </row>
        <row r="1336">
          <cell r="D1336">
            <v>0</v>
          </cell>
          <cell r="E1336">
            <v>0</v>
          </cell>
          <cell r="J1336">
            <v>0</v>
          </cell>
          <cell r="N1336">
            <v>0</v>
          </cell>
        </row>
        <row r="1337">
          <cell r="D1337">
            <v>0</v>
          </cell>
          <cell r="E1337">
            <v>0</v>
          </cell>
          <cell r="J1337">
            <v>0</v>
          </cell>
          <cell r="N1337">
            <v>0</v>
          </cell>
        </row>
        <row r="1338">
          <cell r="D1338">
            <v>0</v>
          </cell>
          <cell r="E1338">
            <v>0</v>
          </cell>
          <cell r="J1338">
            <v>0</v>
          </cell>
          <cell r="N1338">
            <v>0</v>
          </cell>
        </row>
        <row r="1339">
          <cell r="D1339">
            <v>156483509000</v>
          </cell>
          <cell r="E1339">
            <v>0</v>
          </cell>
          <cell r="J1339">
            <v>61276592915</v>
          </cell>
          <cell r="N1339">
            <v>61276592915</v>
          </cell>
        </row>
        <row r="1340">
          <cell r="D1340">
            <v>3505670000</v>
          </cell>
          <cell r="E1340">
            <v>0</v>
          </cell>
          <cell r="J1340">
            <v>1168557000</v>
          </cell>
          <cell r="N1340">
            <v>1168557000</v>
          </cell>
        </row>
        <row r="1341">
          <cell r="D1341">
            <v>0</v>
          </cell>
          <cell r="E1341">
            <v>200000000000</v>
          </cell>
          <cell r="J1341">
            <v>5147000000</v>
          </cell>
          <cell r="N1341">
            <v>5147000000</v>
          </cell>
        </row>
        <row r="1342">
          <cell r="E1342">
            <v>0</v>
          </cell>
        </row>
        <row r="1343">
          <cell r="D1343">
            <v>3008735000</v>
          </cell>
          <cell r="E1343">
            <v>0</v>
          </cell>
          <cell r="J1343">
            <v>249677155</v>
          </cell>
          <cell r="N1343">
            <v>249677155</v>
          </cell>
        </row>
        <row r="1344">
          <cell r="D1344">
            <v>189217855000</v>
          </cell>
          <cell r="E1344">
            <v>0</v>
          </cell>
          <cell r="J1344">
            <v>0</v>
          </cell>
          <cell r="N1344">
            <v>0</v>
          </cell>
        </row>
        <row r="1345">
          <cell r="D1345">
            <v>49846045000</v>
          </cell>
          <cell r="E1345">
            <v>0</v>
          </cell>
          <cell r="J1345">
            <v>10803111820</v>
          </cell>
          <cell r="N1345">
            <v>10803111820</v>
          </cell>
        </row>
        <row r="1346">
          <cell r="D1346">
            <v>0</v>
          </cell>
          <cell r="E1346">
            <v>0</v>
          </cell>
          <cell r="J1346">
            <v>0</v>
          </cell>
          <cell r="N1346">
            <v>0</v>
          </cell>
        </row>
        <row r="1347">
          <cell r="E1347">
            <v>0</v>
          </cell>
        </row>
        <row r="1348">
          <cell r="D1348">
            <v>0</v>
          </cell>
          <cell r="E1348">
            <v>0</v>
          </cell>
          <cell r="J1348">
            <v>0</v>
          </cell>
          <cell r="N1348">
            <v>0</v>
          </cell>
        </row>
        <row r="1349">
          <cell r="E1349">
            <v>0</v>
          </cell>
        </row>
        <row r="1350">
          <cell r="D1350">
            <v>0</v>
          </cell>
          <cell r="E1350">
            <v>0</v>
          </cell>
          <cell r="J1350">
            <v>0</v>
          </cell>
          <cell r="N1350">
            <v>0</v>
          </cell>
        </row>
        <row r="1351">
          <cell r="D1351">
            <v>0</v>
          </cell>
          <cell r="E1351">
            <v>0</v>
          </cell>
          <cell r="J1351">
            <v>0</v>
          </cell>
          <cell r="N1351">
            <v>0</v>
          </cell>
        </row>
        <row r="1352">
          <cell r="D1352">
            <v>0</v>
          </cell>
          <cell r="E1352">
            <v>0</v>
          </cell>
          <cell r="J1352">
            <v>0</v>
          </cell>
          <cell r="N1352">
            <v>0</v>
          </cell>
        </row>
        <row r="1353">
          <cell r="D1353">
            <v>0</v>
          </cell>
          <cell r="E1353">
            <v>0</v>
          </cell>
          <cell r="J1353">
            <v>0</v>
          </cell>
          <cell r="N1353">
            <v>0</v>
          </cell>
        </row>
        <row r="1354">
          <cell r="D1354">
            <v>0</v>
          </cell>
          <cell r="E1354">
            <v>0</v>
          </cell>
          <cell r="J1354">
            <v>0</v>
          </cell>
          <cell r="N1354">
            <v>0</v>
          </cell>
        </row>
        <row r="1355">
          <cell r="D1355">
            <v>0</v>
          </cell>
          <cell r="E1355">
            <v>0</v>
          </cell>
          <cell r="J1355">
            <v>0</v>
          </cell>
          <cell r="N1355">
            <v>0</v>
          </cell>
        </row>
        <row r="1356">
          <cell r="D1356">
            <v>0</v>
          </cell>
          <cell r="E1356">
            <v>0</v>
          </cell>
          <cell r="J1356">
            <v>0</v>
          </cell>
          <cell r="N1356">
            <v>0</v>
          </cell>
        </row>
        <row r="1357">
          <cell r="D1357">
            <v>0</v>
          </cell>
          <cell r="E1357">
            <v>0</v>
          </cell>
          <cell r="J1357">
            <v>0</v>
          </cell>
          <cell r="N1357">
            <v>0</v>
          </cell>
        </row>
        <row r="1358">
          <cell r="E1358">
            <v>0</v>
          </cell>
        </row>
        <row r="1359">
          <cell r="E1359">
            <v>0</v>
          </cell>
        </row>
        <row r="1360">
          <cell r="D1360">
            <v>0</v>
          </cell>
          <cell r="E1360">
            <v>0</v>
          </cell>
          <cell r="J1360">
            <v>0</v>
          </cell>
          <cell r="N1360">
            <v>0</v>
          </cell>
        </row>
        <row r="1361">
          <cell r="D1361">
            <v>0</v>
          </cell>
          <cell r="E1361">
            <v>0</v>
          </cell>
          <cell r="J1361">
            <v>0</v>
          </cell>
          <cell r="N1361">
            <v>0</v>
          </cell>
        </row>
        <row r="1362">
          <cell r="D1362">
            <v>0</v>
          </cell>
          <cell r="E1362">
            <v>0</v>
          </cell>
          <cell r="J1362">
            <v>0</v>
          </cell>
          <cell r="N1362">
            <v>0</v>
          </cell>
        </row>
        <row r="1363">
          <cell r="E1363">
            <v>0</v>
          </cell>
        </row>
        <row r="1364">
          <cell r="D1364">
            <v>0</v>
          </cell>
          <cell r="E1364">
            <v>0</v>
          </cell>
          <cell r="J1364">
            <v>0</v>
          </cell>
          <cell r="N1364">
            <v>0</v>
          </cell>
        </row>
        <row r="1365">
          <cell r="D1365">
            <v>0</v>
          </cell>
          <cell r="E1365">
            <v>0</v>
          </cell>
          <cell r="J1365">
            <v>0</v>
          </cell>
          <cell r="N1365">
            <v>0</v>
          </cell>
        </row>
        <row r="1366">
          <cell r="D1366">
            <v>0</v>
          </cell>
          <cell r="E1366">
            <v>0</v>
          </cell>
          <cell r="J1366">
            <v>0</v>
          </cell>
          <cell r="N1366">
            <v>0</v>
          </cell>
        </row>
        <row r="1367">
          <cell r="D1367">
            <v>0</v>
          </cell>
          <cell r="E1367">
            <v>0</v>
          </cell>
          <cell r="J1367">
            <v>0</v>
          </cell>
          <cell r="N1367">
            <v>0</v>
          </cell>
        </row>
        <row r="1368">
          <cell r="D1368">
            <v>0</v>
          </cell>
          <cell r="E1368">
            <v>0</v>
          </cell>
          <cell r="J1368">
            <v>0</v>
          </cell>
          <cell r="N1368">
            <v>0</v>
          </cell>
        </row>
        <row r="1369">
          <cell r="D1369">
            <v>0</v>
          </cell>
          <cell r="E1369">
            <v>0</v>
          </cell>
          <cell r="J1369">
            <v>0</v>
          </cell>
          <cell r="N1369">
            <v>0</v>
          </cell>
        </row>
        <row r="1370">
          <cell r="D1370">
            <v>0</v>
          </cell>
          <cell r="E1370">
            <v>0</v>
          </cell>
          <cell r="J1370">
            <v>0</v>
          </cell>
          <cell r="N1370">
            <v>0</v>
          </cell>
        </row>
        <row r="1371">
          <cell r="D1371">
            <v>0</v>
          </cell>
          <cell r="E1371">
            <v>0</v>
          </cell>
          <cell r="J1371">
            <v>0</v>
          </cell>
          <cell r="N1371">
            <v>0</v>
          </cell>
        </row>
        <row r="1372">
          <cell r="D1372">
            <v>0</v>
          </cell>
          <cell r="E1372">
            <v>0</v>
          </cell>
          <cell r="J1372">
            <v>0</v>
          </cell>
          <cell r="N1372">
            <v>0</v>
          </cell>
        </row>
        <row r="1373">
          <cell r="E1373">
            <v>0</v>
          </cell>
        </row>
        <row r="1374">
          <cell r="D1374">
            <v>0</v>
          </cell>
          <cell r="E1374">
            <v>0</v>
          </cell>
          <cell r="J1374">
            <v>0</v>
          </cell>
          <cell r="N1374">
            <v>0</v>
          </cell>
        </row>
        <row r="1375">
          <cell r="D1375">
            <v>285902084000</v>
          </cell>
          <cell r="E1375">
            <v>3178987585</v>
          </cell>
          <cell r="J1375">
            <v>15766529659</v>
          </cell>
          <cell r="N1375">
            <v>19739019210</v>
          </cell>
        </row>
        <row r="1376">
          <cell r="D1376">
            <v>0</v>
          </cell>
          <cell r="E1376">
            <v>0</v>
          </cell>
          <cell r="J1376">
            <v>0</v>
          </cell>
          <cell r="N1376">
            <v>0</v>
          </cell>
        </row>
        <row r="1377">
          <cell r="E1377">
            <v>23367382903</v>
          </cell>
        </row>
      </sheetData>
      <sheetData sheetId="1"/>
      <sheetData sheetId="2">
        <row r="9">
          <cell r="C9">
            <v>0</v>
          </cell>
          <cell r="D9">
            <v>0</v>
          </cell>
          <cell r="G9">
            <v>0</v>
          </cell>
        </row>
        <row r="10">
          <cell r="C10">
            <v>0</v>
          </cell>
          <cell r="D10">
            <v>0</v>
          </cell>
          <cell r="G10">
            <v>0</v>
          </cell>
        </row>
        <row r="11">
          <cell r="C11">
            <v>0</v>
          </cell>
          <cell r="D11">
            <v>0</v>
          </cell>
          <cell r="G11">
            <v>0</v>
          </cell>
        </row>
        <row r="15">
          <cell r="C15">
            <v>2097886119000</v>
          </cell>
          <cell r="D15">
            <v>0</v>
          </cell>
          <cell r="G15">
            <v>288883360965</v>
          </cell>
        </row>
        <row r="16">
          <cell r="C16">
            <v>3257491251000</v>
          </cell>
          <cell r="D16">
            <v>0</v>
          </cell>
          <cell r="G16">
            <v>936949045935</v>
          </cell>
        </row>
        <row r="17">
          <cell r="C17">
            <v>0</v>
          </cell>
          <cell r="D17">
            <v>0</v>
          </cell>
          <cell r="G17">
            <v>0</v>
          </cell>
        </row>
        <row r="18">
          <cell r="C18">
            <v>489793198000</v>
          </cell>
          <cell r="D18">
            <v>0</v>
          </cell>
          <cell r="G18">
            <v>69630770766</v>
          </cell>
        </row>
        <row r="19">
          <cell r="C19">
            <v>145376071000</v>
          </cell>
          <cell r="D19">
            <v>0</v>
          </cell>
          <cell r="G19">
            <v>36822905701</v>
          </cell>
        </row>
        <row r="20">
          <cell r="C20">
            <v>11298774000</v>
          </cell>
          <cell r="D20">
            <v>0</v>
          </cell>
          <cell r="G20">
            <v>12603400000</v>
          </cell>
        </row>
        <row r="21">
          <cell r="C21">
            <v>296167585000</v>
          </cell>
          <cell r="D21">
            <v>0</v>
          </cell>
          <cell r="G21">
            <v>72430505000</v>
          </cell>
        </row>
        <row r="22">
          <cell r="C22">
            <v>364349820000</v>
          </cell>
          <cell r="D22">
            <v>0</v>
          </cell>
          <cell r="G22">
            <v>89418355000</v>
          </cell>
        </row>
        <row r="23">
          <cell r="C23">
            <v>25200000000</v>
          </cell>
          <cell r="D23">
            <v>0</v>
          </cell>
          <cell r="G23">
            <v>8646746878</v>
          </cell>
        </row>
        <row r="24">
          <cell r="C24">
            <v>3342720000</v>
          </cell>
          <cell r="D24">
            <v>0</v>
          </cell>
          <cell r="G24">
            <v>992984406</v>
          </cell>
        </row>
        <row r="25">
          <cell r="C25">
            <v>0</v>
          </cell>
          <cell r="D25">
            <v>0</v>
          </cell>
          <cell r="G25">
            <v>0</v>
          </cell>
        </row>
        <row r="26">
          <cell r="C26">
            <v>13727101000</v>
          </cell>
          <cell r="D26">
            <v>0</v>
          </cell>
          <cell r="G26">
            <v>4177089500</v>
          </cell>
        </row>
        <row r="27">
          <cell r="C27">
            <v>13727101000</v>
          </cell>
          <cell r="D27">
            <v>0</v>
          </cell>
          <cell r="G27">
            <v>4177122500</v>
          </cell>
        </row>
        <row r="28">
          <cell r="C28">
            <v>11198605000</v>
          </cell>
          <cell r="D28">
            <v>0</v>
          </cell>
          <cell r="G28">
            <v>6754410000</v>
          </cell>
        </row>
        <row r="29">
          <cell r="C29">
            <v>37743765000</v>
          </cell>
          <cell r="D29">
            <v>0</v>
          </cell>
          <cell r="G29">
            <v>15289417203</v>
          </cell>
        </row>
        <row r="30">
          <cell r="C30">
            <v>0</v>
          </cell>
          <cell r="D30">
            <v>0</v>
          </cell>
          <cell r="G30">
            <v>0</v>
          </cell>
        </row>
        <row r="33">
          <cell r="C33">
            <v>1236000000</v>
          </cell>
          <cell r="D33">
            <v>0</v>
          </cell>
          <cell r="G33">
            <v>331966199</v>
          </cell>
        </row>
        <row r="38">
          <cell r="C38">
            <v>0</v>
          </cell>
          <cell r="D38">
            <v>0</v>
          </cell>
          <cell r="G38">
            <v>0</v>
          </cell>
        </row>
        <row r="39">
          <cell r="C39">
            <v>0</v>
          </cell>
          <cell r="D39">
            <v>0</v>
          </cell>
          <cell r="G39">
            <v>0</v>
          </cell>
        </row>
        <row r="41">
          <cell r="C41">
            <v>0</v>
          </cell>
          <cell r="D41">
            <v>0</v>
          </cell>
          <cell r="G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</row>
        <row r="43">
          <cell r="C43">
            <v>0</v>
          </cell>
          <cell r="D43">
            <v>0</v>
          </cell>
          <cell r="G43">
            <v>0</v>
          </cell>
        </row>
        <row r="44">
          <cell r="C44">
            <v>0</v>
          </cell>
          <cell r="D44">
            <v>0</v>
          </cell>
          <cell r="G44">
            <v>0</v>
          </cell>
        </row>
        <row r="45">
          <cell r="C45">
            <v>0</v>
          </cell>
          <cell r="D45">
            <v>0</v>
          </cell>
          <cell r="G45">
            <v>0</v>
          </cell>
        </row>
        <row r="48">
          <cell r="C48">
            <v>0</v>
          </cell>
          <cell r="D48">
            <v>0</v>
          </cell>
          <cell r="G48">
            <v>0</v>
          </cell>
        </row>
        <row r="49">
          <cell r="C49">
            <v>0</v>
          </cell>
          <cell r="D49">
            <v>0</v>
          </cell>
          <cell r="G49">
            <v>0</v>
          </cell>
        </row>
        <row r="50">
          <cell r="C50">
            <v>0</v>
          </cell>
          <cell r="D50">
            <v>0</v>
          </cell>
          <cell r="G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</row>
        <row r="53">
          <cell r="C53">
            <v>0</v>
          </cell>
          <cell r="D53">
            <v>0</v>
          </cell>
          <cell r="G53">
            <v>0</v>
          </cell>
        </row>
        <row r="54">
          <cell r="C54">
            <v>0</v>
          </cell>
          <cell r="D54">
            <v>0</v>
          </cell>
          <cell r="G54">
            <v>0</v>
          </cell>
        </row>
        <row r="55">
          <cell r="C55">
            <v>0</v>
          </cell>
          <cell r="D55">
            <v>0</v>
          </cell>
          <cell r="G55">
            <v>0</v>
          </cell>
        </row>
        <row r="56">
          <cell r="C56">
            <v>0</v>
          </cell>
          <cell r="D56">
            <v>0</v>
          </cell>
          <cell r="G56">
            <v>0</v>
          </cell>
        </row>
        <row r="57">
          <cell r="C57">
            <v>0</v>
          </cell>
          <cell r="D57">
            <v>0</v>
          </cell>
          <cell r="G57">
            <v>0</v>
          </cell>
        </row>
        <row r="58">
          <cell r="C58">
            <v>0</v>
          </cell>
          <cell r="D58">
            <v>0</v>
          </cell>
          <cell r="G58">
            <v>0</v>
          </cell>
        </row>
        <row r="59">
          <cell r="C59">
            <v>0</v>
          </cell>
          <cell r="D59">
            <v>0</v>
          </cell>
          <cell r="G59">
            <v>0</v>
          </cell>
        </row>
        <row r="61">
          <cell r="C61">
            <v>0</v>
          </cell>
          <cell r="D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G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</row>
        <row r="67">
          <cell r="C67">
            <v>0</v>
          </cell>
          <cell r="D67">
            <v>0</v>
          </cell>
          <cell r="G67">
            <v>0</v>
          </cell>
        </row>
        <row r="68">
          <cell r="C68">
            <v>0</v>
          </cell>
          <cell r="D68">
            <v>0</v>
          </cell>
          <cell r="G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</row>
        <row r="71">
          <cell r="C71">
            <v>0</v>
          </cell>
          <cell r="D71">
            <v>0</v>
          </cell>
          <cell r="G71">
            <v>0</v>
          </cell>
        </row>
        <row r="72">
          <cell r="C72">
            <v>0</v>
          </cell>
          <cell r="D72">
            <v>0</v>
          </cell>
          <cell r="G72">
            <v>0</v>
          </cell>
        </row>
        <row r="73">
          <cell r="C73">
            <v>0</v>
          </cell>
          <cell r="D73">
            <v>0</v>
          </cell>
          <cell r="G73">
            <v>0</v>
          </cell>
        </row>
        <row r="74">
          <cell r="C74">
            <v>0</v>
          </cell>
          <cell r="D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G76">
            <v>0</v>
          </cell>
        </row>
        <row r="78">
          <cell r="C78">
            <v>0</v>
          </cell>
          <cell r="D78">
            <v>0</v>
          </cell>
          <cell r="G78">
            <v>0</v>
          </cell>
        </row>
        <row r="79">
          <cell r="C79">
            <v>0</v>
          </cell>
          <cell r="D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</row>
        <row r="84">
          <cell r="C84">
            <v>0</v>
          </cell>
          <cell r="D84">
            <v>0</v>
          </cell>
          <cell r="G84">
            <v>0</v>
          </cell>
        </row>
        <row r="85">
          <cell r="C85">
            <v>0</v>
          </cell>
          <cell r="D85">
            <v>0</v>
          </cell>
          <cell r="G85">
            <v>0</v>
          </cell>
        </row>
        <row r="87">
          <cell r="C87">
            <v>0</v>
          </cell>
          <cell r="D87">
            <v>0</v>
          </cell>
          <cell r="G87">
            <v>0</v>
          </cell>
        </row>
        <row r="88">
          <cell r="C88">
            <v>0</v>
          </cell>
          <cell r="D88">
            <v>0</v>
          </cell>
          <cell r="G88">
            <v>0</v>
          </cell>
        </row>
        <row r="89">
          <cell r="C89">
            <v>0</v>
          </cell>
          <cell r="D89">
            <v>0</v>
          </cell>
          <cell r="G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</row>
        <row r="92">
          <cell r="C92">
            <v>0</v>
          </cell>
          <cell r="D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G94">
            <v>0</v>
          </cell>
        </row>
        <row r="95">
          <cell r="C95">
            <v>0</v>
          </cell>
          <cell r="D95">
            <v>0</v>
          </cell>
          <cell r="G95">
            <v>0</v>
          </cell>
        </row>
        <row r="96">
          <cell r="C96">
            <v>0</v>
          </cell>
          <cell r="D96">
            <v>0</v>
          </cell>
          <cell r="G96">
            <v>0</v>
          </cell>
        </row>
        <row r="97">
          <cell r="C97">
            <v>0</v>
          </cell>
          <cell r="D97">
            <v>0</v>
          </cell>
          <cell r="G97">
            <v>0</v>
          </cell>
        </row>
        <row r="98">
          <cell r="C98">
            <v>0</v>
          </cell>
          <cell r="D98">
            <v>0</v>
          </cell>
          <cell r="G98">
            <v>0</v>
          </cell>
        </row>
        <row r="99">
          <cell r="C99">
            <v>0</v>
          </cell>
          <cell r="D99">
            <v>0</v>
          </cell>
          <cell r="G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</row>
        <row r="102">
          <cell r="C102">
            <v>0</v>
          </cell>
          <cell r="D102">
            <v>0</v>
          </cell>
          <cell r="G102">
            <v>0</v>
          </cell>
        </row>
        <row r="103">
          <cell r="C103">
            <v>0</v>
          </cell>
          <cell r="D103">
            <v>0</v>
          </cell>
          <cell r="G103">
            <v>0</v>
          </cell>
        </row>
        <row r="104">
          <cell r="C104">
            <v>0</v>
          </cell>
          <cell r="D104">
            <v>0</v>
          </cell>
          <cell r="G104">
            <v>0</v>
          </cell>
        </row>
        <row r="105">
          <cell r="C105">
            <v>0</v>
          </cell>
          <cell r="D105">
            <v>0</v>
          </cell>
          <cell r="G105">
            <v>0</v>
          </cell>
        </row>
        <row r="106">
          <cell r="C106">
            <v>0</v>
          </cell>
          <cell r="D106">
            <v>0</v>
          </cell>
          <cell r="G106">
            <v>0</v>
          </cell>
        </row>
        <row r="108">
          <cell r="C108">
            <v>110134128000</v>
          </cell>
          <cell r="D108">
            <v>0</v>
          </cell>
          <cell r="G108">
            <v>26342666600</v>
          </cell>
        </row>
        <row r="109">
          <cell r="C109">
            <v>0</v>
          </cell>
          <cell r="D109">
            <v>0</v>
          </cell>
          <cell r="G109">
            <v>8015304</v>
          </cell>
        </row>
        <row r="110">
          <cell r="C110">
            <v>4144742000</v>
          </cell>
          <cell r="D110">
            <v>0</v>
          </cell>
          <cell r="G110">
            <v>1176949951</v>
          </cell>
        </row>
        <row r="113">
          <cell r="C113">
            <v>0</v>
          </cell>
          <cell r="D113">
            <v>0</v>
          </cell>
          <cell r="G113">
            <v>0</v>
          </cell>
        </row>
        <row r="114">
          <cell r="C114">
            <v>0</v>
          </cell>
          <cell r="D114">
            <v>0</v>
          </cell>
          <cell r="G114">
            <v>0</v>
          </cell>
        </row>
        <row r="116">
          <cell r="C116">
            <v>0</v>
          </cell>
          <cell r="D116">
            <v>0</v>
          </cell>
          <cell r="G116">
            <v>0</v>
          </cell>
        </row>
        <row r="117">
          <cell r="C117">
            <v>0</v>
          </cell>
          <cell r="D117">
            <v>0</v>
          </cell>
          <cell r="G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</row>
        <row r="119">
          <cell r="C119">
            <v>0</v>
          </cell>
          <cell r="D119">
            <v>0</v>
          </cell>
          <cell r="G119">
            <v>0</v>
          </cell>
        </row>
        <row r="120">
          <cell r="C120">
            <v>0</v>
          </cell>
          <cell r="D120">
            <v>0</v>
          </cell>
          <cell r="G120">
            <v>0</v>
          </cell>
        </row>
        <row r="121">
          <cell r="C121">
            <v>0</v>
          </cell>
          <cell r="D121">
            <v>0</v>
          </cell>
          <cell r="G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</row>
        <row r="128">
          <cell r="C128">
            <v>0</v>
          </cell>
          <cell r="D128">
            <v>0</v>
          </cell>
          <cell r="G128">
            <v>0</v>
          </cell>
        </row>
        <row r="129">
          <cell r="C129">
            <v>0</v>
          </cell>
          <cell r="D129">
            <v>0</v>
          </cell>
          <cell r="G129">
            <v>0</v>
          </cell>
        </row>
        <row r="130">
          <cell r="C130">
            <v>0</v>
          </cell>
          <cell r="D130">
            <v>0</v>
          </cell>
          <cell r="G130">
            <v>0</v>
          </cell>
        </row>
        <row r="131">
          <cell r="C131">
            <v>0</v>
          </cell>
          <cell r="D131">
            <v>0</v>
          </cell>
          <cell r="G131">
            <v>0</v>
          </cell>
        </row>
        <row r="132">
          <cell r="C132">
            <v>0</v>
          </cell>
          <cell r="D132">
            <v>0</v>
          </cell>
          <cell r="G132">
            <v>0</v>
          </cell>
        </row>
        <row r="133">
          <cell r="C133">
            <v>0</v>
          </cell>
          <cell r="D133">
            <v>0</v>
          </cell>
          <cell r="G133">
            <v>0</v>
          </cell>
        </row>
        <row r="134">
          <cell r="C134">
            <v>0</v>
          </cell>
          <cell r="D134">
            <v>0</v>
          </cell>
          <cell r="G134">
            <v>0</v>
          </cell>
        </row>
        <row r="136">
          <cell r="C136">
            <v>0</v>
          </cell>
          <cell r="D136">
            <v>0</v>
          </cell>
          <cell r="G136">
            <v>0</v>
          </cell>
        </row>
        <row r="137">
          <cell r="C137">
            <v>0</v>
          </cell>
          <cell r="D137">
            <v>0</v>
          </cell>
          <cell r="G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</row>
        <row r="140">
          <cell r="C140">
            <v>0</v>
          </cell>
          <cell r="D140">
            <v>0</v>
          </cell>
          <cell r="G140">
            <v>0</v>
          </cell>
        </row>
        <row r="141">
          <cell r="C141">
            <v>0</v>
          </cell>
          <cell r="D141">
            <v>0</v>
          </cell>
          <cell r="G141">
            <v>0</v>
          </cell>
        </row>
        <row r="142">
          <cell r="C142">
            <v>0</v>
          </cell>
          <cell r="D142">
            <v>0</v>
          </cell>
          <cell r="G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</row>
        <row r="144">
          <cell r="C144">
            <v>0</v>
          </cell>
          <cell r="D144">
            <v>0</v>
          </cell>
          <cell r="G144">
            <v>0</v>
          </cell>
        </row>
        <row r="145">
          <cell r="C145">
            <v>38332430000</v>
          </cell>
          <cell r="D145">
            <v>0</v>
          </cell>
          <cell r="G145">
            <v>9971526543</v>
          </cell>
        </row>
        <row r="146">
          <cell r="C146">
            <v>1031057000</v>
          </cell>
          <cell r="D146">
            <v>0</v>
          </cell>
          <cell r="G146">
            <v>28651332</v>
          </cell>
        </row>
        <row r="147">
          <cell r="C147">
            <v>33600000</v>
          </cell>
          <cell r="D147">
            <v>0</v>
          </cell>
          <cell r="G147">
            <v>39386876</v>
          </cell>
        </row>
        <row r="149">
          <cell r="C149">
            <v>744000000</v>
          </cell>
          <cell r="D149">
            <v>0</v>
          </cell>
          <cell r="G149">
            <v>228426706</v>
          </cell>
        </row>
        <row r="150">
          <cell r="C150">
            <v>900000000</v>
          </cell>
          <cell r="D150">
            <v>0</v>
          </cell>
          <cell r="G150">
            <v>196600649</v>
          </cell>
        </row>
        <row r="151">
          <cell r="C151">
            <v>2520000</v>
          </cell>
          <cell r="D151">
            <v>0</v>
          </cell>
          <cell r="G151">
            <v>657403</v>
          </cell>
        </row>
        <row r="152">
          <cell r="C152">
            <v>23337881000</v>
          </cell>
          <cell r="D152">
            <v>0</v>
          </cell>
          <cell r="G152">
            <v>5804498071</v>
          </cell>
        </row>
        <row r="155">
          <cell r="C155">
            <v>0</v>
          </cell>
          <cell r="D155">
            <v>0</v>
          </cell>
          <cell r="G155">
            <v>0</v>
          </cell>
        </row>
        <row r="156">
          <cell r="C156">
            <v>0</v>
          </cell>
          <cell r="D156">
            <v>0</v>
          </cell>
          <cell r="G156">
            <v>0</v>
          </cell>
        </row>
        <row r="157">
          <cell r="C157">
            <v>0</v>
          </cell>
          <cell r="D157">
            <v>0</v>
          </cell>
          <cell r="G157">
            <v>0</v>
          </cell>
        </row>
        <row r="158">
          <cell r="C158">
            <v>0</v>
          </cell>
          <cell r="D158">
            <v>0</v>
          </cell>
          <cell r="G158">
            <v>0</v>
          </cell>
        </row>
        <row r="159">
          <cell r="C159">
            <v>0</v>
          </cell>
          <cell r="D159">
            <v>0</v>
          </cell>
          <cell r="G159">
            <v>0</v>
          </cell>
        </row>
        <row r="160">
          <cell r="C160">
            <v>0</v>
          </cell>
          <cell r="D160">
            <v>0</v>
          </cell>
          <cell r="G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</row>
        <row r="162">
          <cell r="C162">
            <v>88347674000</v>
          </cell>
          <cell r="D162">
            <v>21926536894</v>
          </cell>
          <cell r="G162">
            <v>20858799535</v>
          </cell>
        </row>
        <row r="165">
          <cell r="C165">
            <v>1023230000</v>
          </cell>
          <cell r="D165">
            <v>0</v>
          </cell>
          <cell r="G165">
            <v>145059960</v>
          </cell>
        </row>
        <row r="166">
          <cell r="C166">
            <v>8733354000</v>
          </cell>
          <cell r="D166">
            <v>0</v>
          </cell>
          <cell r="G166">
            <v>1734150645</v>
          </cell>
        </row>
        <row r="167">
          <cell r="C167">
            <v>71704783000</v>
          </cell>
          <cell r="D167">
            <v>0</v>
          </cell>
          <cell r="G167">
            <v>54681009573</v>
          </cell>
        </row>
        <row r="168">
          <cell r="C168">
            <v>57563000</v>
          </cell>
          <cell r="D168">
            <v>0</v>
          </cell>
          <cell r="G168">
            <v>120408000</v>
          </cell>
        </row>
        <row r="169">
          <cell r="C169">
            <v>9307000</v>
          </cell>
          <cell r="D169">
            <v>0</v>
          </cell>
          <cell r="G169">
            <v>0</v>
          </cell>
        </row>
        <row r="170">
          <cell r="C170">
            <v>62508452000</v>
          </cell>
          <cell r="D170">
            <v>0</v>
          </cell>
          <cell r="G170">
            <v>11729514000</v>
          </cell>
        </row>
        <row r="171">
          <cell r="C171">
            <v>0</v>
          </cell>
          <cell r="D171">
            <v>0</v>
          </cell>
          <cell r="G171">
            <v>0</v>
          </cell>
        </row>
        <row r="173">
          <cell r="C173">
            <v>93331095000</v>
          </cell>
          <cell r="D173">
            <v>0</v>
          </cell>
          <cell r="G173">
            <v>26213769829</v>
          </cell>
        </row>
        <row r="174">
          <cell r="C174">
            <v>15197022000</v>
          </cell>
          <cell r="D174">
            <v>0</v>
          </cell>
          <cell r="G174">
            <v>996193000</v>
          </cell>
        </row>
        <row r="175">
          <cell r="C175">
            <v>0</v>
          </cell>
          <cell r="D175">
            <v>0</v>
          </cell>
          <cell r="G175">
            <v>0</v>
          </cell>
        </row>
        <row r="176">
          <cell r="C176">
            <v>0</v>
          </cell>
          <cell r="D176">
            <v>0</v>
          </cell>
          <cell r="G176">
            <v>0</v>
          </cell>
        </row>
        <row r="177">
          <cell r="C177">
            <v>8717360000</v>
          </cell>
          <cell r="D177">
            <v>0</v>
          </cell>
          <cell r="G177">
            <v>4447890000</v>
          </cell>
        </row>
        <row r="178">
          <cell r="C178">
            <v>35345782000</v>
          </cell>
          <cell r="D178">
            <v>0</v>
          </cell>
          <cell r="G178">
            <v>8209487710</v>
          </cell>
        </row>
        <row r="179">
          <cell r="C179">
            <v>2832220000</v>
          </cell>
          <cell r="D179">
            <v>0</v>
          </cell>
          <cell r="G179">
            <v>812700379</v>
          </cell>
        </row>
        <row r="180">
          <cell r="C180">
            <v>60516063000</v>
          </cell>
          <cell r="D180">
            <v>0</v>
          </cell>
          <cell r="G180">
            <v>14411397776</v>
          </cell>
        </row>
        <row r="181">
          <cell r="C181">
            <v>25954068000</v>
          </cell>
          <cell r="D181">
            <v>0</v>
          </cell>
          <cell r="G181">
            <v>4772326013</v>
          </cell>
        </row>
        <row r="183">
          <cell r="C183">
            <v>8906439000</v>
          </cell>
          <cell r="D183">
            <v>0</v>
          </cell>
          <cell r="G183">
            <v>2659269641</v>
          </cell>
        </row>
        <row r="184">
          <cell r="C184">
            <v>2708264000</v>
          </cell>
          <cell r="D184">
            <v>0</v>
          </cell>
          <cell r="G184">
            <v>879570944</v>
          </cell>
        </row>
        <row r="185">
          <cell r="C185">
            <v>34100009000</v>
          </cell>
          <cell r="D185">
            <v>0</v>
          </cell>
          <cell r="G185">
            <v>8029980066</v>
          </cell>
        </row>
        <row r="187">
          <cell r="C187">
            <v>80000000</v>
          </cell>
          <cell r="D187">
            <v>0</v>
          </cell>
          <cell r="G187">
            <v>5920982</v>
          </cell>
        </row>
        <row r="188">
          <cell r="C188">
            <v>38110601000</v>
          </cell>
          <cell r="D188">
            <v>0</v>
          </cell>
          <cell r="G188">
            <v>11374537881</v>
          </cell>
        </row>
        <row r="190">
          <cell r="C190">
            <v>13671361000</v>
          </cell>
          <cell r="D190">
            <v>0</v>
          </cell>
          <cell r="G190">
            <v>2867393000</v>
          </cell>
        </row>
        <row r="191">
          <cell r="C191">
            <v>3171780000</v>
          </cell>
          <cell r="D191">
            <v>0</v>
          </cell>
          <cell r="G191">
            <v>792909842</v>
          </cell>
        </row>
        <row r="192">
          <cell r="C192">
            <v>4087068000</v>
          </cell>
          <cell r="D192">
            <v>0</v>
          </cell>
          <cell r="G192">
            <v>692826911</v>
          </cell>
        </row>
        <row r="194">
          <cell r="C194">
            <v>1571844000</v>
          </cell>
          <cell r="D194">
            <v>0</v>
          </cell>
          <cell r="G194">
            <v>0</v>
          </cell>
        </row>
        <row r="195">
          <cell r="C195">
            <v>1571844000</v>
          </cell>
          <cell r="D195">
            <v>0</v>
          </cell>
          <cell r="G195">
            <v>-12736084</v>
          </cell>
        </row>
        <row r="197">
          <cell r="C197">
            <v>5800066000</v>
          </cell>
          <cell r="D197">
            <v>0</v>
          </cell>
          <cell r="G197">
            <v>472553000</v>
          </cell>
        </row>
        <row r="198">
          <cell r="C198">
            <v>6576741000</v>
          </cell>
          <cell r="D198">
            <v>0</v>
          </cell>
          <cell r="G198">
            <v>4308109000</v>
          </cell>
        </row>
        <row r="200">
          <cell r="C200">
            <v>400000000</v>
          </cell>
          <cell r="D200">
            <v>0</v>
          </cell>
          <cell r="G200">
            <v>57028367</v>
          </cell>
        </row>
        <row r="201">
          <cell r="C201">
            <v>500000000</v>
          </cell>
          <cell r="D201">
            <v>0</v>
          </cell>
          <cell r="G201">
            <v>239549469</v>
          </cell>
        </row>
        <row r="202">
          <cell r="C202">
            <v>50000000</v>
          </cell>
          <cell r="D202">
            <v>0</v>
          </cell>
          <cell r="G202">
            <v>42336005</v>
          </cell>
        </row>
        <row r="203">
          <cell r="C203">
            <v>6000000</v>
          </cell>
          <cell r="D203">
            <v>0</v>
          </cell>
          <cell r="G203">
            <v>375520447</v>
          </cell>
        </row>
        <row r="205">
          <cell r="C205">
            <v>56707817000</v>
          </cell>
          <cell r="D205">
            <v>0</v>
          </cell>
          <cell r="G205">
            <v>14154489708</v>
          </cell>
        </row>
        <row r="206">
          <cell r="C206">
            <v>21700000000</v>
          </cell>
          <cell r="D206">
            <v>0</v>
          </cell>
          <cell r="G206">
            <v>3759466239</v>
          </cell>
        </row>
        <row r="208">
          <cell r="C208">
            <v>8196537000</v>
          </cell>
          <cell r="D208">
            <v>0</v>
          </cell>
          <cell r="G208">
            <v>4526950370</v>
          </cell>
        </row>
        <row r="209">
          <cell r="C209">
            <v>4362025000</v>
          </cell>
          <cell r="D209">
            <v>0</v>
          </cell>
          <cell r="G209">
            <v>1326783931</v>
          </cell>
        </row>
        <row r="210">
          <cell r="C210">
            <v>80606051000</v>
          </cell>
          <cell r="D210">
            <v>0</v>
          </cell>
          <cell r="G210">
            <v>15193018732</v>
          </cell>
        </row>
        <row r="211">
          <cell r="C211">
            <v>78502964000</v>
          </cell>
          <cell r="D211">
            <v>0</v>
          </cell>
          <cell r="G211">
            <v>20500520000</v>
          </cell>
        </row>
        <row r="212">
          <cell r="C212">
            <v>9218500000</v>
          </cell>
          <cell r="D212">
            <v>0</v>
          </cell>
          <cell r="G212">
            <v>0</v>
          </cell>
        </row>
        <row r="213">
          <cell r="C213">
            <v>25292746000</v>
          </cell>
          <cell r="D213">
            <v>0</v>
          </cell>
          <cell r="G213">
            <v>5572842918</v>
          </cell>
        </row>
        <row r="215">
          <cell r="C215">
            <v>0</v>
          </cell>
          <cell r="D215">
            <v>0</v>
          </cell>
          <cell r="G215">
            <v>0</v>
          </cell>
        </row>
        <row r="216">
          <cell r="C216">
            <v>0</v>
          </cell>
          <cell r="D216">
            <v>0</v>
          </cell>
          <cell r="G216">
            <v>0</v>
          </cell>
        </row>
        <row r="217">
          <cell r="C217">
            <v>0</v>
          </cell>
          <cell r="D217">
            <v>0</v>
          </cell>
          <cell r="G217">
            <v>0</v>
          </cell>
        </row>
        <row r="222">
          <cell r="C222">
            <v>1174967461000</v>
          </cell>
          <cell r="D222">
            <v>0</v>
          </cell>
          <cell r="G222">
            <v>283509678410</v>
          </cell>
        </row>
        <row r="223">
          <cell r="C223">
            <v>139517580000</v>
          </cell>
          <cell r="D223">
            <v>0</v>
          </cell>
          <cell r="G223">
            <v>33160819014</v>
          </cell>
        </row>
        <row r="224">
          <cell r="C224">
            <v>51847922000</v>
          </cell>
          <cell r="D224">
            <v>0</v>
          </cell>
          <cell r="G224">
            <v>10034166558</v>
          </cell>
        </row>
        <row r="225">
          <cell r="C225">
            <v>32678566000</v>
          </cell>
          <cell r="D225">
            <v>0</v>
          </cell>
          <cell r="G225">
            <v>0</v>
          </cell>
        </row>
        <row r="226">
          <cell r="C226">
            <v>55905829000</v>
          </cell>
          <cell r="D226">
            <v>0</v>
          </cell>
          <cell r="G226">
            <v>0</v>
          </cell>
        </row>
        <row r="228">
          <cell r="C228">
            <v>52998835000</v>
          </cell>
          <cell r="D228">
            <v>0</v>
          </cell>
          <cell r="G228">
            <v>11727990631</v>
          </cell>
        </row>
        <row r="231">
          <cell r="C231">
            <v>271380488000</v>
          </cell>
          <cell r="D231">
            <v>0</v>
          </cell>
          <cell r="G231">
            <v>72545247884</v>
          </cell>
        </row>
        <row r="232">
          <cell r="C232">
            <v>70836994000</v>
          </cell>
          <cell r="D232">
            <v>0</v>
          </cell>
          <cell r="G232">
            <v>15966307321</v>
          </cell>
        </row>
        <row r="233">
          <cell r="C233">
            <v>65775519000</v>
          </cell>
          <cell r="D233">
            <v>0</v>
          </cell>
          <cell r="G233">
            <v>0</v>
          </cell>
        </row>
        <row r="234">
          <cell r="C234">
            <v>161650804000</v>
          </cell>
          <cell r="D234">
            <v>0</v>
          </cell>
          <cell r="G234">
            <v>39404682097</v>
          </cell>
        </row>
        <row r="235">
          <cell r="C235">
            <v>6256921000</v>
          </cell>
          <cell r="D235">
            <v>0</v>
          </cell>
          <cell r="G235">
            <v>1583277876</v>
          </cell>
        </row>
        <row r="236">
          <cell r="C236">
            <v>65177043000</v>
          </cell>
          <cell r="D236">
            <v>0</v>
          </cell>
          <cell r="G236">
            <v>19308121667</v>
          </cell>
        </row>
        <row r="237">
          <cell r="C237">
            <v>14544873000</v>
          </cell>
          <cell r="D237">
            <v>0</v>
          </cell>
          <cell r="G237">
            <v>4273277838</v>
          </cell>
        </row>
        <row r="238">
          <cell r="C238">
            <v>6788000000</v>
          </cell>
          <cell r="D238">
            <v>0</v>
          </cell>
          <cell r="G238">
            <v>0</v>
          </cell>
        </row>
        <row r="239">
          <cell r="C239">
            <v>0</v>
          </cell>
          <cell r="D239">
            <v>0</v>
          </cell>
          <cell r="G239">
            <v>0</v>
          </cell>
        </row>
        <row r="241">
          <cell r="C241">
            <v>0</v>
          </cell>
          <cell r="D241">
            <v>0</v>
          </cell>
          <cell r="G241">
            <v>0</v>
          </cell>
        </row>
        <row r="242">
          <cell r="C242">
            <v>0</v>
          </cell>
          <cell r="D242">
            <v>0</v>
          </cell>
          <cell r="G242">
            <v>0</v>
          </cell>
        </row>
        <row r="243">
          <cell r="C243">
            <v>0</v>
          </cell>
          <cell r="D243">
            <v>0</v>
          </cell>
          <cell r="G243">
            <v>0</v>
          </cell>
        </row>
        <row r="244">
          <cell r="C244">
            <v>0</v>
          </cell>
          <cell r="D244">
            <v>0</v>
          </cell>
          <cell r="G244">
            <v>0</v>
          </cell>
        </row>
        <row r="246">
          <cell r="C246">
            <v>502244560000</v>
          </cell>
          <cell r="D246">
            <v>0</v>
          </cell>
          <cell r="G246">
            <v>126950531451</v>
          </cell>
        </row>
        <row r="247">
          <cell r="C247">
            <v>150623952000</v>
          </cell>
          <cell r="D247">
            <v>0</v>
          </cell>
          <cell r="G247">
            <v>6699914836</v>
          </cell>
        </row>
        <row r="249">
          <cell r="C249">
            <v>0</v>
          </cell>
          <cell r="D249">
            <v>0</v>
          </cell>
          <cell r="G249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</row>
        <row r="252">
          <cell r="C252">
            <v>0</v>
          </cell>
          <cell r="D252">
            <v>0</v>
          </cell>
          <cell r="G252">
            <v>0</v>
          </cell>
        </row>
        <row r="253">
          <cell r="C253">
            <v>0</v>
          </cell>
          <cell r="D253">
            <v>0</v>
          </cell>
          <cell r="G253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</row>
        <row r="256">
          <cell r="C256">
            <v>0</v>
          </cell>
          <cell r="D256">
            <v>0</v>
          </cell>
          <cell r="G256">
            <v>0</v>
          </cell>
        </row>
        <row r="257">
          <cell r="C257">
            <v>0</v>
          </cell>
          <cell r="D257">
            <v>0</v>
          </cell>
          <cell r="G257">
            <v>0</v>
          </cell>
        </row>
        <row r="258">
          <cell r="C258">
            <v>0</v>
          </cell>
          <cell r="D258">
            <v>0</v>
          </cell>
          <cell r="G258">
            <v>0</v>
          </cell>
        </row>
        <row r="259">
          <cell r="C259">
            <v>0</v>
          </cell>
          <cell r="D259">
            <v>0</v>
          </cell>
          <cell r="G259">
            <v>0</v>
          </cell>
        </row>
        <row r="260">
          <cell r="C260">
            <v>0</v>
          </cell>
          <cell r="D260">
            <v>0</v>
          </cell>
          <cell r="G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</row>
        <row r="264">
          <cell r="C264">
            <v>0</v>
          </cell>
          <cell r="D264">
            <v>0</v>
          </cell>
          <cell r="G264">
            <v>0</v>
          </cell>
        </row>
        <row r="266">
          <cell r="C266">
            <v>0</v>
          </cell>
          <cell r="D266">
            <v>0</v>
          </cell>
          <cell r="G266">
            <v>0</v>
          </cell>
        </row>
        <row r="267">
          <cell r="C267">
            <v>0</v>
          </cell>
          <cell r="D267">
            <v>0</v>
          </cell>
          <cell r="G267">
            <v>0</v>
          </cell>
        </row>
        <row r="268">
          <cell r="C268">
            <v>0</v>
          </cell>
          <cell r="D268">
            <v>0</v>
          </cell>
          <cell r="G268">
            <v>0</v>
          </cell>
        </row>
        <row r="270">
          <cell r="C270">
            <v>0</v>
          </cell>
          <cell r="D270">
            <v>0</v>
          </cell>
          <cell r="G270">
            <v>0</v>
          </cell>
        </row>
        <row r="273">
          <cell r="C273">
            <v>0</v>
          </cell>
          <cell r="D273">
            <v>0</v>
          </cell>
          <cell r="G273">
            <v>0</v>
          </cell>
        </row>
        <row r="274">
          <cell r="C274">
            <v>0</v>
          </cell>
          <cell r="D274">
            <v>0</v>
          </cell>
          <cell r="G274">
            <v>0</v>
          </cell>
        </row>
        <row r="275">
          <cell r="C275">
            <v>0</v>
          </cell>
          <cell r="D275">
            <v>0</v>
          </cell>
          <cell r="G275">
            <v>0</v>
          </cell>
        </row>
        <row r="276">
          <cell r="C276">
            <v>0</v>
          </cell>
          <cell r="D276">
            <v>0</v>
          </cell>
          <cell r="G276">
            <v>0</v>
          </cell>
        </row>
        <row r="277">
          <cell r="C277">
            <v>0</v>
          </cell>
          <cell r="D277">
            <v>0</v>
          </cell>
          <cell r="G277">
            <v>0</v>
          </cell>
        </row>
        <row r="278">
          <cell r="C278">
            <v>0</v>
          </cell>
          <cell r="D278">
            <v>0</v>
          </cell>
          <cell r="G278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</row>
        <row r="281">
          <cell r="C281">
            <v>0</v>
          </cell>
          <cell r="D281">
            <v>0</v>
          </cell>
          <cell r="G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</row>
        <row r="283">
          <cell r="C283">
            <v>0</v>
          </cell>
          <cell r="D283">
            <v>0</v>
          </cell>
          <cell r="G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</row>
        <row r="285">
          <cell r="C285">
            <v>0</v>
          </cell>
          <cell r="D285">
            <v>0</v>
          </cell>
          <cell r="G285">
            <v>0</v>
          </cell>
        </row>
        <row r="286">
          <cell r="C286">
            <v>0</v>
          </cell>
          <cell r="D286">
            <v>0</v>
          </cell>
          <cell r="G286">
            <v>0</v>
          </cell>
        </row>
        <row r="287">
          <cell r="C287">
            <v>0</v>
          </cell>
          <cell r="D287">
            <v>0</v>
          </cell>
          <cell r="G287">
            <v>0</v>
          </cell>
        </row>
        <row r="288">
          <cell r="C288">
            <v>0</v>
          </cell>
          <cell r="D288">
            <v>0</v>
          </cell>
          <cell r="G288">
            <v>0</v>
          </cell>
        </row>
        <row r="289">
          <cell r="C289">
            <v>0</v>
          </cell>
          <cell r="D289">
            <v>0</v>
          </cell>
          <cell r="G289">
            <v>0</v>
          </cell>
        </row>
        <row r="290">
          <cell r="C290">
            <v>0</v>
          </cell>
          <cell r="D290">
            <v>0</v>
          </cell>
          <cell r="G290">
            <v>0</v>
          </cell>
        </row>
        <row r="291">
          <cell r="C291">
            <v>0</v>
          </cell>
          <cell r="D291">
            <v>0</v>
          </cell>
          <cell r="G291">
            <v>0</v>
          </cell>
        </row>
        <row r="292">
          <cell r="C292">
            <v>0</v>
          </cell>
          <cell r="D292">
            <v>0</v>
          </cell>
          <cell r="G292">
            <v>0</v>
          </cell>
        </row>
        <row r="293">
          <cell r="C293">
            <v>0</v>
          </cell>
          <cell r="D293">
            <v>0</v>
          </cell>
          <cell r="G293">
            <v>0</v>
          </cell>
        </row>
        <row r="294">
          <cell r="C294">
            <v>0</v>
          </cell>
          <cell r="D294">
            <v>0</v>
          </cell>
          <cell r="G294">
            <v>0</v>
          </cell>
        </row>
        <row r="295">
          <cell r="C295">
            <v>0</v>
          </cell>
          <cell r="D295">
            <v>0</v>
          </cell>
          <cell r="G295">
            <v>0</v>
          </cell>
        </row>
        <row r="296">
          <cell r="C296">
            <v>0</v>
          </cell>
          <cell r="D296">
            <v>0</v>
          </cell>
          <cell r="G296">
            <v>0</v>
          </cell>
        </row>
        <row r="298">
          <cell r="C298">
            <v>33177692000</v>
          </cell>
          <cell r="D298">
            <v>0</v>
          </cell>
          <cell r="G298">
            <v>1922523399</v>
          </cell>
        </row>
        <row r="299">
          <cell r="C299">
            <v>2506716000</v>
          </cell>
          <cell r="D299">
            <v>0</v>
          </cell>
          <cell r="G299">
            <v>0</v>
          </cell>
        </row>
        <row r="302">
          <cell r="C302">
            <v>0</v>
          </cell>
          <cell r="D302">
            <v>0</v>
          </cell>
          <cell r="G302">
            <v>13696657</v>
          </cell>
        </row>
        <row r="303">
          <cell r="C303">
            <v>0</v>
          </cell>
          <cell r="D303">
            <v>0</v>
          </cell>
          <cell r="G303">
            <v>0</v>
          </cell>
        </row>
        <row r="304">
          <cell r="C304">
            <v>0</v>
          </cell>
          <cell r="D304">
            <v>0</v>
          </cell>
          <cell r="G304">
            <v>0</v>
          </cell>
        </row>
        <row r="305">
          <cell r="C305">
            <v>254852324000</v>
          </cell>
          <cell r="D305">
            <v>0</v>
          </cell>
          <cell r="G305">
            <v>27211657990</v>
          </cell>
        </row>
        <row r="306">
          <cell r="C306">
            <v>0</v>
          </cell>
          <cell r="D306">
            <v>0</v>
          </cell>
          <cell r="G306">
            <v>0</v>
          </cell>
        </row>
        <row r="308">
          <cell r="C308">
            <v>937719024000</v>
          </cell>
          <cell r="D308">
            <v>1440846009</v>
          </cell>
          <cell r="G308">
            <v>82059042656</v>
          </cell>
        </row>
        <row r="309">
          <cell r="C309">
            <v>1157876937000</v>
          </cell>
          <cell r="D309">
            <v>-200000000</v>
          </cell>
          <cell r="G309">
            <v>2591219684</v>
          </cell>
        </row>
        <row r="310">
          <cell r="C310">
            <v>75242470000</v>
          </cell>
          <cell r="D310">
            <v>143187000</v>
          </cell>
          <cell r="G310">
            <v>29410801000</v>
          </cell>
        </row>
        <row r="311">
          <cell r="C311">
            <v>15500000000</v>
          </cell>
          <cell r="D311">
            <v>0</v>
          </cell>
          <cell r="G311">
            <v>15500000000</v>
          </cell>
        </row>
        <row r="313">
          <cell r="C313">
            <v>0</v>
          </cell>
          <cell r="D313">
            <v>0</v>
          </cell>
          <cell r="G313">
            <v>0</v>
          </cell>
        </row>
        <row r="314">
          <cell r="C314">
            <v>0</v>
          </cell>
          <cell r="D314">
            <v>0</v>
          </cell>
          <cell r="G314">
            <v>0</v>
          </cell>
        </row>
        <row r="315">
          <cell r="C315">
            <v>2851410680000</v>
          </cell>
          <cell r="D315">
            <v>0</v>
          </cell>
          <cell r="G315">
            <v>0</v>
          </cell>
        </row>
        <row r="316">
          <cell r="C316">
            <v>31049760000</v>
          </cell>
          <cell r="D316">
            <v>0</v>
          </cell>
          <cell r="G316">
            <v>3641739355</v>
          </cell>
        </row>
        <row r="318">
          <cell r="C318">
            <v>146835707000</v>
          </cell>
          <cell r="D318">
            <v>56813000</v>
          </cell>
          <cell r="G318">
            <v>11185678757</v>
          </cell>
        </row>
        <row r="319">
          <cell r="C319">
            <v>170298873000</v>
          </cell>
          <cell r="D319">
            <v>0</v>
          </cell>
          <cell r="G319">
            <v>41542159462</v>
          </cell>
        </row>
        <row r="320">
          <cell r="C320">
            <v>0</v>
          </cell>
          <cell r="D320">
            <v>0</v>
          </cell>
          <cell r="G320">
            <v>0</v>
          </cell>
        </row>
        <row r="321">
          <cell r="C321">
            <v>0</v>
          </cell>
          <cell r="D321">
            <v>0</v>
          </cell>
          <cell r="G321">
            <v>0</v>
          </cell>
        </row>
        <row r="322">
          <cell r="C322">
            <v>0</v>
          </cell>
          <cell r="D322">
            <v>0</v>
          </cell>
          <cell r="G322">
            <v>0</v>
          </cell>
        </row>
        <row r="323">
          <cell r="C323">
            <v>0</v>
          </cell>
          <cell r="D323">
            <v>0</v>
          </cell>
          <cell r="G323">
            <v>0</v>
          </cell>
        </row>
        <row r="324">
          <cell r="C324">
            <v>0</v>
          </cell>
          <cell r="D324">
            <v>0</v>
          </cell>
          <cell r="G324">
            <v>0</v>
          </cell>
        </row>
        <row r="326">
          <cell r="C326">
            <v>0</v>
          </cell>
          <cell r="D326">
            <v>0</v>
          </cell>
          <cell r="G326">
            <v>0</v>
          </cell>
        </row>
        <row r="327">
          <cell r="C327">
            <v>0</v>
          </cell>
          <cell r="D327">
            <v>0</v>
          </cell>
          <cell r="G327">
            <v>0</v>
          </cell>
        </row>
        <row r="328">
          <cell r="C328">
            <v>0</v>
          </cell>
          <cell r="D328">
            <v>0</v>
          </cell>
          <cell r="G328">
            <v>0</v>
          </cell>
        </row>
        <row r="329">
          <cell r="C329">
            <v>0</v>
          </cell>
          <cell r="D329">
            <v>0</v>
          </cell>
          <cell r="G329">
            <v>0</v>
          </cell>
        </row>
        <row r="330">
          <cell r="C330">
            <v>0</v>
          </cell>
          <cell r="D330">
            <v>0</v>
          </cell>
          <cell r="G330">
            <v>395318056</v>
          </cell>
        </row>
        <row r="331">
          <cell r="C331">
            <v>946948185000</v>
          </cell>
          <cell r="D331">
            <v>0</v>
          </cell>
          <cell r="G331">
            <v>53433453369</v>
          </cell>
        </row>
        <row r="332">
          <cell r="C332">
            <v>0</v>
          </cell>
          <cell r="D332">
            <v>0</v>
          </cell>
          <cell r="G332">
            <v>0</v>
          </cell>
        </row>
        <row r="333">
          <cell r="C333">
            <v>0</v>
          </cell>
          <cell r="D333">
            <v>0</v>
          </cell>
          <cell r="G333">
            <v>0</v>
          </cell>
        </row>
        <row r="334">
          <cell r="C334">
            <v>0</v>
          </cell>
          <cell r="D334">
            <v>0</v>
          </cell>
          <cell r="G334">
            <v>0</v>
          </cell>
        </row>
        <row r="336">
          <cell r="C336">
            <v>0</v>
          </cell>
          <cell r="D336">
            <v>0</v>
          </cell>
          <cell r="G336">
            <v>0</v>
          </cell>
        </row>
        <row r="337">
          <cell r="C337">
            <v>0</v>
          </cell>
          <cell r="D337">
            <v>0</v>
          </cell>
          <cell r="G337">
            <v>0</v>
          </cell>
        </row>
        <row r="338">
          <cell r="C338">
            <v>0</v>
          </cell>
          <cell r="D338">
            <v>0</v>
          </cell>
          <cell r="G338">
            <v>0</v>
          </cell>
        </row>
        <row r="339">
          <cell r="C339">
            <v>0</v>
          </cell>
          <cell r="D339">
            <v>0</v>
          </cell>
          <cell r="G339">
            <v>0</v>
          </cell>
        </row>
        <row r="340">
          <cell r="C340">
            <v>28292287000</v>
          </cell>
          <cell r="D340">
            <v>0</v>
          </cell>
          <cell r="G340">
            <v>9327009265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aab"/>
      <sheetName val="iagu"/>
      <sheetName val="itra"/>
      <sheetName val="ican"/>
      <sheetName val="imet"/>
      <sheetName val="ilot"/>
      <sheetName val="ieru"/>
      <sheetName val="ictas"/>
      <sheetName val="geab"/>
      <sheetName val="gagu"/>
      <sheetName val="gtra"/>
      <sheetName val="gcan"/>
      <sheetName val="gmet"/>
      <sheetName val="glot"/>
      <sheetName val="geru"/>
      <sheetName val="gctas"/>
      <sheetName val="Hoja17"/>
      <sheetName val="Hoja1"/>
      <sheetName val="Hoja2"/>
    </sheetNames>
    <sheetDataSet>
      <sheetData sheetId="0">
        <row r="8">
          <cell r="C8">
            <v>723939539000</v>
          </cell>
          <cell r="D8">
            <v>0</v>
          </cell>
          <cell r="G8">
            <v>723939539000</v>
          </cell>
        </row>
        <row r="13">
          <cell r="C13">
            <v>1288277213000</v>
          </cell>
          <cell r="D13">
            <v>0</v>
          </cell>
          <cell r="G13">
            <v>335772493036</v>
          </cell>
        </row>
        <row r="218">
          <cell r="C218">
            <v>266119361000</v>
          </cell>
          <cell r="D218">
            <v>0</v>
          </cell>
          <cell r="G218">
            <v>45444960226</v>
          </cell>
        </row>
        <row r="300">
          <cell r="C300">
            <v>119675727000</v>
          </cell>
          <cell r="D300">
            <v>0</v>
          </cell>
          <cell r="G300">
            <v>27404115749</v>
          </cell>
        </row>
      </sheetData>
      <sheetData sheetId="1">
        <row r="8">
          <cell r="C8">
            <v>0</v>
          </cell>
          <cell r="D8">
            <v>0</v>
          </cell>
          <cell r="G8">
            <v>0</v>
          </cell>
        </row>
        <row r="13">
          <cell r="C13">
            <v>153416571820</v>
          </cell>
          <cell r="D13">
            <v>0</v>
          </cell>
          <cell r="G13">
            <v>26635064598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42255399</v>
          </cell>
          <cell r="D300">
            <v>0</v>
          </cell>
          <cell r="G300">
            <v>61351218</v>
          </cell>
        </row>
      </sheetData>
      <sheetData sheetId="2">
        <row r="8">
          <cell r="C8">
            <v>522009477908</v>
          </cell>
          <cell r="D8">
            <v>0</v>
          </cell>
          <cell r="G8">
            <v>0</v>
          </cell>
        </row>
        <row r="13">
          <cell r="C13">
            <v>135770554613</v>
          </cell>
          <cell r="D13">
            <v>0</v>
          </cell>
          <cell r="G13">
            <v>26270716873</v>
          </cell>
        </row>
        <row r="218">
          <cell r="C218">
            <v>3668209793382</v>
          </cell>
          <cell r="D218">
            <v>-200000000000</v>
          </cell>
          <cell r="G218">
            <v>316273214460</v>
          </cell>
        </row>
        <row r="300">
          <cell r="C300">
            <v>22000000000</v>
          </cell>
          <cell r="D300">
            <v>0</v>
          </cell>
          <cell r="G300">
            <v>2032101450</v>
          </cell>
        </row>
      </sheetData>
      <sheetData sheetId="3">
        <row r="8">
          <cell r="C8">
            <v>3030000000</v>
          </cell>
          <cell r="D8">
            <v>0</v>
          </cell>
          <cell r="G8">
            <v>0</v>
          </cell>
        </row>
        <row r="13">
          <cell r="C13">
            <v>9244000000</v>
          </cell>
          <cell r="D13">
            <v>0</v>
          </cell>
          <cell r="G13">
            <v>2125995799</v>
          </cell>
        </row>
        <row r="218">
          <cell r="C218">
            <v>19227412000</v>
          </cell>
          <cell r="D218">
            <v>0</v>
          </cell>
          <cell r="G218">
            <v>9075361701</v>
          </cell>
        </row>
        <row r="300">
          <cell r="C300">
            <v>4290000000</v>
          </cell>
          <cell r="D300">
            <v>0</v>
          </cell>
          <cell r="G300">
            <v>4030453742</v>
          </cell>
        </row>
      </sheetData>
      <sheetData sheetId="4">
        <row r="8">
          <cell r="C8">
            <v>6382617647</v>
          </cell>
          <cell r="D8">
            <v>0</v>
          </cell>
          <cell r="G8">
            <v>14904913445</v>
          </cell>
        </row>
        <row r="13">
          <cell r="C13">
            <v>88932390483</v>
          </cell>
          <cell r="D13">
            <v>0</v>
          </cell>
          <cell r="G13">
            <v>22909139566</v>
          </cell>
        </row>
        <row r="218">
          <cell r="C218">
            <v>12000000000</v>
          </cell>
          <cell r="D218">
            <v>0</v>
          </cell>
          <cell r="G218">
            <v>3000000000</v>
          </cell>
        </row>
        <row r="300">
          <cell r="C300">
            <v>556834223</v>
          </cell>
          <cell r="D300">
            <v>0</v>
          </cell>
          <cell r="G300">
            <v>103020589</v>
          </cell>
        </row>
      </sheetData>
      <sheetData sheetId="5">
        <row r="8">
          <cell r="C8">
            <v>3582472000</v>
          </cell>
          <cell r="G8">
            <v>0</v>
          </cell>
        </row>
        <row r="13">
          <cell r="C13">
            <v>61404377000</v>
          </cell>
          <cell r="G13">
            <v>12055103751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1240000000</v>
          </cell>
          <cell r="D300">
            <v>0</v>
          </cell>
          <cell r="G300">
            <v>205345023</v>
          </cell>
        </row>
      </sheetData>
      <sheetData sheetId="6">
        <row r="8">
          <cell r="C8">
            <v>10912544504</v>
          </cell>
          <cell r="D8">
            <v>0</v>
          </cell>
          <cell r="G8">
            <v>0</v>
          </cell>
        </row>
        <row r="13">
          <cell r="C13">
            <v>11300000000</v>
          </cell>
          <cell r="D13">
            <v>0</v>
          </cell>
          <cell r="G13">
            <v>11315605172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183320000000</v>
          </cell>
          <cell r="D300">
            <v>0</v>
          </cell>
          <cell r="G300">
            <v>16510738553</v>
          </cell>
        </row>
      </sheetData>
      <sheetData sheetId="7">
        <row r="9">
          <cell r="C9">
            <v>452870131838</v>
          </cell>
          <cell r="D9">
            <v>0</v>
          </cell>
          <cell r="G9">
            <v>0</v>
          </cell>
        </row>
        <row r="10">
          <cell r="C10">
            <v>69139346070</v>
          </cell>
          <cell r="D10">
            <v>0</v>
          </cell>
          <cell r="G10">
            <v>0</v>
          </cell>
        </row>
        <row r="11">
          <cell r="C11">
            <v>747847173151</v>
          </cell>
          <cell r="D11">
            <v>0</v>
          </cell>
          <cell r="G11">
            <v>738844452445</v>
          </cell>
        </row>
        <row r="15">
          <cell r="C15">
            <v>0</v>
          </cell>
          <cell r="D15">
            <v>0</v>
          </cell>
          <cell r="G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</row>
        <row r="17">
          <cell r="C17">
            <v>0</v>
          </cell>
          <cell r="D17">
            <v>0</v>
          </cell>
          <cell r="G17">
            <v>0</v>
          </cell>
        </row>
        <row r="18">
          <cell r="C18">
            <v>0</v>
          </cell>
          <cell r="D18">
            <v>0</v>
          </cell>
          <cell r="G18">
            <v>0</v>
          </cell>
        </row>
        <row r="19">
          <cell r="C19">
            <v>0</v>
          </cell>
          <cell r="D19">
            <v>0</v>
          </cell>
          <cell r="G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</row>
        <row r="21">
          <cell r="C21">
            <v>0</v>
          </cell>
          <cell r="D21">
            <v>0</v>
          </cell>
          <cell r="G21">
            <v>0</v>
          </cell>
        </row>
        <row r="22">
          <cell r="C22">
            <v>0</v>
          </cell>
          <cell r="D22">
            <v>0</v>
          </cell>
          <cell r="G22">
            <v>0</v>
          </cell>
        </row>
        <row r="23">
          <cell r="C23">
            <v>0</v>
          </cell>
          <cell r="D23">
            <v>0</v>
          </cell>
          <cell r="G23">
            <v>0</v>
          </cell>
        </row>
        <row r="24">
          <cell r="C24">
            <v>0</v>
          </cell>
          <cell r="D24">
            <v>0</v>
          </cell>
          <cell r="G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</row>
        <row r="26">
          <cell r="C26">
            <v>0</v>
          </cell>
          <cell r="D26">
            <v>0</v>
          </cell>
          <cell r="G26">
            <v>0</v>
          </cell>
        </row>
        <row r="27">
          <cell r="C27">
            <v>0</v>
          </cell>
          <cell r="D27">
            <v>0</v>
          </cell>
          <cell r="G27">
            <v>0</v>
          </cell>
        </row>
        <row r="28">
          <cell r="C28">
            <v>0</v>
          </cell>
          <cell r="D28">
            <v>0</v>
          </cell>
          <cell r="G28">
            <v>0</v>
          </cell>
        </row>
        <row r="29">
          <cell r="C29">
            <v>0</v>
          </cell>
          <cell r="D29">
            <v>0</v>
          </cell>
          <cell r="G29">
            <v>0</v>
          </cell>
        </row>
        <row r="30">
          <cell r="C30">
            <v>0</v>
          </cell>
          <cell r="D30">
            <v>0</v>
          </cell>
          <cell r="G30">
            <v>0</v>
          </cell>
        </row>
        <row r="33">
          <cell r="C33">
            <v>0</v>
          </cell>
          <cell r="D33">
            <v>0</v>
          </cell>
          <cell r="G33">
            <v>0</v>
          </cell>
        </row>
        <row r="38">
          <cell r="C38">
            <v>23806596000</v>
          </cell>
          <cell r="D38">
            <v>0</v>
          </cell>
          <cell r="G38">
            <v>4155592655</v>
          </cell>
        </row>
        <row r="39">
          <cell r="C39">
            <v>30299304000</v>
          </cell>
          <cell r="D39">
            <v>0</v>
          </cell>
          <cell r="G39">
            <v>6067942922</v>
          </cell>
        </row>
        <row r="41">
          <cell r="C41">
            <v>70874000</v>
          </cell>
          <cell r="D41">
            <v>0</v>
          </cell>
          <cell r="G41">
            <v>8234600</v>
          </cell>
        </row>
        <row r="42">
          <cell r="C42">
            <v>8203000</v>
          </cell>
          <cell r="D42">
            <v>0</v>
          </cell>
          <cell r="G42">
            <v>1838284</v>
          </cell>
        </row>
        <row r="43">
          <cell r="C43">
            <v>5433000</v>
          </cell>
          <cell r="D43">
            <v>0</v>
          </cell>
          <cell r="G43">
            <v>112906</v>
          </cell>
        </row>
        <row r="44">
          <cell r="C44">
            <v>685645000</v>
          </cell>
          <cell r="D44">
            <v>0</v>
          </cell>
          <cell r="G44">
            <v>558558315</v>
          </cell>
        </row>
        <row r="45">
          <cell r="C45">
            <v>230115000</v>
          </cell>
          <cell r="D45">
            <v>0</v>
          </cell>
          <cell r="G45">
            <v>0</v>
          </cell>
        </row>
        <row r="48">
          <cell r="C48">
            <v>4596207000</v>
          </cell>
          <cell r="D48">
            <v>0</v>
          </cell>
          <cell r="G48">
            <v>874515494</v>
          </cell>
        </row>
        <row r="49">
          <cell r="C49">
            <v>167280000</v>
          </cell>
          <cell r="D49">
            <v>0</v>
          </cell>
          <cell r="G49">
            <v>18787792</v>
          </cell>
        </row>
        <row r="50">
          <cell r="C50">
            <v>465147000</v>
          </cell>
          <cell r="D50">
            <v>0</v>
          </cell>
          <cell r="G50">
            <v>114504671</v>
          </cell>
        </row>
        <row r="51">
          <cell r="C51">
            <v>598852000</v>
          </cell>
          <cell r="D51">
            <v>0</v>
          </cell>
          <cell r="G51">
            <v>175230654</v>
          </cell>
        </row>
        <row r="52">
          <cell r="C52">
            <v>1213617497</v>
          </cell>
          <cell r="D52">
            <v>0</v>
          </cell>
          <cell r="G52">
            <v>0</v>
          </cell>
        </row>
        <row r="53">
          <cell r="C53">
            <v>736148993</v>
          </cell>
          <cell r="D53">
            <v>0</v>
          </cell>
          <cell r="G53">
            <v>0</v>
          </cell>
        </row>
        <row r="54">
          <cell r="C54">
            <v>7226718173</v>
          </cell>
          <cell r="D54">
            <v>0</v>
          </cell>
          <cell r="G54">
            <v>0</v>
          </cell>
        </row>
        <row r="55">
          <cell r="C55">
            <v>0</v>
          </cell>
          <cell r="D55">
            <v>0</v>
          </cell>
          <cell r="G55">
            <v>0</v>
          </cell>
        </row>
        <row r="56">
          <cell r="C56">
            <v>1500000000</v>
          </cell>
          <cell r="D56">
            <v>0</v>
          </cell>
          <cell r="G56">
            <v>0</v>
          </cell>
        </row>
        <row r="57">
          <cell r="C57">
            <v>3535344820</v>
          </cell>
          <cell r="D57">
            <v>0</v>
          </cell>
          <cell r="G57">
            <v>0</v>
          </cell>
        </row>
        <row r="58">
          <cell r="C58">
            <v>16659280000</v>
          </cell>
          <cell r="D58">
            <v>0</v>
          </cell>
          <cell r="G58">
            <v>0</v>
          </cell>
        </row>
        <row r="59">
          <cell r="C59">
            <v>11300000000</v>
          </cell>
          <cell r="D59">
            <v>0</v>
          </cell>
          <cell r="G59">
            <v>11300000000</v>
          </cell>
        </row>
        <row r="61">
          <cell r="C61">
            <v>601709567000</v>
          </cell>
          <cell r="D61">
            <v>0</v>
          </cell>
          <cell r="G61">
            <v>194491952287</v>
          </cell>
        </row>
        <row r="62">
          <cell r="C62">
            <v>535427716000</v>
          </cell>
          <cell r="D62">
            <v>0</v>
          </cell>
          <cell r="G62">
            <v>116067417741</v>
          </cell>
        </row>
        <row r="63">
          <cell r="C63">
            <v>139388698000</v>
          </cell>
          <cell r="D63">
            <v>0</v>
          </cell>
          <cell r="G63">
            <v>20308212622</v>
          </cell>
        </row>
        <row r="64">
          <cell r="C64">
            <v>90720000</v>
          </cell>
          <cell r="D64">
            <v>0</v>
          </cell>
          <cell r="G64">
            <v>9015495</v>
          </cell>
        </row>
        <row r="65">
          <cell r="C65">
            <v>1000</v>
          </cell>
          <cell r="D65">
            <v>0</v>
          </cell>
          <cell r="G65">
            <v>0</v>
          </cell>
        </row>
        <row r="66">
          <cell r="C66">
            <v>5600000000</v>
          </cell>
          <cell r="D66">
            <v>0</v>
          </cell>
          <cell r="G66">
            <v>3983152</v>
          </cell>
        </row>
        <row r="67">
          <cell r="C67">
            <v>60000000</v>
          </cell>
          <cell r="D67">
            <v>0</v>
          </cell>
          <cell r="G67">
            <v>0</v>
          </cell>
        </row>
        <row r="68">
          <cell r="C68">
            <v>0</v>
          </cell>
          <cell r="D68">
            <v>0</v>
          </cell>
          <cell r="G68">
            <v>54598402</v>
          </cell>
        </row>
        <row r="69">
          <cell r="C69">
            <v>22402670785</v>
          </cell>
          <cell r="D69">
            <v>0</v>
          </cell>
          <cell r="G69">
            <v>4053713666</v>
          </cell>
        </row>
        <row r="70">
          <cell r="C70">
            <v>73582635145</v>
          </cell>
          <cell r="D70">
            <v>0</v>
          </cell>
          <cell r="G70">
            <v>13097674424</v>
          </cell>
        </row>
        <row r="71">
          <cell r="C71">
            <v>10676808705</v>
          </cell>
          <cell r="D71">
            <v>0</v>
          </cell>
          <cell r="G71">
            <v>1923439117</v>
          </cell>
        </row>
        <row r="72">
          <cell r="C72">
            <v>9035842529</v>
          </cell>
          <cell r="D72">
            <v>0</v>
          </cell>
          <cell r="G72">
            <v>1686934346</v>
          </cell>
        </row>
        <row r="73">
          <cell r="C73">
            <v>4003966696</v>
          </cell>
          <cell r="D73">
            <v>0</v>
          </cell>
          <cell r="G73">
            <v>663453305</v>
          </cell>
        </row>
        <row r="74">
          <cell r="C74">
            <v>976218450</v>
          </cell>
          <cell r="D74">
            <v>0</v>
          </cell>
          <cell r="G74">
            <v>23972000</v>
          </cell>
        </row>
        <row r="75">
          <cell r="C75">
            <v>446271291</v>
          </cell>
          <cell r="D75">
            <v>0</v>
          </cell>
          <cell r="G75">
            <v>3634000</v>
          </cell>
        </row>
        <row r="76">
          <cell r="C76">
            <v>502055203</v>
          </cell>
          <cell r="D76">
            <v>0</v>
          </cell>
          <cell r="G76">
            <v>129320000</v>
          </cell>
        </row>
        <row r="78">
          <cell r="C78">
            <v>1915072296</v>
          </cell>
          <cell r="D78">
            <v>0</v>
          </cell>
          <cell r="G78">
            <v>845967547</v>
          </cell>
        </row>
        <row r="79">
          <cell r="C79">
            <v>1157532517</v>
          </cell>
          <cell r="D79">
            <v>0</v>
          </cell>
          <cell r="G79">
            <v>267577414</v>
          </cell>
        </row>
        <row r="80">
          <cell r="C80">
            <v>1731356456</v>
          </cell>
          <cell r="D80">
            <v>0</v>
          </cell>
          <cell r="G80">
            <v>571749675</v>
          </cell>
        </row>
        <row r="81">
          <cell r="C81">
            <v>187833244</v>
          </cell>
          <cell r="D81">
            <v>0</v>
          </cell>
          <cell r="G81">
            <v>36064222</v>
          </cell>
        </row>
        <row r="82">
          <cell r="C82">
            <v>0</v>
          </cell>
          <cell r="D82">
            <v>0</v>
          </cell>
          <cell r="G82">
            <v>2112617690</v>
          </cell>
        </row>
        <row r="83">
          <cell r="C83">
            <v>25200000000</v>
          </cell>
          <cell r="D83">
            <v>0</v>
          </cell>
          <cell r="G83">
            <v>0</v>
          </cell>
        </row>
        <row r="84">
          <cell r="C84">
            <v>0</v>
          </cell>
          <cell r="D84">
            <v>0</v>
          </cell>
          <cell r="G84">
            <v>109236204</v>
          </cell>
        </row>
        <row r="85">
          <cell r="C85">
            <v>4832308503</v>
          </cell>
          <cell r="D85">
            <v>0</v>
          </cell>
          <cell r="G85">
            <v>3250729488</v>
          </cell>
        </row>
        <row r="87">
          <cell r="C87">
            <v>112280954613</v>
          </cell>
          <cell r="D87">
            <v>0</v>
          </cell>
          <cell r="G87">
            <v>21840482746</v>
          </cell>
        </row>
        <row r="88">
          <cell r="C88">
            <v>9811900000</v>
          </cell>
          <cell r="D88">
            <v>0</v>
          </cell>
          <cell r="G88">
            <v>2390237165</v>
          </cell>
        </row>
        <row r="89">
          <cell r="C89">
            <v>100000000</v>
          </cell>
          <cell r="D89">
            <v>0</v>
          </cell>
          <cell r="G89">
            <v>82836848</v>
          </cell>
        </row>
        <row r="90">
          <cell r="C90">
            <v>3577700000</v>
          </cell>
          <cell r="D90">
            <v>0</v>
          </cell>
          <cell r="G90">
            <v>844607465</v>
          </cell>
        </row>
        <row r="92">
          <cell r="C92">
            <v>0</v>
          </cell>
          <cell r="D92">
            <v>0</v>
          </cell>
          <cell r="G92">
            <v>168503790</v>
          </cell>
        </row>
        <row r="93">
          <cell r="C93">
            <v>548294000</v>
          </cell>
          <cell r="D93">
            <v>0</v>
          </cell>
          <cell r="G93">
            <v>137021548</v>
          </cell>
        </row>
        <row r="94">
          <cell r="C94">
            <v>350000000</v>
          </cell>
          <cell r="D94">
            <v>0</v>
          </cell>
          <cell r="G94">
            <v>51661791</v>
          </cell>
        </row>
        <row r="95">
          <cell r="C95">
            <v>2271431000</v>
          </cell>
          <cell r="D95">
            <v>0</v>
          </cell>
          <cell r="G95">
            <v>948296702</v>
          </cell>
        </row>
        <row r="96">
          <cell r="C96">
            <v>20640000</v>
          </cell>
          <cell r="D96">
            <v>0</v>
          </cell>
          <cell r="G96">
            <v>13594140</v>
          </cell>
        </row>
        <row r="97">
          <cell r="C97">
            <v>0</v>
          </cell>
          <cell r="D97">
            <v>0</v>
          </cell>
          <cell r="G97">
            <v>0</v>
          </cell>
        </row>
        <row r="98">
          <cell r="C98">
            <v>1317600000</v>
          </cell>
          <cell r="D98">
            <v>0</v>
          </cell>
          <cell r="G98">
            <v>66761719</v>
          </cell>
        </row>
        <row r="99">
          <cell r="C99">
            <v>0</v>
          </cell>
          <cell r="D99">
            <v>0</v>
          </cell>
          <cell r="G99">
            <v>230293700</v>
          </cell>
        </row>
        <row r="100">
          <cell r="C100">
            <v>0</v>
          </cell>
          <cell r="D100">
            <v>0</v>
          </cell>
          <cell r="G100">
            <v>2015109980</v>
          </cell>
        </row>
        <row r="101">
          <cell r="C101">
            <v>7572010000</v>
          </cell>
          <cell r="D101">
            <v>0</v>
          </cell>
          <cell r="G101">
            <v>0</v>
          </cell>
        </row>
        <row r="102">
          <cell r="C102">
            <v>8699000</v>
          </cell>
          <cell r="D102">
            <v>0</v>
          </cell>
          <cell r="G102">
            <v>0</v>
          </cell>
        </row>
        <row r="103">
          <cell r="C103">
            <v>12558000</v>
          </cell>
          <cell r="D103">
            <v>0</v>
          </cell>
          <cell r="G103">
            <v>26106147</v>
          </cell>
        </row>
        <row r="104">
          <cell r="C104">
            <v>0</v>
          </cell>
          <cell r="D104">
            <v>0</v>
          </cell>
          <cell r="G104">
            <v>21002710</v>
          </cell>
        </row>
        <row r="105">
          <cell r="C105">
            <v>0</v>
          </cell>
          <cell r="D105">
            <v>0</v>
          </cell>
          <cell r="G105">
            <v>0</v>
          </cell>
        </row>
        <row r="106">
          <cell r="C106">
            <v>10380000000</v>
          </cell>
          <cell r="D106">
            <v>0</v>
          </cell>
          <cell r="G106">
            <v>2367486860</v>
          </cell>
        </row>
        <row r="108">
          <cell r="C108">
            <v>0</v>
          </cell>
          <cell r="D108">
            <v>0</v>
          </cell>
          <cell r="G108">
            <v>0</v>
          </cell>
        </row>
        <row r="109">
          <cell r="C109">
            <v>0</v>
          </cell>
          <cell r="D109">
            <v>0</v>
          </cell>
          <cell r="G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</row>
        <row r="114">
          <cell r="C114">
            <v>0</v>
          </cell>
          <cell r="D114">
            <v>0</v>
          </cell>
          <cell r="G114">
            <v>0</v>
          </cell>
        </row>
        <row r="116">
          <cell r="C116">
            <v>0</v>
          </cell>
          <cell r="D116">
            <v>0</v>
          </cell>
          <cell r="G116">
            <v>0</v>
          </cell>
        </row>
        <row r="117">
          <cell r="C117">
            <v>0</v>
          </cell>
          <cell r="D117">
            <v>0</v>
          </cell>
          <cell r="G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</row>
        <row r="119">
          <cell r="C119">
            <v>0</v>
          </cell>
          <cell r="D119">
            <v>0</v>
          </cell>
          <cell r="G119">
            <v>0</v>
          </cell>
        </row>
        <row r="120">
          <cell r="C120">
            <v>0</v>
          </cell>
          <cell r="D120">
            <v>0</v>
          </cell>
          <cell r="G120">
            <v>0</v>
          </cell>
        </row>
        <row r="121">
          <cell r="C121">
            <v>0</v>
          </cell>
          <cell r="D121">
            <v>0</v>
          </cell>
          <cell r="G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</row>
        <row r="128">
          <cell r="C128">
            <v>0</v>
          </cell>
          <cell r="D128">
            <v>0</v>
          </cell>
          <cell r="G128">
            <v>0</v>
          </cell>
        </row>
        <row r="129">
          <cell r="C129">
            <v>0</v>
          </cell>
          <cell r="D129">
            <v>0</v>
          </cell>
          <cell r="G129">
            <v>0</v>
          </cell>
        </row>
        <row r="130">
          <cell r="C130">
            <v>0</v>
          </cell>
          <cell r="D130">
            <v>0</v>
          </cell>
          <cell r="G130">
            <v>0</v>
          </cell>
        </row>
        <row r="131">
          <cell r="C131">
            <v>0</v>
          </cell>
          <cell r="D131">
            <v>0</v>
          </cell>
          <cell r="G131">
            <v>0</v>
          </cell>
        </row>
        <row r="132">
          <cell r="C132">
            <v>0</v>
          </cell>
          <cell r="D132">
            <v>0</v>
          </cell>
          <cell r="G132">
            <v>0</v>
          </cell>
        </row>
        <row r="133">
          <cell r="C133">
            <v>0</v>
          </cell>
          <cell r="D133">
            <v>0</v>
          </cell>
          <cell r="G133">
            <v>0</v>
          </cell>
        </row>
        <row r="134">
          <cell r="C134">
            <v>0</v>
          </cell>
          <cell r="D134">
            <v>0</v>
          </cell>
          <cell r="G134">
            <v>0</v>
          </cell>
        </row>
        <row r="136">
          <cell r="C136">
            <v>0</v>
          </cell>
          <cell r="D136">
            <v>0</v>
          </cell>
          <cell r="G136">
            <v>0</v>
          </cell>
        </row>
        <row r="137">
          <cell r="C137">
            <v>0</v>
          </cell>
          <cell r="D137">
            <v>0</v>
          </cell>
          <cell r="G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</row>
        <row r="140">
          <cell r="C140">
            <v>0</v>
          </cell>
          <cell r="D140">
            <v>0</v>
          </cell>
          <cell r="G140">
            <v>0</v>
          </cell>
        </row>
        <row r="141">
          <cell r="C141">
            <v>0</v>
          </cell>
          <cell r="D141">
            <v>0</v>
          </cell>
          <cell r="G141">
            <v>0</v>
          </cell>
        </row>
        <row r="142">
          <cell r="C142">
            <v>0</v>
          </cell>
          <cell r="D142">
            <v>0</v>
          </cell>
          <cell r="G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</row>
        <row r="144">
          <cell r="C144">
            <v>0</v>
          </cell>
          <cell r="D144">
            <v>0</v>
          </cell>
          <cell r="G144">
            <v>0</v>
          </cell>
        </row>
        <row r="145">
          <cell r="C145">
            <v>0</v>
          </cell>
          <cell r="D145">
            <v>0</v>
          </cell>
          <cell r="G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</row>
        <row r="150">
          <cell r="C150">
            <v>0</v>
          </cell>
          <cell r="D150">
            <v>0</v>
          </cell>
          <cell r="G150">
            <v>0</v>
          </cell>
        </row>
        <row r="151">
          <cell r="C151">
            <v>0</v>
          </cell>
          <cell r="D151">
            <v>0</v>
          </cell>
          <cell r="G151">
            <v>0</v>
          </cell>
        </row>
        <row r="152">
          <cell r="C152">
            <v>0</v>
          </cell>
          <cell r="D152">
            <v>0</v>
          </cell>
          <cell r="G152">
            <v>0</v>
          </cell>
        </row>
        <row r="155">
          <cell r="C155">
            <v>0</v>
          </cell>
          <cell r="D155">
            <v>0</v>
          </cell>
          <cell r="G155">
            <v>0</v>
          </cell>
        </row>
        <row r="156">
          <cell r="C156">
            <v>0</v>
          </cell>
          <cell r="D156">
            <v>0</v>
          </cell>
          <cell r="G156">
            <v>0</v>
          </cell>
        </row>
        <row r="157">
          <cell r="C157">
            <v>0</v>
          </cell>
          <cell r="D157">
            <v>0</v>
          </cell>
          <cell r="G157">
            <v>0</v>
          </cell>
        </row>
        <row r="158">
          <cell r="C158">
            <v>0</v>
          </cell>
          <cell r="D158">
            <v>0</v>
          </cell>
          <cell r="G158">
            <v>0</v>
          </cell>
        </row>
        <row r="159">
          <cell r="C159">
            <v>0</v>
          </cell>
          <cell r="D159">
            <v>0</v>
          </cell>
          <cell r="G159">
            <v>0</v>
          </cell>
        </row>
        <row r="160">
          <cell r="C160">
            <v>0</v>
          </cell>
          <cell r="D160">
            <v>0</v>
          </cell>
          <cell r="G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</row>
        <row r="165">
          <cell r="C165">
            <v>0</v>
          </cell>
          <cell r="D165">
            <v>0</v>
          </cell>
          <cell r="G165">
            <v>0</v>
          </cell>
        </row>
        <row r="166">
          <cell r="C166">
            <v>0</v>
          </cell>
          <cell r="D166">
            <v>0</v>
          </cell>
          <cell r="G166">
            <v>0</v>
          </cell>
        </row>
        <row r="167">
          <cell r="C167">
            <v>0</v>
          </cell>
          <cell r="D167">
            <v>0</v>
          </cell>
          <cell r="G167">
            <v>0</v>
          </cell>
        </row>
        <row r="168">
          <cell r="C168">
            <v>0</v>
          </cell>
          <cell r="D168">
            <v>0</v>
          </cell>
          <cell r="G168">
            <v>0</v>
          </cell>
        </row>
        <row r="169">
          <cell r="C169">
            <v>0</v>
          </cell>
          <cell r="D169">
            <v>0</v>
          </cell>
          <cell r="G169">
            <v>0</v>
          </cell>
        </row>
        <row r="170">
          <cell r="C170">
            <v>0</v>
          </cell>
          <cell r="D170">
            <v>0</v>
          </cell>
          <cell r="G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</row>
        <row r="173">
          <cell r="C173">
            <v>0</v>
          </cell>
          <cell r="D173">
            <v>0</v>
          </cell>
          <cell r="G173">
            <v>0</v>
          </cell>
        </row>
        <row r="174">
          <cell r="C174">
            <v>0</v>
          </cell>
          <cell r="D174">
            <v>0</v>
          </cell>
          <cell r="G174">
            <v>0</v>
          </cell>
        </row>
        <row r="175">
          <cell r="C175">
            <v>0</v>
          </cell>
          <cell r="D175">
            <v>0</v>
          </cell>
          <cell r="G175">
            <v>0</v>
          </cell>
        </row>
        <row r="176">
          <cell r="C176">
            <v>0</v>
          </cell>
          <cell r="D176">
            <v>0</v>
          </cell>
          <cell r="G176">
            <v>0</v>
          </cell>
        </row>
        <row r="177">
          <cell r="C177">
            <v>0</v>
          </cell>
          <cell r="D177">
            <v>0</v>
          </cell>
          <cell r="G177">
            <v>0</v>
          </cell>
        </row>
        <row r="178">
          <cell r="C178">
            <v>0</v>
          </cell>
          <cell r="D178">
            <v>0</v>
          </cell>
          <cell r="G178">
            <v>0</v>
          </cell>
        </row>
        <row r="179">
          <cell r="C179">
            <v>0</v>
          </cell>
          <cell r="D179">
            <v>0</v>
          </cell>
          <cell r="G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</row>
        <row r="183">
          <cell r="C183">
            <v>0</v>
          </cell>
          <cell r="D183">
            <v>0</v>
          </cell>
          <cell r="G183">
            <v>0</v>
          </cell>
        </row>
        <row r="184">
          <cell r="C184">
            <v>0</v>
          </cell>
          <cell r="D184">
            <v>0</v>
          </cell>
          <cell r="G184">
            <v>0</v>
          </cell>
        </row>
        <row r="185">
          <cell r="C185">
            <v>0</v>
          </cell>
          <cell r="D185">
            <v>0</v>
          </cell>
          <cell r="G185">
            <v>0</v>
          </cell>
        </row>
        <row r="187">
          <cell r="C187">
            <v>0</v>
          </cell>
          <cell r="D187">
            <v>0</v>
          </cell>
          <cell r="G187">
            <v>0</v>
          </cell>
        </row>
        <row r="188">
          <cell r="C188">
            <v>0</v>
          </cell>
          <cell r="D188">
            <v>0</v>
          </cell>
          <cell r="G188">
            <v>0</v>
          </cell>
        </row>
        <row r="190">
          <cell r="C190">
            <v>0</v>
          </cell>
          <cell r="D190">
            <v>0</v>
          </cell>
          <cell r="G190">
            <v>0</v>
          </cell>
        </row>
        <row r="191">
          <cell r="C191">
            <v>0</v>
          </cell>
          <cell r="D191">
            <v>0</v>
          </cell>
          <cell r="G191">
            <v>0</v>
          </cell>
        </row>
        <row r="192">
          <cell r="C192">
            <v>0</v>
          </cell>
          <cell r="D192">
            <v>0</v>
          </cell>
          <cell r="G192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</row>
        <row r="195">
          <cell r="C195">
            <v>0</v>
          </cell>
          <cell r="D195">
            <v>0</v>
          </cell>
          <cell r="G195">
            <v>0</v>
          </cell>
        </row>
        <row r="197">
          <cell r="C197">
            <v>0</v>
          </cell>
          <cell r="D197">
            <v>0</v>
          </cell>
          <cell r="G197">
            <v>0</v>
          </cell>
        </row>
        <row r="198">
          <cell r="C198">
            <v>0</v>
          </cell>
          <cell r="D198">
            <v>0</v>
          </cell>
          <cell r="G198">
            <v>0</v>
          </cell>
        </row>
        <row r="200">
          <cell r="C200">
            <v>0</v>
          </cell>
          <cell r="D200">
            <v>0</v>
          </cell>
          <cell r="G200">
            <v>0</v>
          </cell>
        </row>
        <row r="201">
          <cell r="C201">
            <v>0</v>
          </cell>
          <cell r="D201">
            <v>0</v>
          </cell>
          <cell r="G201">
            <v>0</v>
          </cell>
        </row>
        <row r="202">
          <cell r="C202">
            <v>0</v>
          </cell>
          <cell r="D202">
            <v>0</v>
          </cell>
          <cell r="G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</row>
        <row r="205">
          <cell r="C205">
            <v>0</v>
          </cell>
          <cell r="D205">
            <v>0</v>
          </cell>
          <cell r="G205">
            <v>0</v>
          </cell>
        </row>
        <row r="206">
          <cell r="C206">
            <v>0</v>
          </cell>
          <cell r="D206">
            <v>0</v>
          </cell>
          <cell r="G206">
            <v>0</v>
          </cell>
        </row>
        <row r="208">
          <cell r="C208">
            <v>0</v>
          </cell>
          <cell r="D208">
            <v>0</v>
          </cell>
          <cell r="G208">
            <v>0</v>
          </cell>
        </row>
        <row r="209">
          <cell r="C209">
            <v>0</v>
          </cell>
          <cell r="D209">
            <v>0</v>
          </cell>
          <cell r="G209">
            <v>0</v>
          </cell>
        </row>
        <row r="210">
          <cell r="C210">
            <v>0</v>
          </cell>
          <cell r="D210">
            <v>0</v>
          </cell>
          <cell r="G210">
            <v>0</v>
          </cell>
        </row>
        <row r="211">
          <cell r="C211">
            <v>0</v>
          </cell>
          <cell r="D211">
            <v>0</v>
          </cell>
          <cell r="G211">
            <v>0</v>
          </cell>
        </row>
        <row r="212">
          <cell r="C212">
            <v>0</v>
          </cell>
          <cell r="D212">
            <v>0</v>
          </cell>
          <cell r="G212">
            <v>0</v>
          </cell>
        </row>
        <row r="213">
          <cell r="C213">
            <v>0</v>
          </cell>
          <cell r="D213">
            <v>0</v>
          </cell>
          <cell r="G213">
            <v>0</v>
          </cell>
        </row>
        <row r="215">
          <cell r="C215">
            <v>0</v>
          </cell>
          <cell r="D215">
            <v>0</v>
          </cell>
          <cell r="G215">
            <v>0</v>
          </cell>
        </row>
        <row r="216">
          <cell r="C216">
            <v>53704481000</v>
          </cell>
          <cell r="D216">
            <v>0</v>
          </cell>
          <cell r="G216">
            <v>17841824000</v>
          </cell>
        </row>
        <row r="217">
          <cell r="C217">
            <v>4356800000</v>
          </cell>
          <cell r="D217">
            <v>0</v>
          </cell>
          <cell r="G217">
            <v>5051710394</v>
          </cell>
        </row>
        <row r="222">
          <cell r="C222">
            <v>0</v>
          </cell>
          <cell r="D222">
            <v>0</v>
          </cell>
          <cell r="G222">
            <v>0</v>
          </cell>
        </row>
        <row r="223">
          <cell r="C223">
            <v>0</v>
          </cell>
          <cell r="D223">
            <v>0</v>
          </cell>
          <cell r="G223">
            <v>0</v>
          </cell>
        </row>
        <row r="224">
          <cell r="C224">
            <v>0</v>
          </cell>
          <cell r="D224">
            <v>0</v>
          </cell>
          <cell r="G224">
            <v>0</v>
          </cell>
        </row>
        <row r="225">
          <cell r="C225">
            <v>0</v>
          </cell>
          <cell r="D225">
            <v>0</v>
          </cell>
          <cell r="G225">
            <v>0</v>
          </cell>
        </row>
        <row r="226">
          <cell r="C226">
            <v>0</v>
          </cell>
          <cell r="D226">
            <v>0</v>
          </cell>
          <cell r="G226">
            <v>0</v>
          </cell>
        </row>
        <row r="228">
          <cell r="C228">
            <v>0</v>
          </cell>
          <cell r="D228">
            <v>0</v>
          </cell>
          <cell r="G228">
            <v>0</v>
          </cell>
        </row>
        <row r="231">
          <cell r="C231">
            <v>0</v>
          </cell>
          <cell r="D231">
            <v>0</v>
          </cell>
          <cell r="G231">
            <v>0</v>
          </cell>
        </row>
        <row r="232">
          <cell r="C232">
            <v>0</v>
          </cell>
          <cell r="D232">
            <v>0</v>
          </cell>
          <cell r="G232">
            <v>0</v>
          </cell>
        </row>
        <row r="233">
          <cell r="C233">
            <v>0</v>
          </cell>
          <cell r="D233">
            <v>0</v>
          </cell>
          <cell r="G233">
            <v>0</v>
          </cell>
        </row>
        <row r="234">
          <cell r="C234">
            <v>0</v>
          </cell>
          <cell r="D234">
            <v>0</v>
          </cell>
          <cell r="G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</row>
        <row r="237">
          <cell r="C237">
            <v>0</v>
          </cell>
          <cell r="D237">
            <v>0</v>
          </cell>
          <cell r="G237">
            <v>0</v>
          </cell>
        </row>
        <row r="238">
          <cell r="C238">
            <v>0</v>
          </cell>
          <cell r="D238">
            <v>0</v>
          </cell>
          <cell r="G238">
            <v>0</v>
          </cell>
        </row>
        <row r="239">
          <cell r="C239">
            <v>100000000</v>
          </cell>
          <cell r="D239">
            <v>0</v>
          </cell>
          <cell r="G239">
            <v>15361701</v>
          </cell>
        </row>
        <row r="241">
          <cell r="C241">
            <v>0</v>
          </cell>
          <cell r="D241">
            <v>0</v>
          </cell>
          <cell r="G241">
            <v>0</v>
          </cell>
        </row>
        <row r="242">
          <cell r="C242">
            <v>5385412000</v>
          </cell>
          <cell r="D242">
            <v>0</v>
          </cell>
          <cell r="G242">
            <v>0</v>
          </cell>
        </row>
        <row r="243">
          <cell r="C243">
            <v>115406400000</v>
          </cell>
          <cell r="D243">
            <v>0</v>
          </cell>
          <cell r="G243">
            <v>0</v>
          </cell>
        </row>
        <row r="244">
          <cell r="C244">
            <v>0</v>
          </cell>
          <cell r="D244">
            <v>0</v>
          </cell>
          <cell r="G244">
            <v>-214525593</v>
          </cell>
        </row>
        <row r="246">
          <cell r="C246">
            <v>0</v>
          </cell>
          <cell r="D246">
            <v>0</v>
          </cell>
          <cell r="G246">
            <v>0</v>
          </cell>
        </row>
        <row r="247">
          <cell r="C247">
            <v>326738367382</v>
          </cell>
          <cell r="D247">
            <v>0</v>
          </cell>
          <cell r="G247">
            <v>316273214460</v>
          </cell>
        </row>
        <row r="249">
          <cell r="C249">
            <v>0</v>
          </cell>
          <cell r="D249">
            <v>0</v>
          </cell>
          <cell r="G249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</row>
        <row r="252">
          <cell r="C252">
            <v>1142615000</v>
          </cell>
          <cell r="D252">
            <v>0</v>
          </cell>
          <cell r="G252">
            <v>1326329278</v>
          </cell>
        </row>
        <row r="253">
          <cell r="C253">
            <v>0</v>
          </cell>
          <cell r="D253">
            <v>0</v>
          </cell>
          <cell r="G253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</row>
        <row r="256">
          <cell r="C256">
            <v>0</v>
          </cell>
          <cell r="D256">
            <v>0</v>
          </cell>
          <cell r="G256">
            <v>0</v>
          </cell>
        </row>
        <row r="257">
          <cell r="C257">
            <v>0</v>
          </cell>
          <cell r="D257">
            <v>0</v>
          </cell>
          <cell r="G257">
            <v>0</v>
          </cell>
        </row>
        <row r="258">
          <cell r="C258">
            <v>162897000</v>
          </cell>
          <cell r="D258">
            <v>0</v>
          </cell>
          <cell r="G258">
            <v>0</v>
          </cell>
        </row>
        <row r="259">
          <cell r="C259">
            <v>26719000</v>
          </cell>
          <cell r="D259">
            <v>0</v>
          </cell>
          <cell r="G259">
            <v>0</v>
          </cell>
        </row>
        <row r="260">
          <cell r="C260">
            <v>0</v>
          </cell>
          <cell r="D260">
            <v>0</v>
          </cell>
          <cell r="G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</row>
        <row r="264">
          <cell r="C264">
            <v>229493965000</v>
          </cell>
          <cell r="D264">
            <v>0</v>
          </cell>
          <cell r="G264">
            <v>0</v>
          </cell>
        </row>
        <row r="266">
          <cell r="C266">
            <v>0</v>
          </cell>
          <cell r="D266">
            <v>0</v>
          </cell>
          <cell r="G266">
            <v>0</v>
          </cell>
        </row>
        <row r="267">
          <cell r="C267">
            <v>0</v>
          </cell>
          <cell r="D267">
            <v>0</v>
          </cell>
          <cell r="G267">
            <v>0</v>
          </cell>
        </row>
        <row r="268">
          <cell r="C268">
            <v>0</v>
          </cell>
          <cell r="D268">
            <v>0</v>
          </cell>
          <cell r="G268">
            <v>0</v>
          </cell>
        </row>
        <row r="270">
          <cell r="C270">
            <v>0</v>
          </cell>
          <cell r="D270">
            <v>0</v>
          </cell>
          <cell r="G270">
            <v>0</v>
          </cell>
        </row>
        <row r="273">
          <cell r="C273">
            <v>0</v>
          </cell>
          <cell r="D273">
            <v>0</v>
          </cell>
          <cell r="G273">
            <v>0</v>
          </cell>
        </row>
        <row r="274">
          <cell r="C274">
            <v>0</v>
          </cell>
          <cell r="D274">
            <v>0</v>
          </cell>
          <cell r="G274">
            <v>0</v>
          </cell>
        </row>
        <row r="275">
          <cell r="C275">
            <v>0</v>
          </cell>
          <cell r="D275">
            <v>0</v>
          </cell>
          <cell r="G275">
            <v>0</v>
          </cell>
        </row>
        <row r="276">
          <cell r="C276">
            <v>0</v>
          </cell>
          <cell r="D276">
            <v>0</v>
          </cell>
          <cell r="G276">
            <v>0</v>
          </cell>
        </row>
        <row r="277">
          <cell r="C277">
            <v>0</v>
          </cell>
          <cell r="D277">
            <v>0</v>
          </cell>
          <cell r="G277">
            <v>0</v>
          </cell>
        </row>
        <row r="278">
          <cell r="C278">
            <v>0</v>
          </cell>
          <cell r="D278">
            <v>0</v>
          </cell>
          <cell r="G278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</row>
        <row r="281">
          <cell r="C281">
            <v>0</v>
          </cell>
          <cell r="D281">
            <v>0</v>
          </cell>
          <cell r="G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</row>
        <row r="283">
          <cell r="C283">
            <v>0</v>
          </cell>
          <cell r="D283">
            <v>0</v>
          </cell>
          <cell r="G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</row>
        <row r="285">
          <cell r="C285">
            <v>0</v>
          </cell>
          <cell r="D285">
            <v>0</v>
          </cell>
          <cell r="G285">
            <v>0</v>
          </cell>
        </row>
        <row r="286">
          <cell r="C286">
            <v>88149842000</v>
          </cell>
          <cell r="D286">
            <v>0</v>
          </cell>
          <cell r="G286">
            <v>13470533078</v>
          </cell>
        </row>
        <row r="287">
          <cell r="C287">
            <v>0</v>
          </cell>
          <cell r="D287">
            <v>0</v>
          </cell>
          <cell r="G287">
            <v>0</v>
          </cell>
        </row>
        <row r="288">
          <cell r="C288">
            <v>25817888000</v>
          </cell>
          <cell r="D288">
            <v>0</v>
          </cell>
          <cell r="G288">
            <v>12060000000</v>
          </cell>
        </row>
        <row r="289">
          <cell r="C289">
            <v>0</v>
          </cell>
          <cell r="D289">
            <v>0</v>
          </cell>
          <cell r="G289">
            <v>0</v>
          </cell>
        </row>
        <row r="290">
          <cell r="C290">
            <v>520000000000</v>
          </cell>
          <cell r="D290">
            <v>-200000000000</v>
          </cell>
          <cell r="G290">
            <v>0</v>
          </cell>
        </row>
        <row r="291">
          <cell r="C291">
            <v>0</v>
          </cell>
          <cell r="D291">
            <v>0</v>
          </cell>
          <cell r="G291">
            <v>0</v>
          </cell>
        </row>
        <row r="292">
          <cell r="C292">
            <v>61155000000</v>
          </cell>
          <cell r="D292">
            <v>0</v>
          </cell>
          <cell r="G292">
            <v>30862623463</v>
          </cell>
        </row>
        <row r="293">
          <cell r="C293">
            <v>185000000000</v>
          </cell>
          <cell r="D293">
            <v>0</v>
          </cell>
          <cell r="G293">
            <v>0</v>
          </cell>
        </row>
        <row r="294">
          <cell r="C294">
            <v>0</v>
          </cell>
          <cell r="D294">
            <v>0</v>
          </cell>
          <cell r="G294">
            <v>0</v>
          </cell>
        </row>
        <row r="295">
          <cell r="C295">
            <v>0</v>
          </cell>
          <cell r="D295">
            <v>0</v>
          </cell>
          <cell r="G295">
            <v>0</v>
          </cell>
        </row>
        <row r="296">
          <cell r="C296">
            <v>2406977461000</v>
          </cell>
          <cell r="D296">
            <v>0</v>
          </cell>
          <cell r="G296">
            <v>0</v>
          </cell>
        </row>
        <row r="298">
          <cell r="C298">
            <v>0</v>
          </cell>
          <cell r="D298">
            <v>0</v>
          </cell>
          <cell r="G298">
            <v>0</v>
          </cell>
        </row>
        <row r="299">
          <cell r="C299">
            <v>0</v>
          </cell>
          <cell r="D299">
            <v>0</v>
          </cell>
          <cell r="G299">
            <v>0</v>
          </cell>
        </row>
        <row r="302">
          <cell r="C302">
            <v>0</v>
          </cell>
          <cell r="D302">
            <v>0</v>
          </cell>
          <cell r="G302">
            <v>0</v>
          </cell>
        </row>
        <row r="303">
          <cell r="C303">
            <v>0</v>
          </cell>
          <cell r="D303">
            <v>0</v>
          </cell>
          <cell r="G303">
            <v>0</v>
          </cell>
        </row>
        <row r="304">
          <cell r="C304">
            <v>0</v>
          </cell>
          <cell r="D304">
            <v>0</v>
          </cell>
          <cell r="G304">
            <v>0</v>
          </cell>
        </row>
        <row r="305">
          <cell r="C305">
            <v>0</v>
          </cell>
          <cell r="D305">
            <v>0</v>
          </cell>
          <cell r="G305">
            <v>0</v>
          </cell>
        </row>
        <row r="306">
          <cell r="C306">
            <v>0</v>
          </cell>
          <cell r="D306">
            <v>0</v>
          </cell>
          <cell r="G306">
            <v>0</v>
          </cell>
        </row>
        <row r="308">
          <cell r="C308">
            <v>0</v>
          </cell>
          <cell r="D308">
            <v>0</v>
          </cell>
          <cell r="G308">
            <v>0</v>
          </cell>
        </row>
        <row r="309">
          <cell r="C309">
            <v>0</v>
          </cell>
          <cell r="D309">
            <v>0</v>
          </cell>
          <cell r="G309">
            <v>0</v>
          </cell>
        </row>
        <row r="310">
          <cell r="C310">
            <v>0</v>
          </cell>
          <cell r="D310">
            <v>0</v>
          </cell>
          <cell r="G310">
            <v>0</v>
          </cell>
        </row>
        <row r="311">
          <cell r="C311">
            <v>0</v>
          </cell>
          <cell r="D311">
            <v>0</v>
          </cell>
          <cell r="G311">
            <v>0</v>
          </cell>
        </row>
        <row r="313">
          <cell r="C313">
            <v>0</v>
          </cell>
          <cell r="D313">
            <v>0</v>
          </cell>
          <cell r="G313">
            <v>0</v>
          </cell>
        </row>
        <row r="314">
          <cell r="C314">
            <v>0</v>
          </cell>
          <cell r="D314">
            <v>0</v>
          </cell>
          <cell r="G314">
            <v>0</v>
          </cell>
        </row>
        <row r="315">
          <cell r="C315">
            <v>0</v>
          </cell>
          <cell r="D315">
            <v>0</v>
          </cell>
          <cell r="G315">
            <v>0</v>
          </cell>
        </row>
        <row r="316">
          <cell r="C316">
            <v>0</v>
          </cell>
          <cell r="D316">
            <v>0</v>
          </cell>
          <cell r="G316">
            <v>0</v>
          </cell>
        </row>
        <row r="318">
          <cell r="C318">
            <v>0</v>
          </cell>
          <cell r="D318">
            <v>0</v>
          </cell>
          <cell r="G318">
            <v>0</v>
          </cell>
        </row>
        <row r="319">
          <cell r="C319">
            <v>0</v>
          </cell>
          <cell r="D319">
            <v>0</v>
          </cell>
          <cell r="G319">
            <v>0</v>
          </cell>
        </row>
        <row r="320">
          <cell r="C320">
            <v>42255399</v>
          </cell>
          <cell r="D320">
            <v>0</v>
          </cell>
          <cell r="G320">
            <v>1964755</v>
          </cell>
        </row>
        <row r="321">
          <cell r="C321">
            <v>0</v>
          </cell>
          <cell r="D321">
            <v>0</v>
          </cell>
          <cell r="G321">
            <v>25604780</v>
          </cell>
        </row>
        <row r="322">
          <cell r="C322">
            <v>0</v>
          </cell>
          <cell r="D322">
            <v>0</v>
          </cell>
          <cell r="G322">
            <v>4109026836</v>
          </cell>
        </row>
        <row r="323">
          <cell r="C323">
            <v>0</v>
          </cell>
          <cell r="D323">
            <v>0</v>
          </cell>
          <cell r="G323">
            <v>145007565</v>
          </cell>
        </row>
        <row r="324">
          <cell r="C324">
            <v>51253557000</v>
          </cell>
          <cell r="D324">
            <v>0</v>
          </cell>
          <cell r="G324">
            <v>16993210316</v>
          </cell>
        </row>
        <row r="326">
          <cell r="C326">
            <v>0</v>
          </cell>
          <cell r="D326">
            <v>0</v>
          </cell>
          <cell r="G326">
            <v>62187024</v>
          </cell>
        </row>
        <row r="327">
          <cell r="C327">
            <v>20679608000</v>
          </cell>
          <cell r="D327">
            <v>0</v>
          </cell>
          <cell r="G327">
            <v>2766483000</v>
          </cell>
        </row>
        <row r="328">
          <cell r="C328">
            <v>0</v>
          </cell>
          <cell r="D328">
            <v>0</v>
          </cell>
          <cell r="G328">
            <v>1513691900</v>
          </cell>
        </row>
        <row r="329">
          <cell r="C329">
            <v>3586834223</v>
          </cell>
          <cell r="D329">
            <v>0</v>
          </cell>
          <cell r="G329">
            <v>2262479263</v>
          </cell>
        </row>
        <row r="330">
          <cell r="C330">
            <v>0</v>
          </cell>
          <cell r="D330">
            <v>0</v>
          </cell>
          <cell r="G330">
            <v>0</v>
          </cell>
        </row>
        <row r="331">
          <cell r="C331">
            <v>0</v>
          </cell>
          <cell r="D331">
            <v>0</v>
          </cell>
          <cell r="G331">
            <v>0</v>
          </cell>
        </row>
        <row r="332">
          <cell r="C332">
            <v>0</v>
          </cell>
          <cell r="D332">
            <v>0</v>
          </cell>
          <cell r="G332">
            <v>0</v>
          </cell>
        </row>
        <row r="333">
          <cell r="C333">
            <v>183260000000</v>
          </cell>
          <cell r="D333">
            <v>0</v>
          </cell>
          <cell r="G333">
            <v>16500000000</v>
          </cell>
        </row>
        <row r="334">
          <cell r="C334">
            <v>0</v>
          </cell>
          <cell r="D334">
            <v>0</v>
          </cell>
          <cell r="G334">
            <v>0</v>
          </cell>
        </row>
        <row r="336">
          <cell r="C336">
            <v>16246053000</v>
          </cell>
          <cell r="D336">
            <v>0</v>
          </cell>
          <cell r="G336">
            <v>1458651809</v>
          </cell>
        </row>
        <row r="337">
          <cell r="C337">
            <v>602379000</v>
          </cell>
          <cell r="D337">
            <v>0</v>
          </cell>
          <cell r="G337">
            <v>112268926</v>
          </cell>
        </row>
        <row r="338">
          <cell r="C338">
            <v>0</v>
          </cell>
          <cell r="D338">
            <v>0</v>
          </cell>
          <cell r="G338">
            <v>221641146</v>
          </cell>
        </row>
        <row r="339">
          <cell r="C339">
            <v>30894130000</v>
          </cell>
          <cell r="D339">
            <v>0</v>
          </cell>
          <cell r="G339">
            <v>0</v>
          </cell>
        </row>
        <row r="340">
          <cell r="C340">
            <v>24560000000</v>
          </cell>
          <cell r="D340">
            <v>0</v>
          </cell>
          <cell r="G340">
            <v>4174909004</v>
          </cell>
        </row>
      </sheetData>
      <sheetData sheetId="8">
        <row r="9">
          <cell r="D9">
            <v>938702829000</v>
          </cell>
          <cell r="E9">
            <v>0</v>
          </cell>
          <cell r="J9">
            <v>190231000946</v>
          </cell>
          <cell r="N9">
            <v>352175294339</v>
          </cell>
        </row>
        <row r="190">
          <cell r="D190">
            <v>349170822000</v>
          </cell>
          <cell r="E190">
            <v>0</v>
          </cell>
          <cell r="J190">
            <v>82318032071</v>
          </cell>
          <cell r="N190">
            <v>295117172109</v>
          </cell>
        </row>
        <row r="375">
          <cell r="D375">
            <v>53482395000</v>
          </cell>
          <cell r="E375">
            <v>0</v>
          </cell>
          <cell r="J375">
            <v>15995714127</v>
          </cell>
          <cell r="N375">
            <v>44807459840</v>
          </cell>
        </row>
        <row r="395">
          <cell r="D395">
            <v>910660494000</v>
          </cell>
          <cell r="E395">
            <v>0</v>
          </cell>
          <cell r="J395">
            <v>65501125108</v>
          </cell>
          <cell r="N395">
            <v>492802992114</v>
          </cell>
        </row>
        <row r="1376">
          <cell r="D1376">
            <v>145995300000</v>
          </cell>
          <cell r="E1376"/>
        </row>
      </sheetData>
      <sheetData sheetId="9">
        <row r="9">
          <cell r="D9">
            <v>13764983120</v>
          </cell>
          <cell r="E9">
            <v>0</v>
          </cell>
          <cell r="J9">
            <v>4523714625</v>
          </cell>
          <cell r="N9">
            <v>6635478299</v>
          </cell>
        </row>
        <row r="190">
          <cell r="D190">
            <v>139693844099</v>
          </cell>
          <cell r="E190">
            <v>0</v>
          </cell>
          <cell r="J190">
            <v>25745890923</v>
          </cell>
          <cell r="N190">
            <v>51295182552</v>
          </cell>
        </row>
        <row r="375">
          <cell r="D375">
            <v>0</v>
          </cell>
          <cell r="E375">
            <v>0</v>
          </cell>
          <cell r="J375">
            <v>0</v>
          </cell>
          <cell r="N375">
            <v>0</v>
          </cell>
        </row>
        <row r="395">
          <cell r="D395">
            <v>0</v>
          </cell>
          <cell r="E395">
            <v>0</v>
          </cell>
          <cell r="J395">
            <v>0</v>
          </cell>
          <cell r="N395">
            <v>0</v>
          </cell>
        </row>
        <row r="1376">
          <cell r="D1376"/>
          <cell r="E1376"/>
        </row>
      </sheetData>
      <sheetData sheetId="10">
        <row r="9">
          <cell r="D9">
            <v>76998115001</v>
          </cell>
          <cell r="E9">
            <v>0</v>
          </cell>
          <cell r="J9">
            <v>9622075498</v>
          </cell>
          <cell r="N9">
            <v>18093547482</v>
          </cell>
        </row>
        <row r="190">
          <cell r="D190">
            <v>0</v>
          </cell>
          <cell r="E190">
            <v>0</v>
          </cell>
          <cell r="J190">
            <v>0</v>
          </cell>
          <cell r="N190">
            <v>0</v>
          </cell>
        </row>
        <row r="375">
          <cell r="D375">
            <v>0</v>
          </cell>
          <cell r="E375">
            <v>0</v>
          </cell>
          <cell r="J375">
            <v>0</v>
          </cell>
          <cell r="N375">
            <v>0</v>
          </cell>
        </row>
        <row r="395">
          <cell r="D395">
            <v>4249361545252</v>
          </cell>
          <cell r="E395">
            <v>-200000000000</v>
          </cell>
          <cell r="J395">
            <v>575663430749</v>
          </cell>
          <cell r="N395">
            <v>1022072695263</v>
          </cell>
        </row>
        <row r="1376">
          <cell r="D1376">
            <v>21630165650</v>
          </cell>
          <cell r="E1376"/>
        </row>
      </sheetData>
      <sheetData sheetId="11">
        <row r="9">
          <cell r="D9">
            <v>7504000000</v>
          </cell>
          <cell r="E9">
            <v>0</v>
          </cell>
          <cell r="J9">
            <v>1461320802</v>
          </cell>
          <cell r="N9">
            <v>3476501272</v>
          </cell>
        </row>
        <row r="190">
          <cell r="D190">
            <v>18090656000</v>
          </cell>
          <cell r="E190">
            <v>0</v>
          </cell>
          <cell r="J190">
            <v>2840869373</v>
          </cell>
          <cell r="N190">
            <v>8488551288</v>
          </cell>
        </row>
        <row r="375">
          <cell r="D375">
            <v>0</v>
          </cell>
          <cell r="E375">
            <v>0</v>
          </cell>
          <cell r="J375">
            <v>0</v>
          </cell>
          <cell r="N375">
            <v>0</v>
          </cell>
        </row>
        <row r="395">
          <cell r="D395">
            <v>10196756000</v>
          </cell>
          <cell r="E395">
            <v>0</v>
          </cell>
          <cell r="J395">
            <v>828474000</v>
          </cell>
          <cell r="N395">
            <v>1974389709</v>
          </cell>
        </row>
        <row r="1376">
          <cell r="D1376"/>
          <cell r="E1376"/>
        </row>
      </sheetData>
      <sheetData sheetId="12">
        <row r="9">
          <cell r="D9">
            <v>10424196483</v>
          </cell>
          <cell r="E9">
            <v>0</v>
          </cell>
          <cell r="J9">
            <v>1423457323</v>
          </cell>
          <cell r="N9">
            <v>3364511705</v>
          </cell>
        </row>
        <row r="190">
          <cell r="D190">
            <v>0</v>
          </cell>
          <cell r="E190">
            <v>0</v>
          </cell>
          <cell r="J190">
            <v>0</v>
          </cell>
          <cell r="N190">
            <v>0</v>
          </cell>
        </row>
        <row r="375">
          <cell r="D375">
            <v>0</v>
          </cell>
          <cell r="E375">
            <v>0</v>
          </cell>
          <cell r="J375">
            <v>0</v>
          </cell>
          <cell r="N375">
            <v>0</v>
          </cell>
        </row>
        <row r="395">
          <cell r="D395">
            <v>97447645870</v>
          </cell>
          <cell r="E395">
            <v>0</v>
          </cell>
          <cell r="J395">
            <v>24500716857</v>
          </cell>
          <cell r="N395">
            <v>30939549563</v>
          </cell>
        </row>
        <row r="1376">
          <cell r="D1376"/>
          <cell r="E1376"/>
        </row>
      </sheetData>
      <sheetData sheetId="13">
        <row r="9">
          <cell r="D9">
            <v>8457828000</v>
          </cell>
          <cell r="E9">
            <v>0</v>
          </cell>
          <cell r="J9">
            <v>1414664113</v>
          </cell>
          <cell r="N9">
            <v>2164443611</v>
          </cell>
        </row>
        <row r="190">
          <cell r="D190">
            <v>47472596000</v>
          </cell>
          <cell r="E190">
            <v>0</v>
          </cell>
          <cell r="J190">
            <v>6623705321</v>
          </cell>
          <cell r="N190">
            <v>17011635959</v>
          </cell>
        </row>
        <row r="375">
          <cell r="D375">
            <v>0</v>
          </cell>
          <cell r="E375">
            <v>0</v>
          </cell>
          <cell r="J375">
            <v>0</v>
          </cell>
          <cell r="N375">
            <v>0</v>
          </cell>
        </row>
        <row r="395">
          <cell r="D395">
            <v>7179712000</v>
          </cell>
          <cell r="E395">
            <v>0</v>
          </cell>
          <cell r="J395">
            <v>1389118078</v>
          </cell>
          <cell r="N395">
            <v>1725268218</v>
          </cell>
        </row>
        <row r="1376">
          <cell r="D1376">
            <v>3116713000</v>
          </cell>
          <cell r="E1376"/>
        </row>
      </sheetData>
      <sheetData sheetId="14">
        <row r="9">
          <cell r="D9">
            <v>11273502438</v>
          </cell>
          <cell r="E9">
            <v>0</v>
          </cell>
          <cell r="J9">
            <v>1573446202</v>
          </cell>
          <cell r="N9">
            <v>3306480563</v>
          </cell>
        </row>
        <row r="190">
          <cell r="D190">
            <v>0</v>
          </cell>
          <cell r="E190">
            <v>0</v>
          </cell>
          <cell r="J190">
            <v>0</v>
          </cell>
          <cell r="N190">
            <v>0</v>
          </cell>
        </row>
        <row r="375">
          <cell r="D375">
            <v>0</v>
          </cell>
          <cell r="E375">
            <v>0</v>
          </cell>
          <cell r="J375">
            <v>0</v>
          </cell>
          <cell r="N375">
            <v>0</v>
          </cell>
        </row>
        <row r="395">
          <cell r="D395">
            <v>194259042066</v>
          </cell>
          <cell r="E395">
            <v>0</v>
          </cell>
          <cell r="J395">
            <v>20054882680</v>
          </cell>
          <cell r="N395">
            <v>189491690554</v>
          </cell>
        </row>
        <row r="1376">
          <cell r="D1376"/>
          <cell r="E1376"/>
        </row>
      </sheetData>
      <sheetData sheetId="15">
        <row r="7">
          <cell r="E7">
            <v>-200000000000</v>
          </cell>
        </row>
        <row r="8">
          <cell r="E8">
            <v>-200000000000</v>
          </cell>
        </row>
        <row r="9">
          <cell r="E9">
            <v>0</v>
          </cell>
        </row>
        <row r="10">
          <cell r="E10">
            <v>1417355696</v>
          </cell>
        </row>
        <row r="11">
          <cell r="E11">
            <v>-242385338</v>
          </cell>
        </row>
        <row r="12">
          <cell r="D12">
            <v>119892931972</v>
          </cell>
          <cell r="E12">
            <v>-444728788</v>
          </cell>
          <cell r="J12">
            <v>28468193517</v>
          </cell>
          <cell r="N12">
            <v>28659033680</v>
          </cell>
        </row>
        <row r="13">
          <cell r="D13">
            <v>1405462964</v>
          </cell>
          <cell r="E13">
            <v>0</v>
          </cell>
          <cell r="J13">
            <v>317020137</v>
          </cell>
          <cell r="N13">
            <v>317020137</v>
          </cell>
        </row>
        <row r="14">
          <cell r="D14">
            <v>13901351681</v>
          </cell>
          <cell r="E14">
            <v>0</v>
          </cell>
          <cell r="J14">
            <v>3077127576</v>
          </cell>
          <cell r="N14">
            <v>3080868474</v>
          </cell>
        </row>
        <row r="15">
          <cell r="D15">
            <v>1588326324</v>
          </cell>
          <cell r="E15">
            <v>0</v>
          </cell>
          <cell r="J15">
            <v>297309799</v>
          </cell>
          <cell r="N15">
            <v>298319060</v>
          </cell>
        </row>
        <row r="16">
          <cell r="D16">
            <v>8545712540</v>
          </cell>
          <cell r="E16">
            <v>0</v>
          </cell>
          <cell r="J16">
            <v>1904083853</v>
          </cell>
          <cell r="N16">
            <v>1904311508</v>
          </cell>
        </row>
        <row r="17">
          <cell r="D17">
            <v>1119811265</v>
          </cell>
          <cell r="E17">
            <v>0</v>
          </cell>
          <cell r="J17">
            <v>253241019</v>
          </cell>
          <cell r="N17">
            <v>253241019</v>
          </cell>
        </row>
        <row r="18">
          <cell r="D18">
            <v>13611320763</v>
          </cell>
          <cell r="E18">
            <v>0</v>
          </cell>
          <cell r="J18">
            <v>49422290</v>
          </cell>
          <cell r="N18">
            <v>55137985</v>
          </cell>
        </row>
        <row r="19">
          <cell r="D19">
            <v>2492301100</v>
          </cell>
          <cell r="E19">
            <v>0</v>
          </cell>
          <cell r="J19">
            <v>10933220</v>
          </cell>
          <cell r="N19">
            <v>10933220</v>
          </cell>
        </row>
        <row r="20">
          <cell r="D20">
            <v>16833551763</v>
          </cell>
          <cell r="E20">
            <v>-120000000</v>
          </cell>
          <cell r="J20">
            <v>66350048</v>
          </cell>
          <cell r="N20">
            <v>69442131</v>
          </cell>
        </row>
        <row r="21">
          <cell r="D21">
            <v>15895607901</v>
          </cell>
          <cell r="E21">
            <v>0</v>
          </cell>
          <cell r="J21">
            <v>2678030340</v>
          </cell>
          <cell r="N21">
            <v>2704677776</v>
          </cell>
        </row>
        <row r="22">
          <cell r="D22">
            <v>5014612986</v>
          </cell>
          <cell r="E22">
            <v>0</v>
          </cell>
          <cell r="J22">
            <v>1058230366</v>
          </cell>
          <cell r="N22">
            <v>1058230366</v>
          </cell>
        </row>
        <row r="23">
          <cell r="D23">
            <v>0</v>
          </cell>
          <cell r="E23">
            <v>0</v>
          </cell>
          <cell r="J23">
            <v>0</v>
          </cell>
          <cell r="N23">
            <v>0</v>
          </cell>
        </row>
        <row r="24">
          <cell r="D24">
            <v>0</v>
          </cell>
          <cell r="E24">
            <v>0</v>
          </cell>
          <cell r="J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J25">
            <v>0</v>
          </cell>
          <cell r="N25">
            <v>0</v>
          </cell>
        </row>
        <row r="26">
          <cell r="D26">
            <v>6157037833</v>
          </cell>
          <cell r="E26">
            <v>-485149500</v>
          </cell>
          <cell r="J26">
            <v>1322674811</v>
          </cell>
          <cell r="N26">
            <v>1371459825</v>
          </cell>
        </row>
        <row r="27">
          <cell r="D27">
            <v>1222255043</v>
          </cell>
          <cell r="E27">
            <v>0</v>
          </cell>
          <cell r="J27">
            <v>50727511</v>
          </cell>
          <cell r="N27">
            <v>50727511</v>
          </cell>
        </row>
        <row r="28">
          <cell r="D28">
            <v>680634405</v>
          </cell>
          <cell r="E28">
            <v>200000000</v>
          </cell>
          <cell r="J28">
            <v>384999019</v>
          </cell>
          <cell r="N28">
            <v>384999019</v>
          </cell>
        </row>
        <row r="29">
          <cell r="D29">
            <v>0</v>
          </cell>
          <cell r="E29">
            <v>0</v>
          </cell>
          <cell r="J29">
            <v>0</v>
          </cell>
          <cell r="N29">
            <v>0</v>
          </cell>
        </row>
        <row r="30">
          <cell r="E30">
            <v>607492950</v>
          </cell>
        </row>
        <row r="31">
          <cell r="D31">
            <v>1240440463</v>
          </cell>
          <cell r="E31">
            <v>607492950</v>
          </cell>
          <cell r="J31">
            <v>436737690</v>
          </cell>
          <cell r="N31">
            <v>748737690</v>
          </cell>
        </row>
        <row r="32">
          <cell r="D32">
            <v>0</v>
          </cell>
          <cell r="E32">
            <v>0</v>
          </cell>
          <cell r="J32">
            <v>0</v>
          </cell>
          <cell r="N32">
            <v>0</v>
          </cell>
        </row>
        <row r="33">
          <cell r="D33">
            <v>3121421000</v>
          </cell>
          <cell r="E33">
            <v>0</v>
          </cell>
          <cell r="J33">
            <v>932022254</v>
          </cell>
          <cell r="N33">
            <v>932022254</v>
          </cell>
        </row>
        <row r="34">
          <cell r="D34">
            <v>0</v>
          </cell>
          <cell r="E34">
            <v>0</v>
          </cell>
          <cell r="J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J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J36">
            <v>0</v>
          </cell>
          <cell r="N36">
            <v>0</v>
          </cell>
        </row>
        <row r="37">
          <cell r="E37">
            <v>1179741034</v>
          </cell>
        </row>
        <row r="38">
          <cell r="D38">
            <v>0</v>
          </cell>
          <cell r="E38">
            <v>0</v>
          </cell>
          <cell r="J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J39">
            <v>0</v>
          </cell>
          <cell r="N39">
            <v>0</v>
          </cell>
        </row>
        <row r="40">
          <cell r="E40">
            <v>998695269</v>
          </cell>
        </row>
        <row r="41">
          <cell r="D41">
            <v>41414836502</v>
          </cell>
          <cell r="E41">
            <v>998695269</v>
          </cell>
          <cell r="J41">
            <v>3435412939</v>
          </cell>
          <cell r="N41">
            <v>21692353425</v>
          </cell>
        </row>
        <row r="42">
          <cell r="D42">
            <v>0</v>
          </cell>
          <cell r="E42">
            <v>0</v>
          </cell>
          <cell r="J42">
            <v>0</v>
          </cell>
          <cell r="N42">
            <v>0</v>
          </cell>
        </row>
        <row r="43">
          <cell r="D43">
            <v>3337806282</v>
          </cell>
          <cell r="E43">
            <v>181045765</v>
          </cell>
          <cell r="J43">
            <v>314686962</v>
          </cell>
          <cell r="N43">
            <v>1827713147</v>
          </cell>
        </row>
        <row r="44">
          <cell r="D44">
            <v>0</v>
          </cell>
          <cell r="E44">
            <v>0</v>
          </cell>
          <cell r="J44">
            <v>0</v>
          </cell>
          <cell r="N44">
            <v>0</v>
          </cell>
        </row>
        <row r="45">
          <cell r="D45">
            <v>8401127364</v>
          </cell>
          <cell r="E45">
            <v>0</v>
          </cell>
          <cell r="J45">
            <v>767897680</v>
          </cell>
          <cell r="N45">
            <v>771302222</v>
          </cell>
        </row>
        <row r="46">
          <cell r="E46">
            <v>480000000</v>
          </cell>
        </row>
        <row r="47">
          <cell r="E47">
            <v>0</v>
          </cell>
        </row>
        <row r="48">
          <cell r="D48">
            <v>8458361199</v>
          </cell>
          <cell r="E48">
            <v>0</v>
          </cell>
          <cell r="J48">
            <v>4763202606</v>
          </cell>
          <cell r="N48">
            <v>4811193838</v>
          </cell>
        </row>
        <row r="49">
          <cell r="D49">
            <v>18024526972</v>
          </cell>
          <cell r="E49">
            <v>0</v>
          </cell>
          <cell r="J49">
            <v>3234402651</v>
          </cell>
          <cell r="N49">
            <v>4344487303</v>
          </cell>
        </row>
        <row r="50">
          <cell r="D50">
            <v>25532004065</v>
          </cell>
          <cell r="E50">
            <v>0</v>
          </cell>
          <cell r="J50">
            <v>3520267529</v>
          </cell>
          <cell r="N50">
            <v>5008833017</v>
          </cell>
        </row>
        <row r="51">
          <cell r="D51">
            <v>1716046397</v>
          </cell>
          <cell r="E51">
            <v>0</v>
          </cell>
          <cell r="J51">
            <v>274581405</v>
          </cell>
          <cell r="N51">
            <v>362745909</v>
          </cell>
        </row>
        <row r="52">
          <cell r="D52">
            <v>8326234231</v>
          </cell>
          <cell r="E52">
            <v>0</v>
          </cell>
          <cell r="J52">
            <v>1123315701</v>
          </cell>
          <cell r="N52">
            <v>1530132008</v>
          </cell>
        </row>
        <row r="53">
          <cell r="E53">
            <v>480000000</v>
          </cell>
        </row>
        <row r="54">
          <cell r="D54">
            <v>1355499839</v>
          </cell>
          <cell r="E54">
            <v>480000000</v>
          </cell>
          <cell r="J54">
            <v>692217247</v>
          </cell>
          <cell r="N54">
            <v>692217247</v>
          </cell>
        </row>
        <row r="55">
          <cell r="D55">
            <v>1079796796</v>
          </cell>
          <cell r="E55">
            <v>0</v>
          </cell>
          <cell r="J55">
            <v>226248014</v>
          </cell>
          <cell r="N55">
            <v>233713214</v>
          </cell>
        </row>
        <row r="56">
          <cell r="D56">
            <v>26868808</v>
          </cell>
          <cell r="E56">
            <v>0</v>
          </cell>
          <cell r="J56">
            <v>161088</v>
          </cell>
          <cell r="N56">
            <v>171388</v>
          </cell>
        </row>
        <row r="57">
          <cell r="D57">
            <v>38057350</v>
          </cell>
          <cell r="E57">
            <v>0</v>
          </cell>
          <cell r="J57">
            <v>5671648</v>
          </cell>
          <cell r="N57">
            <v>5671648</v>
          </cell>
        </row>
        <row r="58">
          <cell r="D58">
            <v>0</v>
          </cell>
          <cell r="E58">
            <v>0</v>
          </cell>
          <cell r="J58">
            <v>0</v>
          </cell>
          <cell r="N58">
            <v>0</v>
          </cell>
        </row>
        <row r="59">
          <cell r="D59">
            <v>2648308345</v>
          </cell>
          <cell r="E59">
            <v>0</v>
          </cell>
          <cell r="J59">
            <v>229276961</v>
          </cell>
          <cell r="N59">
            <v>292989262</v>
          </cell>
        </row>
        <row r="60">
          <cell r="D60">
            <v>1795367519</v>
          </cell>
          <cell r="E60">
            <v>0</v>
          </cell>
          <cell r="J60">
            <v>151464608</v>
          </cell>
          <cell r="N60">
            <v>193939481</v>
          </cell>
        </row>
        <row r="61">
          <cell r="D61">
            <v>0</v>
          </cell>
          <cell r="E61">
            <v>0</v>
          </cell>
          <cell r="J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J62">
            <v>0</v>
          </cell>
          <cell r="N62">
            <v>0</v>
          </cell>
        </row>
        <row r="63">
          <cell r="D63">
            <v>18198539</v>
          </cell>
          <cell r="E63">
            <v>0</v>
          </cell>
          <cell r="J63">
            <v>13151</v>
          </cell>
          <cell r="N63">
            <v>13151</v>
          </cell>
        </row>
        <row r="64">
          <cell r="E64">
            <v>2438163839</v>
          </cell>
        </row>
        <row r="65">
          <cell r="E65">
            <v>-1083039053</v>
          </cell>
        </row>
        <row r="66">
          <cell r="D66">
            <v>6305414969</v>
          </cell>
          <cell r="E66">
            <v>-768000000</v>
          </cell>
          <cell r="J66">
            <v>8284664</v>
          </cell>
          <cell r="N66">
            <v>17142269</v>
          </cell>
        </row>
        <row r="67">
          <cell r="D67">
            <v>30121911251</v>
          </cell>
          <cell r="E67">
            <v>363081341</v>
          </cell>
          <cell r="J67">
            <v>7120120877</v>
          </cell>
          <cell r="N67">
            <v>24731638320</v>
          </cell>
        </row>
        <row r="68">
          <cell r="D68">
            <v>5700135832</v>
          </cell>
          <cell r="E68">
            <v>0</v>
          </cell>
          <cell r="J68">
            <v>607098987</v>
          </cell>
          <cell r="N68">
            <v>5230202170</v>
          </cell>
        </row>
        <row r="69">
          <cell r="D69">
            <v>11767057076</v>
          </cell>
          <cell r="E69">
            <v>-678120394</v>
          </cell>
          <cell r="J69">
            <v>761667082</v>
          </cell>
          <cell r="N69">
            <v>5583608893</v>
          </cell>
        </row>
        <row r="70">
          <cell r="D70">
            <v>43000000</v>
          </cell>
          <cell r="E70">
            <v>0</v>
          </cell>
          <cell r="J70">
            <v>0</v>
          </cell>
          <cell r="N70">
            <v>0</v>
          </cell>
        </row>
        <row r="71">
          <cell r="E71">
            <v>-1551689045</v>
          </cell>
        </row>
        <row r="72">
          <cell r="D72">
            <v>9636501582</v>
          </cell>
          <cell r="E72">
            <v>321959344</v>
          </cell>
          <cell r="J72">
            <v>1334379755</v>
          </cell>
          <cell r="N72">
            <v>5755965648</v>
          </cell>
        </row>
        <row r="73">
          <cell r="D73">
            <v>1206681081</v>
          </cell>
          <cell r="E73">
            <v>14000000</v>
          </cell>
          <cell r="J73">
            <v>171332775</v>
          </cell>
          <cell r="N73">
            <v>184397646</v>
          </cell>
        </row>
        <row r="74">
          <cell r="D74">
            <v>14461339453</v>
          </cell>
          <cell r="E74">
            <v>-50000000</v>
          </cell>
          <cell r="J74">
            <v>1484513659</v>
          </cell>
          <cell r="N74">
            <v>8551945827</v>
          </cell>
        </row>
        <row r="75">
          <cell r="D75">
            <v>714763644</v>
          </cell>
          <cell r="E75">
            <v>74534218</v>
          </cell>
          <cell r="J75">
            <v>42668082</v>
          </cell>
          <cell r="N75">
            <v>121679273</v>
          </cell>
        </row>
        <row r="76">
          <cell r="E76">
            <v>-1597143477</v>
          </cell>
        </row>
        <row r="77">
          <cell r="D77">
            <v>45698838465</v>
          </cell>
          <cell r="E77">
            <v>-1597143477</v>
          </cell>
          <cell r="J77">
            <v>5146631234</v>
          </cell>
          <cell r="N77">
            <v>33367917599</v>
          </cell>
        </row>
        <row r="78">
          <cell r="D78">
            <v>0</v>
          </cell>
          <cell r="E78">
            <v>0</v>
          </cell>
          <cell r="J78">
            <v>0</v>
          </cell>
          <cell r="N78">
            <v>0</v>
          </cell>
        </row>
        <row r="79">
          <cell r="E79">
            <v>-171885892</v>
          </cell>
        </row>
        <row r="80">
          <cell r="D80">
            <v>14912233712</v>
          </cell>
          <cell r="E80">
            <v>-171885892</v>
          </cell>
          <cell r="J80">
            <v>7355893195</v>
          </cell>
          <cell r="N80">
            <v>11779429686</v>
          </cell>
        </row>
        <row r="81">
          <cell r="D81">
            <v>0</v>
          </cell>
          <cell r="E81">
            <v>0</v>
          </cell>
          <cell r="J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J82">
            <v>0</v>
          </cell>
          <cell r="N82">
            <v>0</v>
          </cell>
        </row>
        <row r="83">
          <cell r="D83">
            <v>4107979536</v>
          </cell>
          <cell r="E83">
            <v>0</v>
          </cell>
          <cell r="J83">
            <v>106350959</v>
          </cell>
          <cell r="N83">
            <v>3773006425</v>
          </cell>
        </row>
        <row r="84">
          <cell r="E84">
            <v>-380000000</v>
          </cell>
        </row>
        <row r="85">
          <cell r="D85">
            <v>120000000</v>
          </cell>
          <cell r="E85">
            <v>0</v>
          </cell>
          <cell r="J85">
            <v>22734317</v>
          </cell>
          <cell r="N85">
            <v>22734317</v>
          </cell>
        </row>
        <row r="86">
          <cell r="D86">
            <v>15000000</v>
          </cell>
          <cell r="E86">
            <v>0</v>
          </cell>
          <cell r="J86">
            <v>2331090</v>
          </cell>
          <cell r="N86">
            <v>2331090</v>
          </cell>
        </row>
        <row r="87">
          <cell r="D87">
            <v>3500000</v>
          </cell>
          <cell r="E87">
            <v>0</v>
          </cell>
          <cell r="J87">
            <v>766627</v>
          </cell>
          <cell r="N87">
            <v>766627</v>
          </cell>
        </row>
        <row r="88">
          <cell r="D88">
            <v>4746730877</v>
          </cell>
          <cell r="E88">
            <v>-380000000</v>
          </cell>
          <cell r="J88">
            <v>886623206</v>
          </cell>
          <cell r="N88">
            <v>2611601953</v>
          </cell>
        </row>
        <row r="89">
          <cell r="D89">
            <v>0</v>
          </cell>
          <cell r="E89">
            <v>0</v>
          </cell>
          <cell r="J89">
            <v>0</v>
          </cell>
          <cell r="N89">
            <v>0</v>
          </cell>
        </row>
        <row r="90">
          <cell r="E90">
            <v>-30000000</v>
          </cell>
        </row>
        <row r="91">
          <cell r="D91">
            <v>1217345758</v>
          </cell>
          <cell r="E91">
            <v>-30000000</v>
          </cell>
          <cell r="J91">
            <v>6718389</v>
          </cell>
          <cell r="N91">
            <v>45647390</v>
          </cell>
        </row>
        <row r="92">
          <cell r="D92">
            <v>0</v>
          </cell>
          <cell r="E92">
            <v>0</v>
          </cell>
          <cell r="J92">
            <v>0</v>
          </cell>
          <cell r="N92">
            <v>0</v>
          </cell>
        </row>
        <row r="93">
          <cell r="D93">
            <v>2146814770</v>
          </cell>
          <cell r="E93">
            <v>486741730</v>
          </cell>
          <cell r="J93">
            <v>125768000</v>
          </cell>
          <cell r="N93">
            <v>391990501</v>
          </cell>
        </row>
        <row r="94">
          <cell r="D94">
            <v>6730144959</v>
          </cell>
          <cell r="E94">
            <v>-219894968</v>
          </cell>
          <cell r="J94">
            <v>87265727</v>
          </cell>
          <cell r="N94">
            <v>1710199787</v>
          </cell>
        </row>
        <row r="95">
          <cell r="D95">
            <v>2031225000</v>
          </cell>
          <cell r="E95">
            <v>0</v>
          </cell>
          <cell r="J95">
            <v>821544</v>
          </cell>
          <cell r="N95">
            <v>240504300</v>
          </cell>
        </row>
        <row r="96">
          <cell r="E96">
            <v>0</v>
          </cell>
        </row>
        <row r="97">
          <cell r="D97">
            <v>0</v>
          </cell>
          <cell r="E97">
            <v>0</v>
          </cell>
          <cell r="J97">
            <v>0</v>
          </cell>
          <cell r="N97">
            <v>0</v>
          </cell>
        </row>
        <row r="98">
          <cell r="D98">
            <v>96723000</v>
          </cell>
          <cell r="E98">
            <v>0</v>
          </cell>
          <cell r="J98">
            <v>50053000</v>
          </cell>
          <cell r="N98">
            <v>50053000</v>
          </cell>
        </row>
        <row r="99">
          <cell r="D99">
            <v>0</v>
          </cell>
          <cell r="E99">
            <v>0</v>
          </cell>
          <cell r="J99">
            <v>0</v>
          </cell>
          <cell r="N99">
            <v>0</v>
          </cell>
        </row>
        <row r="100">
          <cell r="D100">
            <v>0</v>
          </cell>
          <cell r="E100">
            <v>0</v>
          </cell>
          <cell r="J100">
            <v>0</v>
          </cell>
          <cell r="N100">
            <v>0</v>
          </cell>
        </row>
        <row r="101">
          <cell r="D101">
            <v>0</v>
          </cell>
          <cell r="E101">
            <v>0</v>
          </cell>
          <cell r="J101">
            <v>0</v>
          </cell>
          <cell r="N101">
            <v>0</v>
          </cell>
        </row>
        <row r="102">
          <cell r="E102">
            <v>5072891937</v>
          </cell>
        </row>
        <row r="103">
          <cell r="E103">
            <v>1059000000</v>
          </cell>
        </row>
        <row r="104">
          <cell r="D104">
            <v>3120200000</v>
          </cell>
          <cell r="E104">
            <v>1059000000</v>
          </cell>
          <cell r="J104">
            <v>81869370</v>
          </cell>
          <cell r="N104">
            <v>135722966</v>
          </cell>
        </row>
        <row r="105">
          <cell r="D105">
            <v>209559747000</v>
          </cell>
          <cell r="E105">
            <v>3158487823</v>
          </cell>
          <cell r="J105">
            <v>37767743713</v>
          </cell>
          <cell r="N105">
            <v>45430486859</v>
          </cell>
        </row>
        <row r="106">
          <cell r="D106">
            <v>2658453011</v>
          </cell>
          <cell r="E106">
            <v>0</v>
          </cell>
          <cell r="J106">
            <v>51663379</v>
          </cell>
          <cell r="N106">
            <v>2037873166</v>
          </cell>
        </row>
        <row r="107">
          <cell r="D107">
            <v>0</v>
          </cell>
          <cell r="E107">
            <v>0</v>
          </cell>
          <cell r="J107">
            <v>0</v>
          </cell>
          <cell r="N107">
            <v>0</v>
          </cell>
        </row>
        <row r="108">
          <cell r="D108">
            <v>8032829050</v>
          </cell>
          <cell r="E108">
            <v>855404114</v>
          </cell>
          <cell r="J108">
            <v>376735226</v>
          </cell>
          <cell r="N108">
            <v>2378495522</v>
          </cell>
        </row>
        <row r="109">
          <cell r="E109">
            <v>-503108250</v>
          </cell>
        </row>
        <row r="110">
          <cell r="E110">
            <v>0</v>
          </cell>
        </row>
        <row r="111">
          <cell r="D111">
            <v>0</v>
          </cell>
          <cell r="E111">
            <v>0</v>
          </cell>
          <cell r="J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J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J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J114">
            <v>0</v>
          </cell>
          <cell r="N114">
            <v>0</v>
          </cell>
        </row>
        <row r="115">
          <cell r="D115">
            <v>0</v>
          </cell>
          <cell r="E115">
            <v>0</v>
          </cell>
          <cell r="J115">
            <v>0</v>
          </cell>
          <cell r="N115">
            <v>0</v>
          </cell>
        </row>
        <row r="116">
          <cell r="D116">
            <v>0</v>
          </cell>
          <cell r="E116">
            <v>0</v>
          </cell>
          <cell r="J116">
            <v>0</v>
          </cell>
          <cell r="N116">
            <v>0</v>
          </cell>
        </row>
        <row r="117">
          <cell r="D117">
            <v>0</v>
          </cell>
          <cell r="E117">
            <v>0</v>
          </cell>
          <cell r="J117">
            <v>0</v>
          </cell>
          <cell r="N117">
            <v>0</v>
          </cell>
        </row>
        <row r="118">
          <cell r="D118">
            <v>0</v>
          </cell>
          <cell r="E118">
            <v>0</v>
          </cell>
          <cell r="J118">
            <v>0</v>
          </cell>
          <cell r="N118">
            <v>0</v>
          </cell>
        </row>
        <row r="119">
          <cell r="D119">
            <v>0</v>
          </cell>
          <cell r="E119">
            <v>0</v>
          </cell>
          <cell r="J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J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J121">
            <v>0</v>
          </cell>
          <cell r="N121">
            <v>0</v>
          </cell>
        </row>
        <row r="122">
          <cell r="D122">
            <v>0</v>
          </cell>
          <cell r="E122">
            <v>0</v>
          </cell>
          <cell r="J122">
            <v>0</v>
          </cell>
          <cell r="N122">
            <v>0</v>
          </cell>
        </row>
        <row r="123">
          <cell r="D123">
            <v>0</v>
          </cell>
          <cell r="E123">
            <v>0</v>
          </cell>
          <cell r="J123">
            <v>0</v>
          </cell>
          <cell r="N123">
            <v>0</v>
          </cell>
        </row>
        <row r="124">
          <cell r="D124">
            <v>0</v>
          </cell>
          <cell r="E124">
            <v>0</v>
          </cell>
          <cell r="J124">
            <v>0</v>
          </cell>
          <cell r="N124">
            <v>0</v>
          </cell>
        </row>
        <row r="125">
          <cell r="E125">
            <v>0</v>
          </cell>
        </row>
        <row r="126">
          <cell r="D126">
            <v>0</v>
          </cell>
          <cell r="E126">
            <v>0</v>
          </cell>
          <cell r="J126">
            <v>0</v>
          </cell>
          <cell r="N126">
            <v>0</v>
          </cell>
        </row>
        <row r="127">
          <cell r="D127">
            <v>0</v>
          </cell>
          <cell r="E127">
            <v>0</v>
          </cell>
          <cell r="J127">
            <v>0</v>
          </cell>
          <cell r="N127">
            <v>0</v>
          </cell>
        </row>
        <row r="128">
          <cell r="D128">
            <v>0</v>
          </cell>
          <cell r="E128">
            <v>0</v>
          </cell>
          <cell r="J128">
            <v>0</v>
          </cell>
          <cell r="N128">
            <v>0</v>
          </cell>
        </row>
        <row r="129">
          <cell r="E129">
            <v>0</v>
          </cell>
        </row>
        <row r="130">
          <cell r="D130">
            <v>0</v>
          </cell>
          <cell r="E130">
            <v>0</v>
          </cell>
          <cell r="J130">
            <v>0</v>
          </cell>
          <cell r="N130">
            <v>0</v>
          </cell>
        </row>
        <row r="131">
          <cell r="D131">
            <v>0</v>
          </cell>
          <cell r="E131">
            <v>0</v>
          </cell>
          <cell r="J131">
            <v>0</v>
          </cell>
          <cell r="N131">
            <v>0</v>
          </cell>
        </row>
        <row r="132">
          <cell r="D132">
            <v>0</v>
          </cell>
          <cell r="E132">
            <v>0</v>
          </cell>
          <cell r="J132">
            <v>0</v>
          </cell>
          <cell r="N132">
            <v>0</v>
          </cell>
        </row>
        <row r="133">
          <cell r="D133">
            <v>0</v>
          </cell>
          <cell r="E133">
            <v>0</v>
          </cell>
          <cell r="J133">
            <v>0</v>
          </cell>
          <cell r="N133">
            <v>0</v>
          </cell>
        </row>
        <row r="134">
          <cell r="D134">
            <v>0</v>
          </cell>
          <cell r="E134">
            <v>0</v>
          </cell>
          <cell r="J134">
            <v>0</v>
          </cell>
          <cell r="N134">
            <v>0</v>
          </cell>
        </row>
        <row r="135">
          <cell r="D135">
            <v>0</v>
          </cell>
          <cell r="E135">
            <v>0</v>
          </cell>
          <cell r="J135">
            <v>0</v>
          </cell>
          <cell r="N135">
            <v>0</v>
          </cell>
        </row>
        <row r="136">
          <cell r="D136">
            <v>0</v>
          </cell>
          <cell r="E136">
            <v>0</v>
          </cell>
          <cell r="J136">
            <v>0</v>
          </cell>
          <cell r="N136">
            <v>0</v>
          </cell>
        </row>
        <row r="137">
          <cell r="E137">
            <v>0</v>
          </cell>
        </row>
        <row r="138">
          <cell r="D138">
            <v>0</v>
          </cell>
          <cell r="E138">
            <v>0</v>
          </cell>
          <cell r="J138">
            <v>0</v>
          </cell>
          <cell r="N138">
            <v>0</v>
          </cell>
        </row>
        <row r="139">
          <cell r="D139">
            <v>0</v>
          </cell>
          <cell r="E139">
            <v>0</v>
          </cell>
          <cell r="J139">
            <v>0</v>
          </cell>
          <cell r="N139">
            <v>0</v>
          </cell>
        </row>
        <row r="140">
          <cell r="D140">
            <v>0</v>
          </cell>
          <cell r="E140">
            <v>0</v>
          </cell>
          <cell r="J140">
            <v>0</v>
          </cell>
          <cell r="N140">
            <v>0</v>
          </cell>
        </row>
        <row r="141">
          <cell r="D141">
            <v>0</v>
          </cell>
          <cell r="E141">
            <v>0</v>
          </cell>
          <cell r="J141">
            <v>0</v>
          </cell>
          <cell r="N141">
            <v>0</v>
          </cell>
        </row>
        <row r="142">
          <cell r="D142">
            <v>0</v>
          </cell>
          <cell r="E142">
            <v>0</v>
          </cell>
          <cell r="J142">
            <v>0</v>
          </cell>
          <cell r="N142">
            <v>0</v>
          </cell>
        </row>
        <row r="143">
          <cell r="D143">
            <v>0</v>
          </cell>
          <cell r="E143">
            <v>0</v>
          </cell>
          <cell r="J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J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J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J146">
            <v>0</v>
          </cell>
          <cell r="N146">
            <v>0</v>
          </cell>
        </row>
        <row r="147">
          <cell r="E147">
            <v>0</v>
          </cell>
        </row>
        <row r="148">
          <cell r="D148">
            <v>0</v>
          </cell>
          <cell r="E148">
            <v>0</v>
          </cell>
          <cell r="J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J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J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J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J152">
            <v>0</v>
          </cell>
          <cell r="N152">
            <v>0</v>
          </cell>
        </row>
        <row r="153">
          <cell r="D153">
            <v>0</v>
          </cell>
          <cell r="E153">
            <v>0</v>
          </cell>
          <cell r="J153">
            <v>0</v>
          </cell>
          <cell r="N153">
            <v>0</v>
          </cell>
        </row>
        <row r="154">
          <cell r="D154">
            <v>0</v>
          </cell>
          <cell r="E154">
            <v>0</v>
          </cell>
          <cell r="J154">
            <v>0</v>
          </cell>
          <cell r="N154">
            <v>0</v>
          </cell>
        </row>
        <row r="155">
          <cell r="D155">
            <v>0</v>
          </cell>
          <cell r="E155">
            <v>0</v>
          </cell>
          <cell r="J155">
            <v>0</v>
          </cell>
          <cell r="N155">
            <v>0</v>
          </cell>
        </row>
        <row r="156">
          <cell r="D156">
            <v>0</v>
          </cell>
          <cell r="E156">
            <v>0</v>
          </cell>
          <cell r="J156">
            <v>0</v>
          </cell>
          <cell r="N156">
            <v>0</v>
          </cell>
        </row>
        <row r="157">
          <cell r="D157">
            <v>0</v>
          </cell>
          <cell r="E157">
            <v>0</v>
          </cell>
          <cell r="J157">
            <v>0</v>
          </cell>
          <cell r="N157">
            <v>0</v>
          </cell>
        </row>
        <row r="158">
          <cell r="D158">
            <v>0</v>
          </cell>
          <cell r="E158">
            <v>0</v>
          </cell>
          <cell r="J158">
            <v>0</v>
          </cell>
          <cell r="N158">
            <v>0</v>
          </cell>
        </row>
        <row r="159">
          <cell r="D159">
            <v>0</v>
          </cell>
          <cell r="E159">
            <v>0</v>
          </cell>
          <cell r="J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J160">
            <v>0</v>
          </cell>
          <cell r="N160">
            <v>0</v>
          </cell>
        </row>
        <row r="161">
          <cell r="D161">
            <v>0</v>
          </cell>
          <cell r="E161">
            <v>0</v>
          </cell>
          <cell r="J161">
            <v>0</v>
          </cell>
          <cell r="N161">
            <v>0</v>
          </cell>
        </row>
        <row r="162">
          <cell r="D162">
            <v>0</v>
          </cell>
          <cell r="E162">
            <v>0</v>
          </cell>
          <cell r="J162">
            <v>0</v>
          </cell>
          <cell r="N162">
            <v>0</v>
          </cell>
        </row>
        <row r="163">
          <cell r="D163">
            <v>0</v>
          </cell>
          <cell r="E163">
            <v>0</v>
          </cell>
          <cell r="J163">
            <v>0</v>
          </cell>
          <cell r="N163">
            <v>0</v>
          </cell>
        </row>
        <row r="164">
          <cell r="D164">
            <v>0</v>
          </cell>
          <cell r="E164">
            <v>0</v>
          </cell>
          <cell r="J164">
            <v>0</v>
          </cell>
          <cell r="N164">
            <v>0</v>
          </cell>
        </row>
        <row r="165">
          <cell r="D165">
            <v>0</v>
          </cell>
          <cell r="E165">
            <v>0</v>
          </cell>
          <cell r="J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J166">
            <v>0</v>
          </cell>
          <cell r="N166">
            <v>0</v>
          </cell>
        </row>
        <row r="167">
          <cell r="D167">
            <v>0</v>
          </cell>
          <cell r="E167">
            <v>0</v>
          </cell>
          <cell r="J167">
            <v>0</v>
          </cell>
          <cell r="N167">
            <v>0</v>
          </cell>
        </row>
        <row r="168">
          <cell r="D168">
            <v>0</v>
          </cell>
          <cell r="E168">
            <v>0</v>
          </cell>
          <cell r="J168">
            <v>0</v>
          </cell>
          <cell r="N168">
            <v>0</v>
          </cell>
        </row>
        <row r="169">
          <cell r="D169">
            <v>0</v>
          </cell>
          <cell r="E169">
            <v>0</v>
          </cell>
          <cell r="J169">
            <v>0</v>
          </cell>
          <cell r="N169">
            <v>0</v>
          </cell>
        </row>
        <row r="170">
          <cell r="D170">
            <v>0</v>
          </cell>
          <cell r="E170">
            <v>0</v>
          </cell>
          <cell r="J170">
            <v>0</v>
          </cell>
          <cell r="N170">
            <v>0</v>
          </cell>
        </row>
        <row r="171">
          <cell r="E171">
            <v>0</v>
          </cell>
        </row>
        <row r="172">
          <cell r="D172">
            <v>0</v>
          </cell>
          <cell r="E172">
            <v>0</v>
          </cell>
          <cell r="J172">
            <v>0</v>
          </cell>
          <cell r="N172">
            <v>0</v>
          </cell>
        </row>
        <row r="173">
          <cell r="E173">
            <v>0</v>
          </cell>
        </row>
        <row r="174">
          <cell r="D174">
            <v>0</v>
          </cell>
          <cell r="E174">
            <v>0</v>
          </cell>
          <cell r="J174">
            <v>0</v>
          </cell>
          <cell r="N174">
            <v>0</v>
          </cell>
        </row>
        <row r="175">
          <cell r="D175">
            <v>0</v>
          </cell>
          <cell r="E175">
            <v>0</v>
          </cell>
          <cell r="J175">
            <v>0</v>
          </cell>
          <cell r="N175">
            <v>0</v>
          </cell>
        </row>
        <row r="176">
          <cell r="E176">
            <v>-503108250</v>
          </cell>
        </row>
        <row r="177">
          <cell r="D177">
            <v>158106537000</v>
          </cell>
          <cell r="E177">
            <v>-503108250</v>
          </cell>
          <cell r="J177">
            <v>34331999864</v>
          </cell>
          <cell r="N177">
            <v>34706626268</v>
          </cell>
        </row>
        <row r="178">
          <cell r="D178">
            <v>13488192000</v>
          </cell>
          <cell r="E178">
            <v>0</v>
          </cell>
          <cell r="J178">
            <v>1999917538</v>
          </cell>
          <cell r="N178">
            <v>2057246027</v>
          </cell>
        </row>
        <row r="179">
          <cell r="D179">
            <v>34402058000</v>
          </cell>
          <cell r="E179">
            <v>0</v>
          </cell>
          <cell r="J179">
            <v>3649377723</v>
          </cell>
          <cell r="N179">
            <v>12074786087</v>
          </cell>
        </row>
        <row r="180">
          <cell r="E180">
            <v>0</v>
          </cell>
        </row>
        <row r="181">
          <cell r="D181">
            <v>462416000</v>
          </cell>
          <cell r="E181">
            <v>0</v>
          </cell>
          <cell r="J181">
            <v>0</v>
          </cell>
          <cell r="N181">
            <v>0</v>
          </cell>
        </row>
        <row r="182">
          <cell r="D182">
            <v>520000000</v>
          </cell>
          <cell r="E182">
            <v>0</v>
          </cell>
          <cell r="J182">
            <v>163335534</v>
          </cell>
          <cell r="N182">
            <v>163335534</v>
          </cell>
        </row>
        <row r="183">
          <cell r="D183">
            <v>16000000000</v>
          </cell>
          <cell r="E183">
            <v>0</v>
          </cell>
          <cell r="J183">
            <v>0</v>
          </cell>
          <cell r="N183">
            <v>0</v>
          </cell>
        </row>
        <row r="184">
          <cell r="D184">
            <v>266032000</v>
          </cell>
          <cell r="E184">
            <v>0</v>
          </cell>
          <cell r="J184">
            <v>15005578</v>
          </cell>
          <cell r="N184">
            <v>144351640</v>
          </cell>
        </row>
        <row r="185">
          <cell r="D185">
            <v>123829828805</v>
          </cell>
          <cell r="E185">
            <v>-3352411285</v>
          </cell>
          <cell r="J185">
            <v>46444084775</v>
          </cell>
          <cell r="N185">
            <v>102247932566</v>
          </cell>
        </row>
        <row r="186">
          <cell r="D186">
            <v>0</v>
          </cell>
          <cell r="E186">
            <v>0</v>
          </cell>
          <cell r="J186">
            <v>0</v>
          </cell>
          <cell r="N186">
            <v>0</v>
          </cell>
        </row>
        <row r="187">
          <cell r="E187">
            <v>0</v>
          </cell>
        </row>
        <row r="188">
          <cell r="D188">
            <v>0</v>
          </cell>
          <cell r="E188">
            <v>0</v>
          </cell>
          <cell r="J188">
            <v>0</v>
          </cell>
          <cell r="N188">
            <v>0</v>
          </cell>
        </row>
        <row r="189">
          <cell r="D189">
            <v>0</v>
          </cell>
          <cell r="E189">
            <v>0</v>
          </cell>
          <cell r="J189">
            <v>0</v>
          </cell>
          <cell r="N189">
            <v>0</v>
          </cell>
        </row>
        <row r="190">
          <cell r="E190">
            <v>0</v>
          </cell>
        </row>
        <row r="191">
          <cell r="E191">
            <v>-7204589945</v>
          </cell>
        </row>
        <row r="192">
          <cell r="E192">
            <v>0</v>
          </cell>
        </row>
        <row r="193">
          <cell r="E193">
            <v>0</v>
          </cell>
        </row>
        <row r="194">
          <cell r="D194">
            <v>0</v>
          </cell>
          <cell r="E194">
            <v>0</v>
          </cell>
          <cell r="J194">
            <v>0</v>
          </cell>
          <cell r="N194">
            <v>0</v>
          </cell>
        </row>
        <row r="195">
          <cell r="D195">
            <v>0</v>
          </cell>
          <cell r="E195">
            <v>0</v>
          </cell>
          <cell r="J195">
            <v>0</v>
          </cell>
          <cell r="N195">
            <v>0</v>
          </cell>
        </row>
        <row r="196">
          <cell r="D196">
            <v>0</v>
          </cell>
          <cell r="E196">
            <v>0</v>
          </cell>
          <cell r="J196">
            <v>0</v>
          </cell>
          <cell r="N196">
            <v>0</v>
          </cell>
        </row>
        <row r="197">
          <cell r="D197">
            <v>0</v>
          </cell>
          <cell r="E197">
            <v>0</v>
          </cell>
          <cell r="J197">
            <v>0</v>
          </cell>
          <cell r="N197">
            <v>0</v>
          </cell>
        </row>
        <row r="198">
          <cell r="D198">
            <v>0</v>
          </cell>
          <cell r="E198">
            <v>0</v>
          </cell>
          <cell r="J198">
            <v>0</v>
          </cell>
          <cell r="N198">
            <v>0</v>
          </cell>
        </row>
        <row r="199">
          <cell r="D199">
            <v>0</v>
          </cell>
          <cell r="E199">
            <v>0</v>
          </cell>
          <cell r="J199">
            <v>0</v>
          </cell>
          <cell r="N199">
            <v>0</v>
          </cell>
        </row>
        <row r="200">
          <cell r="D200">
            <v>0</v>
          </cell>
          <cell r="E200">
            <v>0</v>
          </cell>
          <cell r="J200">
            <v>0</v>
          </cell>
          <cell r="N200">
            <v>0</v>
          </cell>
        </row>
        <row r="201">
          <cell r="D201">
            <v>0</v>
          </cell>
          <cell r="E201">
            <v>0</v>
          </cell>
          <cell r="J201">
            <v>0</v>
          </cell>
          <cell r="N201">
            <v>0</v>
          </cell>
        </row>
        <row r="202">
          <cell r="D202">
            <v>0</v>
          </cell>
          <cell r="E202">
            <v>0</v>
          </cell>
          <cell r="J202">
            <v>0</v>
          </cell>
          <cell r="N202">
            <v>0</v>
          </cell>
        </row>
        <row r="203">
          <cell r="D203">
            <v>0</v>
          </cell>
          <cell r="E203">
            <v>0</v>
          </cell>
          <cell r="J203">
            <v>0</v>
          </cell>
          <cell r="N203">
            <v>0</v>
          </cell>
        </row>
        <row r="204">
          <cell r="D204">
            <v>0</v>
          </cell>
          <cell r="E204">
            <v>0</v>
          </cell>
          <cell r="J204">
            <v>0</v>
          </cell>
          <cell r="N204">
            <v>0</v>
          </cell>
        </row>
        <row r="205">
          <cell r="D205">
            <v>0</v>
          </cell>
          <cell r="E205">
            <v>0</v>
          </cell>
          <cell r="J205">
            <v>0</v>
          </cell>
          <cell r="N205">
            <v>0</v>
          </cell>
        </row>
        <row r="206">
          <cell r="D206">
            <v>0</v>
          </cell>
          <cell r="E206">
            <v>0</v>
          </cell>
          <cell r="J206">
            <v>0</v>
          </cell>
          <cell r="N206">
            <v>0</v>
          </cell>
        </row>
        <row r="207">
          <cell r="D207">
            <v>0</v>
          </cell>
          <cell r="E207">
            <v>0</v>
          </cell>
          <cell r="J207">
            <v>0</v>
          </cell>
          <cell r="N207">
            <v>0</v>
          </cell>
        </row>
        <row r="208">
          <cell r="D208">
            <v>0</v>
          </cell>
          <cell r="E208">
            <v>0</v>
          </cell>
          <cell r="J208">
            <v>0</v>
          </cell>
          <cell r="N208">
            <v>0</v>
          </cell>
        </row>
        <row r="209">
          <cell r="D209">
            <v>0</v>
          </cell>
          <cell r="E209">
            <v>0</v>
          </cell>
          <cell r="J209">
            <v>0</v>
          </cell>
          <cell r="N209">
            <v>0</v>
          </cell>
        </row>
        <row r="210">
          <cell r="D210">
            <v>0</v>
          </cell>
          <cell r="E210">
            <v>0</v>
          </cell>
          <cell r="J210">
            <v>0</v>
          </cell>
          <cell r="N210">
            <v>0</v>
          </cell>
        </row>
        <row r="211">
          <cell r="E211">
            <v>0</v>
          </cell>
        </row>
        <row r="212">
          <cell r="D212">
            <v>0</v>
          </cell>
          <cell r="E212">
            <v>0</v>
          </cell>
          <cell r="J212">
            <v>0</v>
          </cell>
          <cell r="N212">
            <v>0</v>
          </cell>
        </row>
        <row r="213">
          <cell r="D213">
            <v>0</v>
          </cell>
          <cell r="E213">
            <v>0</v>
          </cell>
          <cell r="J213">
            <v>0</v>
          </cell>
          <cell r="N213">
            <v>0</v>
          </cell>
        </row>
        <row r="214">
          <cell r="D214">
            <v>0</v>
          </cell>
          <cell r="E214">
            <v>0</v>
          </cell>
          <cell r="J214">
            <v>0</v>
          </cell>
          <cell r="N214">
            <v>0</v>
          </cell>
        </row>
        <row r="215">
          <cell r="D215">
            <v>0</v>
          </cell>
          <cell r="E215">
            <v>0</v>
          </cell>
          <cell r="J215">
            <v>0</v>
          </cell>
          <cell r="N215">
            <v>0</v>
          </cell>
        </row>
        <row r="216">
          <cell r="E216">
            <v>0</v>
          </cell>
        </row>
        <row r="217">
          <cell r="D217">
            <v>0</v>
          </cell>
          <cell r="E217">
            <v>0</v>
          </cell>
          <cell r="J217">
            <v>0</v>
          </cell>
          <cell r="N217">
            <v>0</v>
          </cell>
        </row>
        <row r="218">
          <cell r="E218">
            <v>0</v>
          </cell>
        </row>
        <row r="219">
          <cell r="E219">
            <v>0</v>
          </cell>
        </row>
        <row r="220">
          <cell r="D220">
            <v>0</v>
          </cell>
          <cell r="E220">
            <v>0</v>
          </cell>
          <cell r="J220">
            <v>0</v>
          </cell>
          <cell r="N220">
            <v>0</v>
          </cell>
        </row>
        <row r="221">
          <cell r="D221">
            <v>0</v>
          </cell>
          <cell r="E221">
            <v>0</v>
          </cell>
          <cell r="J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J222">
            <v>0</v>
          </cell>
          <cell r="N222">
            <v>0</v>
          </cell>
        </row>
        <row r="223">
          <cell r="D223">
            <v>0</v>
          </cell>
          <cell r="E223">
            <v>0</v>
          </cell>
          <cell r="J223">
            <v>0</v>
          </cell>
          <cell r="N223">
            <v>0</v>
          </cell>
        </row>
        <row r="224">
          <cell r="D224">
            <v>0</v>
          </cell>
          <cell r="E224">
            <v>0</v>
          </cell>
          <cell r="J224">
            <v>0</v>
          </cell>
          <cell r="N224">
            <v>0</v>
          </cell>
        </row>
        <row r="225">
          <cell r="E225">
            <v>0</v>
          </cell>
        </row>
        <row r="226">
          <cell r="D226">
            <v>0</v>
          </cell>
          <cell r="E226">
            <v>0</v>
          </cell>
          <cell r="J226">
            <v>0</v>
          </cell>
          <cell r="N226">
            <v>0</v>
          </cell>
        </row>
        <row r="227">
          <cell r="D227">
            <v>0</v>
          </cell>
          <cell r="E227">
            <v>0</v>
          </cell>
          <cell r="J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J228">
            <v>0</v>
          </cell>
          <cell r="N228">
            <v>0</v>
          </cell>
        </row>
        <row r="229">
          <cell r="D229">
            <v>0</v>
          </cell>
          <cell r="E229">
            <v>0</v>
          </cell>
          <cell r="J229">
            <v>0</v>
          </cell>
          <cell r="N229">
            <v>0</v>
          </cell>
        </row>
        <row r="230">
          <cell r="D230">
            <v>0</v>
          </cell>
          <cell r="E230">
            <v>0</v>
          </cell>
          <cell r="J230">
            <v>0</v>
          </cell>
          <cell r="N230">
            <v>0</v>
          </cell>
        </row>
        <row r="231">
          <cell r="D231">
            <v>0</v>
          </cell>
          <cell r="E231">
            <v>0</v>
          </cell>
          <cell r="J231">
            <v>0</v>
          </cell>
          <cell r="N231">
            <v>0</v>
          </cell>
        </row>
        <row r="232">
          <cell r="D232">
            <v>0</v>
          </cell>
          <cell r="E232">
            <v>0</v>
          </cell>
          <cell r="J232">
            <v>0</v>
          </cell>
          <cell r="N232">
            <v>0</v>
          </cell>
        </row>
        <row r="233">
          <cell r="D233">
            <v>0</v>
          </cell>
          <cell r="E233">
            <v>0</v>
          </cell>
          <cell r="J233">
            <v>0</v>
          </cell>
          <cell r="N233">
            <v>0</v>
          </cell>
        </row>
        <row r="234">
          <cell r="E234">
            <v>0</v>
          </cell>
        </row>
        <row r="235">
          <cell r="D235">
            <v>3722336000</v>
          </cell>
          <cell r="E235">
            <v>0</v>
          </cell>
          <cell r="J235">
            <v>101685020</v>
          </cell>
          <cell r="N235">
            <v>3722335484</v>
          </cell>
        </row>
        <row r="236">
          <cell r="D236">
            <v>0</v>
          </cell>
          <cell r="E236">
            <v>0</v>
          </cell>
          <cell r="J236">
            <v>0</v>
          </cell>
          <cell r="N236">
            <v>0</v>
          </cell>
        </row>
        <row r="237">
          <cell r="D237">
            <v>0</v>
          </cell>
          <cell r="E237">
            <v>0</v>
          </cell>
          <cell r="J237">
            <v>0</v>
          </cell>
          <cell r="N237">
            <v>0</v>
          </cell>
        </row>
        <row r="238">
          <cell r="D238">
            <v>0</v>
          </cell>
          <cell r="E238">
            <v>0</v>
          </cell>
          <cell r="J238">
            <v>0</v>
          </cell>
          <cell r="N238">
            <v>0</v>
          </cell>
        </row>
        <row r="239">
          <cell r="D239"/>
          <cell r="E239"/>
          <cell r="J239"/>
          <cell r="N239"/>
        </row>
        <row r="240">
          <cell r="E240">
            <v>0</v>
          </cell>
        </row>
        <row r="241">
          <cell r="D241">
            <v>0</v>
          </cell>
          <cell r="E241">
            <v>0</v>
          </cell>
          <cell r="J241">
            <v>0</v>
          </cell>
          <cell r="N241">
            <v>0</v>
          </cell>
        </row>
        <row r="242">
          <cell r="D242">
            <v>0</v>
          </cell>
          <cell r="E242">
            <v>0</v>
          </cell>
          <cell r="J242">
            <v>0</v>
          </cell>
          <cell r="N242">
            <v>0</v>
          </cell>
        </row>
        <row r="243">
          <cell r="D243">
            <v>0</v>
          </cell>
          <cell r="E243">
            <v>0</v>
          </cell>
          <cell r="J243">
            <v>0</v>
          </cell>
          <cell r="N243">
            <v>0</v>
          </cell>
        </row>
        <row r="244">
          <cell r="D244">
            <v>0</v>
          </cell>
          <cell r="E244">
            <v>0</v>
          </cell>
          <cell r="J244">
            <v>0</v>
          </cell>
          <cell r="N244">
            <v>0</v>
          </cell>
        </row>
        <row r="245">
          <cell r="D245">
            <v>0</v>
          </cell>
          <cell r="E245">
            <v>0</v>
          </cell>
          <cell r="J245">
            <v>0</v>
          </cell>
          <cell r="N245">
            <v>0</v>
          </cell>
        </row>
        <row r="246">
          <cell r="D246">
            <v>40000000</v>
          </cell>
          <cell r="E246">
            <v>0</v>
          </cell>
          <cell r="J246">
            <v>0</v>
          </cell>
          <cell r="N246">
            <v>0</v>
          </cell>
        </row>
        <row r="247">
          <cell r="E247">
            <v>0</v>
          </cell>
        </row>
        <row r="248">
          <cell r="D248">
            <v>0</v>
          </cell>
          <cell r="E248">
            <v>0</v>
          </cell>
          <cell r="J248">
            <v>0</v>
          </cell>
          <cell r="N248">
            <v>0</v>
          </cell>
        </row>
        <row r="249">
          <cell r="E249">
            <v>3107097023</v>
          </cell>
        </row>
        <row r="250">
          <cell r="D250">
            <v>11470831000</v>
          </cell>
          <cell r="E250">
            <v>7851979517</v>
          </cell>
          <cell r="J250">
            <v>4966750501</v>
          </cell>
          <cell r="N250">
            <v>7776633947</v>
          </cell>
        </row>
        <row r="251">
          <cell r="D251">
            <v>0</v>
          </cell>
          <cell r="E251">
            <v>6586656815</v>
          </cell>
          <cell r="J251">
            <v>6586656815</v>
          </cell>
          <cell r="N251">
            <v>6586656815</v>
          </cell>
        </row>
        <row r="252">
          <cell r="D252">
            <v>110517964000</v>
          </cell>
          <cell r="E252">
            <v>-11384955222</v>
          </cell>
          <cell r="J252">
            <v>26676472820</v>
          </cell>
          <cell r="N252">
            <v>96461734178</v>
          </cell>
        </row>
        <row r="253">
          <cell r="D253">
            <v>0</v>
          </cell>
          <cell r="E253">
            <v>0</v>
          </cell>
          <cell r="J253">
            <v>0</v>
          </cell>
          <cell r="N253">
            <v>0</v>
          </cell>
        </row>
        <row r="254">
          <cell r="D254">
            <v>716000000</v>
          </cell>
          <cell r="E254">
            <v>53415913</v>
          </cell>
          <cell r="J254">
            <v>0</v>
          </cell>
          <cell r="N254">
            <v>157053439</v>
          </cell>
        </row>
        <row r="255">
          <cell r="E255">
            <v>-10311686968</v>
          </cell>
        </row>
        <row r="256">
          <cell r="D256">
            <v>0</v>
          </cell>
          <cell r="E256">
            <v>0</v>
          </cell>
          <cell r="J256">
            <v>0</v>
          </cell>
          <cell r="N256">
            <v>0</v>
          </cell>
        </row>
        <row r="257">
          <cell r="D257">
            <v>41326736000</v>
          </cell>
          <cell r="E257">
            <v>-5057583231</v>
          </cell>
          <cell r="J257">
            <v>3719405740</v>
          </cell>
          <cell r="N257">
            <v>18064474011</v>
          </cell>
        </row>
        <row r="258">
          <cell r="D258">
            <v>0</v>
          </cell>
          <cell r="E258">
            <v>0</v>
          </cell>
          <cell r="J258">
            <v>0</v>
          </cell>
          <cell r="N258">
            <v>0</v>
          </cell>
        </row>
        <row r="259">
          <cell r="D259">
            <v>0</v>
          </cell>
          <cell r="E259">
            <v>470457108</v>
          </cell>
          <cell r="J259">
            <v>0</v>
          </cell>
          <cell r="N259">
            <v>0</v>
          </cell>
        </row>
        <row r="260">
          <cell r="D260">
            <v>7500000000</v>
          </cell>
          <cell r="E260">
            <v>-5000000000</v>
          </cell>
          <cell r="J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J261">
            <v>0</v>
          </cell>
          <cell r="N261">
            <v>0</v>
          </cell>
        </row>
        <row r="262">
          <cell r="D262">
            <v>2272448000</v>
          </cell>
          <cell r="E262">
            <v>0</v>
          </cell>
          <cell r="J262">
            <v>496131000</v>
          </cell>
          <cell r="N262">
            <v>496131000</v>
          </cell>
        </row>
        <row r="263">
          <cell r="E263">
            <v>-205020991</v>
          </cell>
        </row>
        <row r="264">
          <cell r="D264">
            <v>230115000</v>
          </cell>
          <cell r="E264">
            <v>73256533</v>
          </cell>
          <cell r="J264">
            <v>3228580</v>
          </cell>
          <cell r="N264">
            <v>20039456</v>
          </cell>
        </row>
        <row r="265">
          <cell r="D265">
            <v>598852000</v>
          </cell>
          <cell r="E265">
            <v>-278277524</v>
          </cell>
          <cell r="J265">
            <v>74971510</v>
          </cell>
          <cell r="N265">
            <v>257437509</v>
          </cell>
        </row>
        <row r="266">
          <cell r="D266">
            <v>0</v>
          </cell>
          <cell r="E266">
            <v>0</v>
          </cell>
          <cell r="J266">
            <v>0</v>
          </cell>
          <cell r="N266">
            <v>0</v>
          </cell>
        </row>
        <row r="267">
          <cell r="E267">
            <v>0</v>
          </cell>
        </row>
        <row r="268">
          <cell r="D268">
            <v>0</v>
          </cell>
          <cell r="E268">
            <v>0</v>
          </cell>
          <cell r="J268">
            <v>0</v>
          </cell>
          <cell r="N268">
            <v>0</v>
          </cell>
        </row>
        <row r="269">
          <cell r="E269">
            <v>426000000</v>
          </cell>
        </row>
        <row r="270">
          <cell r="D270">
            <v>0</v>
          </cell>
          <cell r="E270">
            <v>50000000</v>
          </cell>
          <cell r="J270">
            <v>4531111</v>
          </cell>
          <cell r="N270">
            <v>4531111</v>
          </cell>
        </row>
        <row r="271">
          <cell r="D271">
            <v>0</v>
          </cell>
          <cell r="E271">
            <v>366000000</v>
          </cell>
          <cell r="J271">
            <v>0</v>
          </cell>
          <cell r="N271">
            <v>0</v>
          </cell>
        </row>
        <row r="272">
          <cell r="D272">
            <v>0</v>
          </cell>
          <cell r="E272">
            <v>10000000</v>
          </cell>
          <cell r="J272">
            <v>1742854</v>
          </cell>
          <cell r="N272">
            <v>1742854</v>
          </cell>
        </row>
        <row r="273">
          <cell r="E273">
            <v>-945539854</v>
          </cell>
        </row>
        <row r="274">
          <cell r="D274">
            <v>1105033463</v>
          </cell>
          <cell r="E274">
            <v>-57553019</v>
          </cell>
          <cell r="J274">
            <v>400534124</v>
          </cell>
          <cell r="N274">
            <v>466642967</v>
          </cell>
        </row>
        <row r="275">
          <cell r="D275">
            <v>465900281</v>
          </cell>
          <cell r="E275">
            <v>-465900281</v>
          </cell>
          <cell r="J275">
            <v>0</v>
          </cell>
          <cell r="N275">
            <v>0</v>
          </cell>
        </row>
        <row r="276">
          <cell r="D276">
            <v>798002013</v>
          </cell>
          <cell r="E276">
            <v>-211068114</v>
          </cell>
          <cell r="J276">
            <v>25483148</v>
          </cell>
          <cell r="N276">
            <v>34359833</v>
          </cell>
        </row>
        <row r="277">
          <cell r="D277">
            <v>183997796</v>
          </cell>
          <cell r="E277">
            <v>-183997796</v>
          </cell>
          <cell r="J277">
            <v>0</v>
          </cell>
          <cell r="N277">
            <v>0</v>
          </cell>
        </row>
        <row r="278">
          <cell r="D278">
            <v>97020644</v>
          </cell>
          <cell r="E278">
            <v>-27020644</v>
          </cell>
          <cell r="J278">
            <v>56698818</v>
          </cell>
          <cell r="N278">
            <v>56698818</v>
          </cell>
        </row>
        <row r="279">
          <cell r="E279">
            <v>-6810470253</v>
          </cell>
        </row>
        <row r="280">
          <cell r="E280">
            <v>-6810470253</v>
          </cell>
        </row>
        <row r="281">
          <cell r="D281">
            <v>49746426000</v>
          </cell>
          <cell r="E281">
            <v>0</v>
          </cell>
          <cell r="J281">
            <v>12294542240</v>
          </cell>
          <cell r="N281">
            <v>49746425166</v>
          </cell>
        </row>
        <row r="282">
          <cell r="D282">
            <v>16991724000</v>
          </cell>
          <cell r="E282">
            <v>-163310159</v>
          </cell>
          <cell r="J282">
            <v>803681501</v>
          </cell>
          <cell r="N282">
            <v>12503253941</v>
          </cell>
        </row>
        <row r="283">
          <cell r="D283">
            <v>37902029000</v>
          </cell>
          <cell r="E283">
            <v>0</v>
          </cell>
          <cell r="J283">
            <v>0</v>
          </cell>
          <cell r="N283">
            <v>36598314664</v>
          </cell>
        </row>
        <row r="284">
          <cell r="D284">
            <v>2118220000</v>
          </cell>
          <cell r="E284">
            <v>0</v>
          </cell>
          <cell r="J284">
            <v>719178853</v>
          </cell>
          <cell r="N284">
            <v>719178853</v>
          </cell>
        </row>
        <row r="285">
          <cell r="D285">
            <v>0</v>
          </cell>
          <cell r="E285">
            <v>0</v>
          </cell>
          <cell r="J285">
            <v>0</v>
          </cell>
          <cell r="N285">
            <v>0</v>
          </cell>
        </row>
        <row r="286">
          <cell r="E286">
            <v>-6647160094</v>
          </cell>
        </row>
        <row r="287">
          <cell r="E287">
            <v>-6136211288</v>
          </cell>
        </row>
        <row r="288">
          <cell r="D288">
            <v>22619013105</v>
          </cell>
          <cell r="E288">
            <v>-1500000000</v>
          </cell>
          <cell r="J288">
            <v>7248133470</v>
          </cell>
          <cell r="N288">
            <v>8809717504</v>
          </cell>
        </row>
        <row r="289">
          <cell r="D289">
            <v>9536547902</v>
          </cell>
          <cell r="E289">
            <v>156000000</v>
          </cell>
          <cell r="J289">
            <v>706808418</v>
          </cell>
          <cell r="N289">
            <v>2113981044</v>
          </cell>
        </row>
        <row r="290">
          <cell r="D290">
            <v>16334363242</v>
          </cell>
          <cell r="E290">
            <v>-5652211288</v>
          </cell>
          <cell r="J290">
            <v>580067692</v>
          </cell>
          <cell r="N290">
            <v>5960253093</v>
          </cell>
        </row>
        <row r="291">
          <cell r="D291">
            <v>3766264740</v>
          </cell>
          <cell r="E291">
            <v>1020000000</v>
          </cell>
          <cell r="J291">
            <v>0</v>
          </cell>
          <cell r="N291">
            <v>2239699004</v>
          </cell>
        </row>
        <row r="292">
          <cell r="D292">
            <v>1985922860</v>
          </cell>
          <cell r="E292">
            <v>-160000000</v>
          </cell>
          <cell r="J292">
            <v>874623889</v>
          </cell>
          <cell r="N292">
            <v>1074800098</v>
          </cell>
        </row>
        <row r="293">
          <cell r="D293">
            <v>8606017838</v>
          </cell>
          <cell r="E293">
            <v>0</v>
          </cell>
          <cell r="J293">
            <v>0</v>
          </cell>
          <cell r="N293">
            <v>0</v>
          </cell>
        </row>
        <row r="294">
          <cell r="E294">
            <v>-248724662</v>
          </cell>
        </row>
        <row r="295">
          <cell r="D295">
            <v>6928748427</v>
          </cell>
          <cell r="E295">
            <v>1500000000</v>
          </cell>
          <cell r="J295">
            <v>4411581579</v>
          </cell>
          <cell r="N295">
            <v>5445522909</v>
          </cell>
        </row>
        <row r="296">
          <cell r="D296">
            <v>2903458712</v>
          </cell>
          <cell r="E296">
            <v>-701835294</v>
          </cell>
          <cell r="J296">
            <v>165628686</v>
          </cell>
          <cell r="N296">
            <v>492127427</v>
          </cell>
        </row>
        <row r="297">
          <cell r="D297">
            <v>4973094012</v>
          </cell>
          <cell r="E297">
            <v>-1011094012</v>
          </cell>
          <cell r="J297">
            <v>0</v>
          </cell>
          <cell r="N297">
            <v>1103765861</v>
          </cell>
        </row>
        <row r="298">
          <cell r="D298">
            <v>1146661694</v>
          </cell>
          <cell r="E298">
            <v>-45795356</v>
          </cell>
          <cell r="J298">
            <v>60780582</v>
          </cell>
          <cell r="N298">
            <v>516207336</v>
          </cell>
        </row>
        <row r="299">
          <cell r="D299">
            <v>604626023</v>
          </cell>
          <cell r="E299">
            <v>10000000</v>
          </cell>
          <cell r="J299">
            <v>265527726</v>
          </cell>
          <cell r="N299">
            <v>281833219</v>
          </cell>
        </row>
        <row r="300">
          <cell r="D300">
            <v>2620153301</v>
          </cell>
          <cell r="E300">
            <v>0</v>
          </cell>
          <cell r="J300">
            <v>0</v>
          </cell>
          <cell r="N300">
            <v>0</v>
          </cell>
        </row>
        <row r="301">
          <cell r="E301">
            <v>-2120109080</v>
          </cell>
        </row>
        <row r="302">
          <cell r="D302">
            <v>3282009071</v>
          </cell>
          <cell r="E302">
            <v>0</v>
          </cell>
          <cell r="J302">
            <v>21625615</v>
          </cell>
          <cell r="N302">
            <v>251072828</v>
          </cell>
        </row>
        <row r="303">
          <cell r="D303">
            <v>1383748998</v>
          </cell>
          <cell r="E303">
            <v>-600000000</v>
          </cell>
          <cell r="J303">
            <v>52209562</v>
          </cell>
          <cell r="N303">
            <v>168569986</v>
          </cell>
        </row>
        <row r="304">
          <cell r="D304">
            <v>2370109080</v>
          </cell>
          <cell r="E304">
            <v>-2020109080</v>
          </cell>
          <cell r="J304">
            <v>0</v>
          </cell>
          <cell r="N304">
            <v>272404227</v>
          </cell>
        </row>
        <row r="305">
          <cell r="D305">
            <v>546483394</v>
          </cell>
          <cell r="E305">
            <v>500000000</v>
          </cell>
          <cell r="J305">
            <v>0</v>
          </cell>
          <cell r="N305">
            <v>351764517</v>
          </cell>
        </row>
        <row r="306">
          <cell r="D306">
            <v>288156553</v>
          </cell>
          <cell r="E306">
            <v>0</v>
          </cell>
          <cell r="J306">
            <v>119991272</v>
          </cell>
          <cell r="N306">
            <v>131130696</v>
          </cell>
        </row>
        <row r="307">
          <cell r="D307">
            <v>1248729486</v>
          </cell>
          <cell r="E307">
            <v>0</v>
          </cell>
          <cell r="J307">
            <v>800000</v>
          </cell>
          <cell r="N307">
            <v>0</v>
          </cell>
        </row>
        <row r="308">
          <cell r="E308">
            <v>1736339414</v>
          </cell>
        </row>
        <row r="309">
          <cell r="D309">
            <v>6660853884</v>
          </cell>
          <cell r="E309">
            <v>2793146116</v>
          </cell>
          <cell r="J309">
            <v>97749863</v>
          </cell>
          <cell r="N309">
            <v>1993752430</v>
          </cell>
        </row>
        <row r="310">
          <cell r="D310">
            <v>1056806702</v>
          </cell>
          <cell r="E310">
            <v>-1056806702</v>
          </cell>
          <cell r="J310">
            <v>0</v>
          </cell>
          <cell r="N310">
            <v>0</v>
          </cell>
        </row>
        <row r="311">
          <cell r="E311">
            <v>-723994332</v>
          </cell>
        </row>
        <row r="312">
          <cell r="D312">
            <v>2951560636</v>
          </cell>
          <cell r="E312">
            <v>-255701660</v>
          </cell>
          <cell r="J312">
            <v>38188355</v>
          </cell>
          <cell r="N312">
            <v>475425158</v>
          </cell>
        </row>
        <row r="313">
          <cell r="D313">
            <v>468292672</v>
          </cell>
          <cell r="E313">
            <v>-468292672</v>
          </cell>
          <cell r="J313">
            <v>0</v>
          </cell>
          <cell r="N313">
            <v>0</v>
          </cell>
        </row>
        <row r="314">
          <cell r="E314">
            <v>0</v>
          </cell>
        </row>
        <row r="315">
          <cell r="D315">
            <v>373975699</v>
          </cell>
          <cell r="E315">
            <v>0</v>
          </cell>
          <cell r="J315">
            <v>0</v>
          </cell>
          <cell r="N315">
            <v>0</v>
          </cell>
        </row>
        <row r="316">
          <cell r="D316">
            <v>157674305</v>
          </cell>
          <cell r="E316">
            <v>0</v>
          </cell>
          <cell r="J316">
            <v>52209563</v>
          </cell>
          <cell r="N316">
            <v>87074800</v>
          </cell>
        </row>
        <row r="317">
          <cell r="D317">
            <v>270067261</v>
          </cell>
          <cell r="E317">
            <v>0</v>
          </cell>
          <cell r="J317">
            <v>0</v>
          </cell>
          <cell r="N317">
            <v>165300000</v>
          </cell>
        </row>
        <row r="318">
          <cell r="D318">
            <v>62270245</v>
          </cell>
          <cell r="E318">
            <v>0</v>
          </cell>
          <cell r="J318">
            <v>0</v>
          </cell>
          <cell r="N318">
            <v>4670700</v>
          </cell>
        </row>
        <row r="319">
          <cell r="D319">
            <v>32834628</v>
          </cell>
          <cell r="E319">
            <v>0</v>
          </cell>
          <cell r="J319">
            <v>1221224</v>
          </cell>
          <cell r="N319">
            <v>1221224</v>
          </cell>
        </row>
        <row r="320">
          <cell r="E320">
            <v>0</v>
          </cell>
        </row>
        <row r="321">
          <cell r="D321">
            <v>170960320</v>
          </cell>
          <cell r="E321">
            <v>0</v>
          </cell>
          <cell r="J321">
            <v>1601139</v>
          </cell>
          <cell r="N321">
            <v>1601139</v>
          </cell>
        </row>
        <row r="322">
          <cell r="D322">
            <v>72079682</v>
          </cell>
          <cell r="E322">
            <v>9000000</v>
          </cell>
          <cell r="J322">
            <v>46709562</v>
          </cell>
          <cell r="N322">
            <v>78574800</v>
          </cell>
        </row>
        <row r="323">
          <cell r="D323">
            <v>123459319</v>
          </cell>
          <cell r="E323">
            <v>0</v>
          </cell>
          <cell r="J323">
            <v>0</v>
          </cell>
          <cell r="N323">
            <v>0</v>
          </cell>
        </row>
        <row r="324">
          <cell r="D324">
            <v>28466398</v>
          </cell>
          <cell r="E324">
            <v>-9000000</v>
          </cell>
          <cell r="J324">
            <v>0</v>
          </cell>
          <cell r="N324">
            <v>2135177</v>
          </cell>
        </row>
        <row r="325">
          <cell r="D325">
            <v>15010116</v>
          </cell>
          <cell r="E325">
            <v>0</v>
          </cell>
          <cell r="J325">
            <v>5500000</v>
          </cell>
          <cell r="N325">
            <v>6100000</v>
          </cell>
        </row>
        <row r="326">
          <cell r="E326">
            <v>0</v>
          </cell>
        </row>
        <row r="327">
          <cell r="D327">
            <v>192330360</v>
          </cell>
          <cell r="E327">
            <v>0</v>
          </cell>
          <cell r="J327">
            <v>0</v>
          </cell>
          <cell r="N327">
            <v>0</v>
          </cell>
        </row>
        <row r="328">
          <cell r="D328">
            <v>81089643</v>
          </cell>
          <cell r="E328">
            <v>0</v>
          </cell>
          <cell r="J328">
            <v>5500000</v>
          </cell>
          <cell r="N328">
            <v>8500000</v>
          </cell>
        </row>
        <row r="329">
          <cell r="D329">
            <v>138891734</v>
          </cell>
          <cell r="E329">
            <v>0</v>
          </cell>
          <cell r="J329">
            <v>0</v>
          </cell>
          <cell r="N329">
            <v>7145000</v>
          </cell>
        </row>
        <row r="330">
          <cell r="D330">
            <v>32024697</v>
          </cell>
          <cell r="E330">
            <v>0</v>
          </cell>
          <cell r="J330">
            <v>0</v>
          </cell>
          <cell r="N330">
            <v>2402074</v>
          </cell>
        </row>
        <row r="331">
          <cell r="D331">
            <v>16886380</v>
          </cell>
          <cell r="E331">
            <v>0</v>
          </cell>
          <cell r="J331">
            <v>1508608</v>
          </cell>
          <cell r="N331">
            <v>1508608</v>
          </cell>
        </row>
        <row r="332">
          <cell r="E332">
            <v>493020298</v>
          </cell>
        </row>
        <row r="333">
          <cell r="D333">
            <v>263581711</v>
          </cell>
          <cell r="E333">
            <v>-63581711</v>
          </cell>
          <cell r="J333">
            <v>63374588</v>
          </cell>
          <cell r="N333">
            <v>77294539</v>
          </cell>
        </row>
        <row r="334">
          <cell r="D334">
            <v>111130383</v>
          </cell>
          <cell r="E334">
            <v>-111130383</v>
          </cell>
          <cell r="J334">
            <v>0</v>
          </cell>
          <cell r="N334">
            <v>0</v>
          </cell>
        </row>
        <row r="335">
          <cell r="D335">
            <v>190346032</v>
          </cell>
          <cell r="E335">
            <v>624763231</v>
          </cell>
          <cell r="J335">
            <v>0</v>
          </cell>
          <cell r="N335">
            <v>450679632</v>
          </cell>
        </row>
        <row r="336">
          <cell r="D336">
            <v>43888674</v>
          </cell>
          <cell r="E336">
            <v>-43888674</v>
          </cell>
          <cell r="J336">
            <v>0</v>
          </cell>
          <cell r="N336">
            <v>0</v>
          </cell>
        </row>
        <row r="337">
          <cell r="D337">
            <v>23142165</v>
          </cell>
          <cell r="E337">
            <v>86857835</v>
          </cell>
          <cell r="J337">
            <v>7288471</v>
          </cell>
          <cell r="N337">
            <v>7288471</v>
          </cell>
        </row>
        <row r="338">
          <cell r="E338">
            <v>-647480444</v>
          </cell>
        </row>
        <row r="339">
          <cell r="D339">
            <v>854801598</v>
          </cell>
          <cell r="E339">
            <v>52519556</v>
          </cell>
          <cell r="J339">
            <v>359584897</v>
          </cell>
          <cell r="N339">
            <v>432685349</v>
          </cell>
        </row>
        <row r="340">
          <cell r="D340">
            <v>360398411</v>
          </cell>
          <cell r="E340">
            <v>-300000000</v>
          </cell>
          <cell r="J340">
            <v>0</v>
          </cell>
          <cell r="N340">
            <v>3803108</v>
          </cell>
        </row>
        <row r="341">
          <cell r="D341">
            <v>617296596</v>
          </cell>
          <cell r="E341">
            <v>-400000000</v>
          </cell>
          <cell r="J341">
            <v>0</v>
          </cell>
          <cell r="N341">
            <v>5504706</v>
          </cell>
        </row>
        <row r="342">
          <cell r="D342">
            <v>142331989</v>
          </cell>
          <cell r="E342">
            <v>0</v>
          </cell>
          <cell r="J342">
            <v>2518399</v>
          </cell>
          <cell r="N342">
            <v>30923771</v>
          </cell>
        </row>
        <row r="343">
          <cell r="D343">
            <v>75050579</v>
          </cell>
          <cell r="E343">
            <v>0</v>
          </cell>
          <cell r="J343">
            <v>46455118</v>
          </cell>
          <cell r="N343">
            <v>46855118</v>
          </cell>
        </row>
        <row r="344">
          <cell r="E344">
            <v>0</v>
          </cell>
        </row>
        <row r="345">
          <cell r="D345">
            <v>71956301</v>
          </cell>
          <cell r="E345">
            <v>0</v>
          </cell>
          <cell r="J345">
            <v>0</v>
          </cell>
          <cell r="N345">
            <v>0</v>
          </cell>
        </row>
        <row r="346">
          <cell r="D346">
            <v>30337960</v>
          </cell>
          <cell r="E346">
            <v>19000000</v>
          </cell>
          <cell r="J346">
            <v>0</v>
          </cell>
          <cell r="N346">
            <v>0</v>
          </cell>
        </row>
        <row r="347">
          <cell r="D347">
            <v>51963379</v>
          </cell>
          <cell r="E347">
            <v>-19000000</v>
          </cell>
          <cell r="J347">
            <v>6897680</v>
          </cell>
          <cell r="N347">
            <v>6897680</v>
          </cell>
        </row>
        <row r="348">
          <cell r="D348">
            <v>11981357</v>
          </cell>
          <cell r="E348">
            <v>0</v>
          </cell>
          <cell r="J348">
            <v>0</v>
          </cell>
          <cell r="N348">
            <v>898685</v>
          </cell>
        </row>
        <row r="349">
          <cell r="D349">
            <v>6317679</v>
          </cell>
          <cell r="E349">
            <v>0</v>
          </cell>
          <cell r="J349">
            <v>5548463</v>
          </cell>
          <cell r="N349">
            <v>5548463</v>
          </cell>
        </row>
        <row r="350">
          <cell r="E350">
            <v>1000000000</v>
          </cell>
        </row>
        <row r="351">
          <cell r="D351">
            <v>0</v>
          </cell>
          <cell r="E351">
            <v>350000000</v>
          </cell>
          <cell r="J351">
            <v>11124138</v>
          </cell>
          <cell r="N351">
            <v>15003058</v>
          </cell>
        </row>
        <row r="352">
          <cell r="D352">
            <v>0</v>
          </cell>
          <cell r="E352">
            <v>100000000</v>
          </cell>
          <cell r="J352">
            <v>0</v>
          </cell>
          <cell r="N352">
            <v>1901554</v>
          </cell>
        </row>
        <row r="353">
          <cell r="D353">
            <v>0</v>
          </cell>
          <cell r="E353">
            <v>500000000</v>
          </cell>
          <cell r="J353">
            <v>148156001</v>
          </cell>
          <cell r="N353">
            <v>315208056</v>
          </cell>
        </row>
        <row r="354">
          <cell r="D354">
            <v>0</v>
          </cell>
          <cell r="E354">
            <v>50000000</v>
          </cell>
          <cell r="J354">
            <v>4178792</v>
          </cell>
          <cell r="N354">
            <v>4178792</v>
          </cell>
        </row>
        <row r="355">
          <cell r="E355">
            <v>0</v>
          </cell>
        </row>
        <row r="356">
          <cell r="D356">
            <v>8975416775</v>
          </cell>
          <cell r="E356">
            <v>0</v>
          </cell>
          <cell r="J356">
            <v>218204310</v>
          </cell>
          <cell r="N356">
            <v>583796089</v>
          </cell>
        </row>
        <row r="357">
          <cell r="D357">
            <v>3784183316</v>
          </cell>
          <cell r="E357">
            <v>0</v>
          </cell>
          <cell r="J357">
            <v>174949</v>
          </cell>
          <cell r="N357">
            <v>75777479</v>
          </cell>
        </row>
        <row r="358">
          <cell r="D358">
            <v>6481614259</v>
          </cell>
          <cell r="E358">
            <v>-1000000000</v>
          </cell>
          <cell r="J358">
            <v>0</v>
          </cell>
          <cell r="N358">
            <v>358602098</v>
          </cell>
        </row>
        <row r="359">
          <cell r="D359">
            <v>1494485881</v>
          </cell>
          <cell r="E359">
            <v>0</v>
          </cell>
          <cell r="J359">
            <v>5327380</v>
          </cell>
          <cell r="N359">
            <v>416252895</v>
          </cell>
        </row>
        <row r="360">
          <cell r="D360">
            <v>788031081</v>
          </cell>
          <cell r="E360">
            <v>0</v>
          </cell>
          <cell r="J360">
            <v>3088009</v>
          </cell>
          <cell r="N360">
            <v>79615962</v>
          </cell>
        </row>
        <row r="361">
          <cell r="D361">
            <v>0</v>
          </cell>
          <cell r="E361">
            <v>1000000000</v>
          </cell>
          <cell r="J361">
            <v>0</v>
          </cell>
          <cell r="N361">
            <v>0</v>
          </cell>
        </row>
        <row r="362">
          <cell r="E362">
            <v>0</v>
          </cell>
        </row>
        <row r="363">
          <cell r="D363">
            <v>400000000</v>
          </cell>
          <cell r="E363">
            <v>0</v>
          </cell>
          <cell r="J363">
            <v>9665250</v>
          </cell>
          <cell r="N363">
            <v>149439250</v>
          </cell>
        </row>
        <row r="364">
          <cell r="D364">
            <v>15462000000</v>
          </cell>
          <cell r="E364">
            <v>0</v>
          </cell>
          <cell r="J364">
            <v>1910210444</v>
          </cell>
          <cell r="N364">
            <v>6748673836</v>
          </cell>
        </row>
        <row r="365">
          <cell r="D365">
            <v>2042037000</v>
          </cell>
          <cell r="E365">
            <v>0</v>
          </cell>
          <cell r="J365">
            <v>388737300</v>
          </cell>
          <cell r="N365">
            <v>932969520</v>
          </cell>
        </row>
        <row r="366">
          <cell r="D366">
            <v>4474861000</v>
          </cell>
          <cell r="E366">
            <v>0</v>
          </cell>
          <cell r="J366">
            <v>525986339</v>
          </cell>
          <cell r="N366">
            <v>4474199250</v>
          </cell>
        </row>
        <row r="367">
          <cell r="D367">
            <v>517660000</v>
          </cell>
          <cell r="E367">
            <v>0</v>
          </cell>
          <cell r="J367">
            <v>88285434</v>
          </cell>
          <cell r="N367">
            <v>199842936</v>
          </cell>
        </row>
        <row r="368">
          <cell r="D368">
            <v>21642360000</v>
          </cell>
          <cell r="E368">
            <v>0</v>
          </cell>
          <cell r="J368">
            <v>1413496403</v>
          </cell>
          <cell r="N368">
            <v>6046522731</v>
          </cell>
        </row>
        <row r="369">
          <cell r="D369">
            <v>60000000</v>
          </cell>
          <cell r="E369">
            <v>0</v>
          </cell>
          <cell r="J369">
            <v>0</v>
          </cell>
          <cell r="N369">
            <v>15000000</v>
          </cell>
        </row>
        <row r="370">
          <cell r="D370">
            <v>13418263000</v>
          </cell>
          <cell r="E370">
            <v>0</v>
          </cell>
          <cell r="J370">
            <v>2760835040</v>
          </cell>
          <cell r="N370">
            <v>2760835040</v>
          </cell>
        </row>
        <row r="371">
          <cell r="E371">
            <v>0</v>
          </cell>
        </row>
        <row r="372">
          <cell r="D372">
            <v>668656000</v>
          </cell>
          <cell r="E372">
            <v>0</v>
          </cell>
          <cell r="J372">
            <v>10301200</v>
          </cell>
          <cell r="N372">
            <v>120728241</v>
          </cell>
        </row>
        <row r="373">
          <cell r="D373">
            <v>20000000</v>
          </cell>
          <cell r="E373">
            <v>0</v>
          </cell>
          <cell r="J373">
            <v>0</v>
          </cell>
          <cell r="N373">
            <v>0</v>
          </cell>
        </row>
        <row r="374">
          <cell r="D374">
            <v>79490546657</v>
          </cell>
          <cell r="E374">
            <v>14015060198</v>
          </cell>
          <cell r="J374">
            <v>37849397643</v>
          </cell>
          <cell r="N374">
            <v>81823710694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D377">
            <v>12932889000</v>
          </cell>
          <cell r="E377">
            <v>0</v>
          </cell>
          <cell r="J377">
            <v>4444444444</v>
          </cell>
          <cell r="N377">
            <v>12932888888</v>
          </cell>
        </row>
        <row r="378">
          <cell r="D378">
            <v>29653309000</v>
          </cell>
          <cell r="E378">
            <v>0</v>
          </cell>
          <cell r="J378">
            <v>9426976422</v>
          </cell>
          <cell r="N378">
            <v>29653309000</v>
          </cell>
        </row>
        <row r="379">
          <cell r="D379">
            <v>77878000</v>
          </cell>
          <cell r="E379">
            <v>0</v>
          </cell>
          <cell r="J379">
            <v>0</v>
          </cell>
          <cell r="N379">
            <v>63917247</v>
          </cell>
        </row>
        <row r="380">
          <cell r="E380">
            <v>0</v>
          </cell>
        </row>
        <row r="381">
          <cell r="D381">
            <v>0</v>
          </cell>
          <cell r="E381">
            <v>0</v>
          </cell>
          <cell r="J381">
            <v>0</v>
          </cell>
          <cell r="N381">
            <v>0</v>
          </cell>
        </row>
        <row r="382">
          <cell r="D382">
            <v>0</v>
          </cell>
          <cell r="E382">
            <v>0</v>
          </cell>
          <cell r="J382">
            <v>0</v>
          </cell>
          <cell r="N382">
            <v>0</v>
          </cell>
        </row>
        <row r="383">
          <cell r="D383">
            <v>0</v>
          </cell>
          <cell r="E383">
            <v>0</v>
          </cell>
          <cell r="J383">
            <v>0</v>
          </cell>
          <cell r="N383">
            <v>0</v>
          </cell>
        </row>
        <row r="384">
          <cell r="E384">
            <v>-5154548</v>
          </cell>
        </row>
        <row r="385">
          <cell r="D385">
            <v>1600000000</v>
          </cell>
          <cell r="E385">
            <v>-5154548</v>
          </cell>
          <cell r="J385">
            <v>425888000</v>
          </cell>
          <cell r="N385">
            <v>425888000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D389">
            <v>0</v>
          </cell>
          <cell r="E389">
            <v>0</v>
          </cell>
          <cell r="J389">
            <v>0</v>
          </cell>
          <cell r="N389">
            <v>0</v>
          </cell>
        </row>
        <row r="390">
          <cell r="E390">
            <v>0</v>
          </cell>
        </row>
        <row r="391">
          <cell r="D391">
            <v>0</v>
          </cell>
          <cell r="E391">
            <v>0</v>
          </cell>
          <cell r="J391">
            <v>0</v>
          </cell>
          <cell r="N391">
            <v>0</v>
          </cell>
        </row>
        <row r="392">
          <cell r="D392">
            <v>9189779000</v>
          </cell>
          <cell r="E392">
            <v>0</v>
          </cell>
          <cell r="J392">
            <v>1697762157</v>
          </cell>
          <cell r="N392">
            <v>1697762157</v>
          </cell>
        </row>
        <row r="393">
          <cell r="D393">
            <v>28540000</v>
          </cell>
          <cell r="E393">
            <v>5154548</v>
          </cell>
          <cell r="J393">
            <v>643104</v>
          </cell>
          <cell r="N393">
            <v>33694548</v>
          </cell>
        </row>
        <row r="394">
          <cell r="D394">
            <v>0</v>
          </cell>
          <cell r="E394">
            <v>0</v>
          </cell>
          <cell r="J394">
            <v>0</v>
          </cell>
          <cell r="N394">
            <v>0</v>
          </cell>
        </row>
        <row r="395">
          <cell r="E395">
            <v>-200000000000</v>
          </cell>
        </row>
        <row r="396">
          <cell r="E396">
            <v>-558296129068</v>
          </cell>
        </row>
        <row r="397">
          <cell r="E397">
            <v>-558296129068</v>
          </cell>
        </row>
        <row r="398">
          <cell r="E398">
            <v>-33365704156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D401">
            <v>0</v>
          </cell>
          <cell r="E401">
            <v>0</v>
          </cell>
          <cell r="J401">
            <v>0</v>
          </cell>
          <cell r="N401">
            <v>0</v>
          </cell>
        </row>
        <row r="402">
          <cell r="D402">
            <v>0</v>
          </cell>
          <cell r="E402">
            <v>0</v>
          </cell>
          <cell r="J402">
            <v>0</v>
          </cell>
          <cell r="N402">
            <v>0</v>
          </cell>
        </row>
        <row r="403">
          <cell r="D403">
            <v>0</v>
          </cell>
          <cell r="E403">
            <v>0</v>
          </cell>
          <cell r="J403">
            <v>0</v>
          </cell>
          <cell r="N403">
            <v>0</v>
          </cell>
        </row>
        <row r="404">
          <cell r="E404">
            <v>0</v>
          </cell>
        </row>
        <row r="405">
          <cell r="D405">
            <v>0</v>
          </cell>
          <cell r="E405">
            <v>0</v>
          </cell>
          <cell r="J405">
            <v>0</v>
          </cell>
          <cell r="N405">
            <v>0</v>
          </cell>
        </row>
        <row r="406">
          <cell r="E406">
            <v>0</v>
          </cell>
        </row>
        <row r="407">
          <cell r="D407">
            <v>0</v>
          </cell>
          <cell r="E407">
            <v>0</v>
          </cell>
          <cell r="J407">
            <v>0</v>
          </cell>
          <cell r="N407">
            <v>0</v>
          </cell>
        </row>
        <row r="408">
          <cell r="D408">
            <v>0</v>
          </cell>
          <cell r="E408">
            <v>0</v>
          </cell>
          <cell r="J408">
            <v>0</v>
          </cell>
          <cell r="N408">
            <v>0</v>
          </cell>
        </row>
        <row r="409">
          <cell r="D409">
            <v>0</v>
          </cell>
          <cell r="E409">
            <v>0</v>
          </cell>
          <cell r="J409">
            <v>0</v>
          </cell>
          <cell r="N409">
            <v>0</v>
          </cell>
        </row>
        <row r="410">
          <cell r="E410">
            <v>0</v>
          </cell>
        </row>
        <row r="411">
          <cell r="D411">
            <v>0</v>
          </cell>
          <cell r="E411">
            <v>0</v>
          </cell>
          <cell r="J411">
            <v>0</v>
          </cell>
          <cell r="N411">
            <v>0</v>
          </cell>
        </row>
        <row r="412">
          <cell r="E412">
            <v>0</v>
          </cell>
        </row>
        <row r="413">
          <cell r="D413">
            <v>0</v>
          </cell>
          <cell r="E413">
            <v>0</v>
          </cell>
          <cell r="J413">
            <v>0</v>
          </cell>
          <cell r="N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D416">
            <v>0</v>
          </cell>
          <cell r="E416">
            <v>0</v>
          </cell>
          <cell r="J416">
            <v>0</v>
          </cell>
          <cell r="N416">
            <v>0</v>
          </cell>
        </row>
        <row r="417">
          <cell r="E417">
            <v>0</v>
          </cell>
        </row>
        <row r="418">
          <cell r="D418">
            <v>0</v>
          </cell>
          <cell r="E418">
            <v>0</v>
          </cell>
          <cell r="J418">
            <v>0</v>
          </cell>
          <cell r="N418">
            <v>0</v>
          </cell>
        </row>
        <row r="419">
          <cell r="E419">
            <v>0</v>
          </cell>
        </row>
        <row r="420">
          <cell r="D420">
            <v>0</v>
          </cell>
          <cell r="E420">
            <v>0</v>
          </cell>
          <cell r="J420">
            <v>0</v>
          </cell>
          <cell r="N420">
            <v>0</v>
          </cell>
        </row>
        <row r="421">
          <cell r="E421">
            <v>0</v>
          </cell>
        </row>
        <row r="422">
          <cell r="D422">
            <v>0</v>
          </cell>
          <cell r="E422">
            <v>0</v>
          </cell>
          <cell r="J422">
            <v>0</v>
          </cell>
          <cell r="N422">
            <v>0</v>
          </cell>
        </row>
        <row r="423">
          <cell r="E423">
            <v>0</v>
          </cell>
        </row>
        <row r="424">
          <cell r="D424">
            <v>0</v>
          </cell>
          <cell r="E424">
            <v>0</v>
          </cell>
          <cell r="J424">
            <v>0</v>
          </cell>
          <cell r="N424">
            <v>0</v>
          </cell>
        </row>
        <row r="425">
          <cell r="E425">
            <v>0</v>
          </cell>
        </row>
        <row r="426">
          <cell r="D426">
            <v>0</v>
          </cell>
          <cell r="E426">
            <v>0</v>
          </cell>
          <cell r="J426">
            <v>0</v>
          </cell>
          <cell r="N426">
            <v>0</v>
          </cell>
        </row>
        <row r="427">
          <cell r="E427">
            <v>0</v>
          </cell>
        </row>
        <row r="428">
          <cell r="D428">
            <v>0</v>
          </cell>
          <cell r="E428">
            <v>0</v>
          </cell>
          <cell r="J428">
            <v>0</v>
          </cell>
          <cell r="N428">
            <v>0</v>
          </cell>
        </row>
        <row r="429">
          <cell r="E429">
            <v>0</v>
          </cell>
        </row>
        <row r="430">
          <cell r="D430">
            <v>0</v>
          </cell>
          <cell r="E430">
            <v>0</v>
          </cell>
          <cell r="J430">
            <v>0</v>
          </cell>
          <cell r="N430">
            <v>0</v>
          </cell>
        </row>
        <row r="431">
          <cell r="E431">
            <v>0</v>
          </cell>
        </row>
        <row r="432">
          <cell r="D432">
            <v>0</v>
          </cell>
          <cell r="E432">
            <v>0</v>
          </cell>
          <cell r="J432">
            <v>0</v>
          </cell>
          <cell r="N432">
            <v>0</v>
          </cell>
        </row>
        <row r="433">
          <cell r="E433">
            <v>0</v>
          </cell>
        </row>
        <row r="434">
          <cell r="D434">
            <v>0</v>
          </cell>
          <cell r="E434">
            <v>0</v>
          </cell>
          <cell r="J434">
            <v>0</v>
          </cell>
          <cell r="N434">
            <v>0</v>
          </cell>
        </row>
        <row r="435">
          <cell r="E435">
            <v>0</v>
          </cell>
        </row>
        <row r="436">
          <cell r="D436">
            <v>0</v>
          </cell>
          <cell r="E436">
            <v>0</v>
          </cell>
          <cell r="J436">
            <v>0</v>
          </cell>
          <cell r="N436">
            <v>0</v>
          </cell>
        </row>
        <row r="437">
          <cell r="E437">
            <v>0</v>
          </cell>
        </row>
        <row r="438">
          <cell r="D438">
            <v>0</v>
          </cell>
          <cell r="E438">
            <v>0</v>
          </cell>
          <cell r="J438">
            <v>0</v>
          </cell>
          <cell r="N438">
            <v>0</v>
          </cell>
        </row>
        <row r="439">
          <cell r="E439">
            <v>0</v>
          </cell>
        </row>
        <row r="440">
          <cell r="D440">
            <v>0</v>
          </cell>
          <cell r="E440">
            <v>0</v>
          </cell>
          <cell r="J440">
            <v>0</v>
          </cell>
          <cell r="N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D443">
            <v>0</v>
          </cell>
          <cell r="E443">
            <v>0</v>
          </cell>
          <cell r="J443">
            <v>0</v>
          </cell>
          <cell r="N443">
            <v>0</v>
          </cell>
        </row>
        <row r="444">
          <cell r="E444">
            <v>0</v>
          </cell>
        </row>
        <row r="445">
          <cell r="D445">
            <v>0</v>
          </cell>
          <cell r="E445">
            <v>0</v>
          </cell>
          <cell r="J445">
            <v>0</v>
          </cell>
          <cell r="N445">
            <v>0</v>
          </cell>
        </row>
        <row r="446">
          <cell r="E446">
            <v>0</v>
          </cell>
        </row>
        <row r="447">
          <cell r="D447">
            <v>0</v>
          </cell>
          <cell r="E447">
            <v>0</v>
          </cell>
          <cell r="J447">
            <v>0</v>
          </cell>
          <cell r="N447">
            <v>0</v>
          </cell>
        </row>
        <row r="448">
          <cell r="E448">
            <v>0</v>
          </cell>
        </row>
        <row r="449">
          <cell r="D449">
            <v>0</v>
          </cell>
          <cell r="E449">
            <v>0</v>
          </cell>
          <cell r="J449">
            <v>0</v>
          </cell>
          <cell r="N449">
            <v>0</v>
          </cell>
        </row>
        <row r="450">
          <cell r="E450">
            <v>0</v>
          </cell>
        </row>
        <row r="451">
          <cell r="D451">
            <v>0</v>
          </cell>
          <cell r="E451">
            <v>0</v>
          </cell>
          <cell r="J451">
            <v>0</v>
          </cell>
          <cell r="N451">
            <v>0</v>
          </cell>
        </row>
        <row r="452">
          <cell r="E452">
            <v>0</v>
          </cell>
        </row>
        <row r="453">
          <cell r="D453">
            <v>0</v>
          </cell>
          <cell r="E453">
            <v>0</v>
          </cell>
          <cell r="J453">
            <v>0</v>
          </cell>
          <cell r="N453">
            <v>0</v>
          </cell>
        </row>
        <row r="454">
          <cell r="D454">
            <v>0</v>
          </cell>
          <cell r="E454">
            <v>0</v>
          </cell>
          <cell r="J454">
            <v>0</v>
          </cell>
          <cell r="N454">
            <v>0</v>
          </cell>
        </row>
        <row r="455">
          <cell r="E455">
            <v>0</v>
          </cell>
        </row>
        <row r="456">
          <cell r="D456">
            <v>0</v>
          </cell>
          <cell r="E456">
            <v>0</v>
          </cell>
          <cell r="J456">
            <v>0</v>
          </cell>
          <cell r="N456">
            <v>0</v>
          </cell>
        </row>
        <row r="457">
          <cell r="E457">
            <v>0</v>
          </cell>
        </row>
        <row r="458">
          <cell r="D458">
            <v>0</v>
          </cell>
          <cell r="E458">
            <v>0</v>
          </cell>
          <cell r="J458">
            <v>0</v>
          </cell>
          <cell r="N458">
            <v>0</v>
          </cell>
        </row>
        <row r="459">
          <cell r="E459">
            <v>0</v>
          </cell>
        </row>
        <row r="460">
          <cell r="D460">
            <v>0</v>
          </cell>
          <cell r="E460">
            <v>0</v>
          </cell>
          <cell r="J460">
            <v>0</v>
          </cell>
          <cell r="N460">
            <v>0</v>
          </cell>
        </row>
        <row r="461">
          <cell r="E461">
            <v>0</v>
          </cell>
        </row>
        <row r="462">
          <cell r="D462">
            <v>0</v>
          </cell>
          <cell r="E462">
            <v>0</v>
          </cell>
          <cell r="J462">
            <v>0</v>
          </cell>
          <cell r="N462">
            <v>0</v>
          </cell>
        </row>
        <row r="463">
          <cell r="E463">
            <v>0</v>
          </cell>
        </row>
        <row r="464">
          <cell r="D464">
            <v>0</v>
          </cell>
          <cell r="E464">
            <v>0</v>
          </cell>
          <cell r="J464">
            <v>0</v>
          </cell>
          <cell r="N464">
            <v>0</v>
          </cell>
        </row>
        <row r="465">
          <cell r="E465">
            <v>0</v>
          </cell>
        </row>
        <row r="466">
          <cell r="D466">
            <v>0</v>
          </cell>
          <cell r="E466">
            <v>0</v>
          </cell>
          <cell r="J466">
            <v>0</v>
          </cell>
          <cell r="N466">
            <v>0</v>
          </cell>
        </row>
        <row r="467">
          <cell r="E467">
            <v>0</v>
          </cell>
        </row>
        <row r="468">
          <cell r="D468">
            <v>0</v>
          </cell>
          <cell r="E468">
            <v>0</v>
          </cell>
          <cell r="J468">
            <v>0</v>
          </cell>
          <cell r="N468">
            <v>0</v>
          </cell>
        </row>
        <row r="469">
          <cell r="E469">
            <v>0</v>
          </cell>
        </row>
        <row r="470">
          <cell r="D470">
            <v>0</v>
          </cell>
          <cell r="E470">
            <v>0</v>
          </cell>
          <cell r="J470">
            <v>0</v>
          </cell>
          <cell r="N470">
            <v>0</v>
          </cell>
        </row>
        <row r="471">
          <cell r="E471">
            <v>0</v>
          </cell>
        </row>
        <row r="472">
          <cell r="D472">
            <v>0</v>
          </cell>
          <cell r="E472">
            <v>0</v>
          </cell>
          <cell r="J472">
            <v>0</v>
          </cell>
          <cell r="N472">
            <v>0</v>
          </cell>
        </row>
        <row r="473">
          <cell r="E473">
            <v>0</v>
          </cell>
        </row>
        <row r="474">
          <cell r="D474">
            <v>0</v>
          </cell>
          <cell r="E474">
            <v>0</v>
          </cell>
          <cell r="J474">
            <v>0</v>
          </cell>
          <cell r="N474">
            <v>0</v>
          </cell>
        </row>
        <row r="475">
          <cell r="E475">
            <v>0</v>
          </cell>
        </row>
        <row r="476">
          <cell r="D476">
            <v>0</v>
          </cell>
          <cell r="E476">
            <v>0</v>
          </cell>
          <cell r="J476">
            <v>0</v>
          </cell>
          <cell r="N476">
            <v>0</v>
          </cell>
        </row>
        <row r="477">
          <cell r="E477">
            <v>0</v>
          </cell>
        </row>
        <row r="478">
          <cell r="D478">
            <v>0</v>
          </cell>
          <cell r="E478">
            <v>0</v>
          </cell>
          <cell r="J478">
            <v>0</v>
          </cell>
          <cell r="N478">
            <v>0</v>
          </cell>
        </row>
        <row r="479">
          <cell r="E479">
            <v>0</v>
          </cell>
        </row>
        <row r="480">
          <cell r="D480">
            <v>0</v>
          </cell>
          <cell r="E480">
            <v>0</v>
          </cell>
          <cell r="J480">
            <v>0</v>
          </cell>
          <cell r="N480">
            <v>0</v>
          </cell>
        </row>
        <row r="481">
          <cell r="E481">
            <v>0</v>
          </cell>
        </row>
        <row r="482">
          <cell r="D482">
            <v>0</v>
          </cell>
          <cell r="E482">
            <v>0</v>
          </cell>
          <cell r="J482">
            <v>0</v>
          </cell>
          <cell r="N482">
            <v>0</v>
          </cell>
        </row>
        <row r="483">
          <cell r="E483">
            <v>0</v>
          </cell>
        </row>
        <row r="484">
          <cell r="D484">
            <v>0</v>
          </cell>
          <cell r="E484">
            <v>0</v>
          </cell>
          <cell r="J484">
            <v>0</v>
          </cell>
          <cell r="N484">
            <v>0</v>
          </cell>
        </row>
        <row r="485">
          <cell r="E485">
            <v>0</v>
          </cell>
        </row>
        <row r="486">
          <cell r="D486">
            <v>0</v>
          </cell>
          <cell r="E486">
            <v>0</v>
          </cell>
          <cell r="J486">
            <v>0</v>
          </cell>
          <cell r="N486">
            <v>0</v>
          </cell>
        </row>
        <row r="487">
          <cell r="E487">
            <v>0</v>
          </cell>
        </row>
        <row r="488">
          <cell r="D488">
            <v>0</v>
          </cell>
          <cell r="E488">
            <v>0</v>
          </cell>
          <cell r="J488">
            <v>0</v>
          </cell>
          <cell r="N488">
            <v>0</v>
          </cell>
        </row>
        <row r="489">
          <cell r="E489">
            <v>0</v>
          </cell>
        </row>
        <row r="490">
          <cell r="D490">
            <v>0</v>
          </cell>
          <cell r="E490">
            <v>0</v>
          </cell>
          <cell r="J490">
            <v>0</v>
          </cell>
          <cell r="N490">
            <v>0</v>
          </cell>
        </row>
        <row r="491">
          <cell r="E491">
            <v>0</v>
          </cell>
        </row>
        <row r="492">
          <cell r="D492">
            <v>0</v>
          </cell>
          <cell r="E492">
            <v>0</v>
          </cell>
          <cell r="J492">
            <v>0</v>
          </cell>
          <cell r="N492">
            <v>0</v>
          </cell>
        </row>
        <row r="493">
          <cell r="E493">
            <v>0</v>
          </cell>
        </row>
        <row r="494">
          <cell r="D494">
            <v>0</v>
          </cell>
          <cell r="E494">
            <v>0</v>
          </cell>
          <cell r="J494">
            <v>0</v>
          </cell>
          <cell r="N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D497">
            <v>0</v>
          </cell>
          <cell r="E497">
            <v>0</v>
          </cell>
          <cell r="J497">
            <v>0</v>
          </cell>
          <cell r="N497">
            <v>0</v>
          </cell>
        </row>
        <row r="498">
          <cell r="E498">
            <v>0</v>
          </cell>
        </row>
        <row r="499">
          <cell r="D499">
            <v>0</v>
          </cell>
          <cell r="E499">
            <v>0</v>
          </cell>
          <cell r="J499">
            <v>0</v>
          </cell>
          <cell r="N499">
            <v>0</v>
          </cell>
        </row>
        <row r="500">
          <cell r="D500">
            <v>0</v>
          </cell>
          <cell r="E500">
            <v>0</v>
          </cell>
          <cell r="J500">
            <v>0</v>
          </cell>
          <cell r="N500">
            <v>0</v>
          </cell>
        </row>
        <row r="501">
          <cell r="E501">
            <v>0</v>
          </cell>
        </row>
        <row r="502">
          <cell r="D502">
            <v>0</v>
          </cell>
          <cell r="E502">
            <v>0</v>
          </cell>
          <cell r="J502">
            <v>0</v>
          </cell>
          <cell r="N502">
            <v>0</v>
          </cell>
        </row>
        <row r="503">
          <cell r="E503">
            <v>0</v>
          </cell>
        </row>
        <row r="504">
          <cell r="D504">
            <v>0</v>
          </cell>
          <cell r="E504">
            <v>0</v>
          </cell>
          <cell r="J504">
            <v>0</v>
          </cell>
          <cell r="N504">
            <v>0</v>
          </cell>
        </row>
        <row r="505">
          <cell r="D505">
            <v>0</v>
          </cell>
          <cell r="E505">
            <v>0</v>
          </cell>
          <cell r="J505">
            <v>0</v>
          </cell>
          <cell r="N505">
            <v>0</v>
          </cell>
        </row>
        <row r="506">
          <cell r="E506">
            <v>0</v>
          </cell>
        </row>
        <row r="507">
          <cell r="D507">
            <v>0</v>
          </cell>
          <cell r="E507">
            <v>0</v>
          </cell>
          <cell r="J507">
            <v>0</v>
          </cell>
          <cell r="N507">
            <v>0</v>
          </cell>
        </row>
        <row r="508">
          <cell r="E508">
            <v>0</v>
          </cell>
        </row>
        <row r="509">
          <cell r="D509">
            <v>0</v>
          </cell>
          <cell r="E509">
            <v>0</v>
          </cell>
          <cell r="J509">
            <v>0</v>
          </cell>
          <cell r="N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D512">
            <v>0</v>
          </cell>
          <cell r="E512">
            <v>0</v>
          </cell>
          <cell r="J512">
            <v>0</v>
          </cell>
          <cell r="N512">
            <v>0</v>
          </cell>
        </row>
        <row r="513">
          <cell r="E513">
            <v>0</v>
          </cell>
        </row>
        <row r="514">
          <cell r="D514">
            <v>0</v>
          </cell>
          <cell r="E514">
            <v>0</v>
          </cell>
          <cell r="J514">
            <v>0</v>
          </cell>
          <cell r="N514">
            <v>0</v>
          </cell>
        </row>
        <row r="515">
          <cell r="E515">
            <v>0</v>
          </cell>
        </row>
        <row r="516">
          <cell r="D516">
            <v>0</v>
          </cell>
          <cell r="E516">
            <v>0</v>
          </cell>
          <cell r="J516">
            <v>0</v>
          </cell>
          <cell r="N516">
            <v>0</v>
          </cell>
        </row>
        <row r="517">
          <cell r="E517">
            <v>0</v>
          </cell>
        </row>
        <row r="518">
          <cell r="D518">
            <v>0</v>
          </cell>
          <cell r="E518">
            <v>0</v>
          </cell>
          <cell r="J518">
            <v>0</v>
          </cell>
          <cell r="N518">
            <v>0</v>
          </cell>
        </row>
        <row r="519">
          <cell r="E519">
            <v>0</v>
          </cell>
        </row>
        <row r="520">
          <cell r="D520">
            <v>0</v>
          </cell>
          <cell r="E520">
            <v>0</v>
          </cell>
          <cell r="J520">
            <v>0</v>
          </cell>
          <cell r="N520">
            <v>0</v>
          </cell>
        </row>
        <row r="521">
          <cell r="E521">
            <v>0</v>
          </cell>
        </row>
        <row r="522">
          <cell r="D522">
            <v>0</v>
          </cell>
          <cell r="E522">
            <v>0</v>
          </cell>
          <cell r="J522">
            <v>0</v>
          </cell>
          <cell r="N522">
            <v>0</v>
          </cell>
        </row>
        <row r="523">
          <cell r="E523">
            <v>0</v>
          </cell>
        </row>
        <row r="524">
          <cell r="D524">
            <v>0</v>
          </cell>
          <cell r="E524">
            <v>0</v>
          </cell>
          <cell r="J524">
            <v>0</v>
          </cell>
          <cell r="N524">
            <v>0</v>
          </cell>
        </row>
        <row r="525">
          <cell r="E525">
            <v>0</v>
          </cell>
        </row>
        <row r="526">
          <cell r="D526">
            <v>0</v>
          </cell>
          <cell r="E526">
            <v>0</v>
          </cell>
          <cell r="J526">
            <v>0</v>
          </cell>
          <cell r="N526">
            <v>0</v>
          </cell>
        </row>
        <row r="527">
          <cell r="E527">
            <v>0</v>
          </cell>
        </row>
        <row r="528">
          <cell r="D528">
            <v>0</v>
          </cell>
          <cell r="E528">
            <v>0</v>
          </cell>
          <cell r="J528">
            <v>0</v>
          </cell>
          <cell r="N528">
            <v>0</v>
          </cell>
        </row>
        <row r="529">
          <cell r="E529">
            <v>0</v>
          </cell>
        </row>
        <row r="530">
          <cell r="D530">
            <v>0</v>
          </cell>
          <cell r="E530">
            <v>0</v>
          </cell>
          <cell r="J530">
            <v>0</v>
          </cell>
          <cell r="N530">
            <v>0</v>
          </cell>
        </row>
        <row r="531">
          <cell r="E531">
            <v>0</v>
          </cell>
        </row>
        <row r="532">
          <cell r="D532">
            <v>0</v>
          </cell>
          <cell r="E532">
            <v>0</v>
          </cell>
          <cell r="J532">
            <v>0</v>
          </cell>
          <cell r="N532">
            <v>0</v>
          </cell>
        </row>
        <row r="533">
          <cell r="E533">
            <v>0</v>
          </cell>
        </row>
        <row r="534">
          <cell r="D534">
            <v>0</v>
          </cell>
          <cell r="E534">
            <v>0</v>
          </cell>
          <cell r="J534">
            <v>0</v>
          </cell>
          <cell r="N534">
            <v>0</v>
          </cell>
        </row>
        <row r="535">
          <cell r="D535">
            <v>0</v>
          </cell>
          <cell r="E535">
            <v>0</v>
          </cell>
          <cell r="J535">
            <v>0</v>
          </cell>
          <cell r="N535">
            <v>0</v>
          </cell>
        </row>
        <row r="536">
          <cell r="E536">
            <v>0</v>
          </cell>
        </row>
        <row r="537">
          <cell r="D537">
            <v>0</v>
          </cell>
          <cell r="E537">
            <v>0</v>
          </cell>
          <cell r="J537">
            <v>0</v>
          </cell>
          <cell r="N537">
            <v>0</v>
          </cell>
        </row>
        <row r="538">
          <cell r="E538">
            <v>0</v>
          </cell>
        </row>
        <row r="539">
          <cell r="D539">
            <v>0</v>
          </cell>
          <cell r="E539">
            <v>0</v>
          </cell>
          <cell r="J539">
            <v>0</v>
          </cell>
          <cell r="N539">
            <v>0</v>
          </cell>
        </row>
        <row r="540">
          <cell r="E540">
            <v>0</v>
          </cell>
        </row>
        <row r="541">
          <cell r="D541">
            <v>0</v>
          </cell>
          <cell r="E541">
            <v>0</v>
          </cell>
          <cell r="J541">
            <v>0</v>
          </cell>
          <cell r="N541">
            <v>0</v>
          </cell>
        </row>
        <row r="542">
          <cell r="E542">
            <v>0</v>
          </cell>
        </row>
        <row r="543">
          <cell r="D543">
            <v>0</v>
          </cell>
          <cell r="E543">
            <v>0</v>
          </cell>
          <cell r="J543">
            <v>0</v>
          </cell>
          <cell r="N543">
            <v>0</v>
          </cell>
        </row>
        <row r="544">
          <cell r="E544">
            <v>0</v>
          </cell>
        </row>
        <row r="545">
          <cell r="D545">
            <v>0</v>
          </cell>
          <cell r="E545">
            <v>0</v>
          </cell>
          <cell r="J545">
            <v>0</v>
          </cell>
          <cell r="N545">
            <v>0</v>
          </cell>
        </row>
        <row r="546">
          <cell r="E546">
            <v>0</v>
          </cell>
        </row>
        <row r="547">
          <cell r="D547">
            <v>0</v>
          </cell>
          <cell r="E547">
            <v>0</v>
          </cell>
          <cell r="J547">
            <v>0</v>
          </cell>
          <cell r="N547">
            <v>0</v>
          </cell>
        </row>
        <row r="548">
          <cell r="E548">
            <v>0</v>
          </cell>
        </row>
        <row r="549">
          <cell r="D549">
            <v>0</v>
          </cell>
          <cell r="E549">
            <v>0</v>
          </cell>
          <cell r="J549">
            <v>0</v>
          </cell>
          <cell r="N549">
            <v>0</v>
          </cell>
        </row>
        <row r="550">
          <cell r="E550">
            <v>0</v>
          </cell>
        </row>
        <row r="551">
          <cell r="D551">
            <v>0</v>
          </cell>
          <cell r="E551">
            <v>0</v>
          </cell>
          <cell r="J551">
            <v>0</v>
          </cell>
          <cell r="N551">
            <v>0</v>
          </cell>
        </row>
        <row r="552">
          <cell r="E552">
            <v>0</v>
          </cell>
        </row>
        <row r="553">
          <cell r="D553">
            <v>0</v>
          </cell>
          <cell r="E553">
            <v>0</v>
          </cell>
          <cell r="J553">
            <v>0</v>
          </cell>
          <cell r="N553">
            <v>0</v>
          </cell>
        </row>
        <row r="554">
          <cell r="E554">
            <v>0</v>
          </cell>
        </row>
        <row r="555">
          <cell r="D555">
            <v>0</v>
          </cell>
          <cell r="E555">
            <v>0</v>
          </cell>
          <cell r="J555">
            <v>0</v>
          </cell>
          <cell r="N555">
            <v>0</v>
          </cell>
        </row>
        <row r="556">
          <cell r="E556">
            <v>0</v>
          </cell>
        </row>
        <row r="557">
          <cell r="D557">
            <v>0</v>
          </cell>
          <cell r="E557">
            <v>0</v>
          </cell>
          <cell r="J557">
            <v>0</v>
          </cell>
          <cell r="N557">
            <v>0</v>
          </cell>
        </row>
        <row r="558">
          <cell r="E558">
            <v>0</v>
          </cell>
        </row>
        <row r="559">
          <cell r="D559">
            <v>0</v>
          </cell>
          <cell r="E559">
            <v>0</v>
          </cell>
          <cell r="J559">
            <v>0</v>
          </cell>
          <cell r="N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D562">
            <v>0</v>
          </cell>
          <cell r="E562">
            <v>0</v>
          </cell>
          <cell r="J562">
            <v>0</v>
          </cell>
          <cell r="N562">
            <v>0</v>
          </cell>
        </row>
        <row r="563">
          <cell r="D563">
            <v>0</v>
          </cell>
          <cell r="E563">
            <v>0</v>
          </cell>
          <cell r="J563">
            <v>0</v>
          </cell>
          <cell r="N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D566">
            <v>0</v>
          </cell>
          <cell r="E566">
            <v>0</v>
          </cell>
          <cell r="J566">
            <v>0</v>
          </cell>
          <cell r="N566">
            <v>0</v>
          </cell>
        </row>
        <row r="567">
          <cell r="E567">
            <v>0</v>
          </cell>
        </row>
        <row r="568">
          <cell r="D568">
            <v>0</v>
          </cell>
          <cell r="E568">
            <v>0</v>
          </cell>
          <cell r="J568">
            <v>0</v>
          </cell>
          <cell r="N568">
            <v>0</v>
          </cell>
        </row>
        <row r="569">
          <cell r="D569">
            <v>0</v>
          </cell>
          <cell r="E569">
            <v>0</v>
          </cell>
          <cell r="J569">
            <v>0</v>
          </cell>
          <cell r="N569">
            <v>0</v>
          </cell>
        </row>
        <row r="570">
          <cell r="E570">
            <v>0</v>
          </cell>
        </row>
        <row r="571">
          <cell r="D571">
            <v>0</v>
          </cell>
          <cell r="E571">
            <v>0</v>
          </cell>
          <cell r="J571">
            <v>0</v>
          </cell>
          <cell r="N571">
            <v>0</v>
          </cell>
        </row>
        <row r="572">
          <cell r="E572">
            <v>0</v>
          </cell>
        </row>
        <row r="573">
          <cell r="D573">
            <v>0</v>
          </cell>
          <cell r="E573">
            <v>0</v>
          </cell>
          <cell r="J573">
            <v>0</v>
          </cell>
          <cell r="N573">
            <v>0</v>
          </cell>
        </row>
        <row r="574">
          <cell r="E574">
            <v>0</v>
          </cell>
        </row>
        <row r="575">
          <cell r="D575">
            <v>0</v>
          </cell>
          <cell r="E575">
            <v>0</v>
          </cell>
          <cell r="J575">
            <v>0</v>
          </cell>
          <cell r="N575">
            <v>0</v>
          </cell>
        </row>
        <row r="576">
          <cell r="E576">
            <v>0</v>
          </cell>
        </row>
        <row r="577">
          <cell r="D577">
            <v>0</v>
          </cell>
          <cell r="E577">
            <v>0</v>
          </cell>
          <cell r="J577">
            <v>0</v>
          </cell>
          <cell r="N577">
            <v>0</v>
          </cell>
        </row>
        <row r="578">
          <cell r="E578">
            <v>0</v>
          </cell>
        </row>
        <row r="579">
          <cell r="D579">
            <v>0</v>
          </cell>
          <cell r="E579">
            <v>0</v>
          </cell>
          <cell r="J579">
            <v>0</v>
          </cell>
          <cell r="N579">
            <v>0</v>
          </cell>
        </row>
        <row r="580">
          <cell r="E580">
            <v>0</v>
          </cell>
        </row>
        <row r="581">
          <cell r="D581">
            <v>0</v>
          </cell>
          <cell r="E581">
            <v>0</v>
          </cell>
          <cell r="J581">
            <v>0</v>
          </cell>
          <cell r="N581">
            <v>0</v>
          </cell>
        </row>
        <row r="582">
          <cell r="E582">
            <v>-864987109</v>
          </cell>
        </row>
        <row r="583">
          <cell r="E583">
            <v>415623510</v>
          </cell>
        </row>
        <row r="584">
          <cell r="D584">
            <v>1200000000</v>
          </cell>
          <cell r="E584">
            <v>415623510</v>
          </cell>
          <cell r="J584">
            <v>0</v>
          </cell>
          <cell r="N584">
            <v>0</v>
          </cell>
        </row>
        <row r="585">
          <cell r="E585">
            <v>-1280610619</v>
          </cell>
        </row>
        <row r="586">
          <cell r="D586">
            <v>4186000000</v>
          </cell>
          <cell r="E586">
            <v>-1280610619</v>
          </cell>
          <cell r="J586">
            <v>97500000</v>
          </cell>
          <cell r="N586">
            <v>707839200</v>
          </cell>
        </row>
        <row r="587">
          <cell r="E587">
            <v>0</v>
          </cell>
        </row>
        <row r="588">
          <cell r="D588">
            <v>0</v>
          </cell>
          <cell r="E588">
            <v>0</v>
          </cell>
          <cell r="J588">
            <v>0</v>
          </cell>
          <cell r="N588">
            <v>0</v>
          </cell>
        </row>
        <row r="589">
          <cell r="E589">
            <v>0</v>
          </cell>
        </row>
        <row r="590">
          <cell r="D590">
            <v>0</v>
          </cell>
          <cell r="E590">
            <v>0</v>
          </cell>
          <cell r="J590">
            <v>0</v>
          </cell>
          <cell r="N590">
            <v>0</v>
          </cell>
        </row>
        <row r="591">
          <cell r="E591">
            <v>0</v>
          </cell>
        </row>
        <row r="592">
          <cell r="D592">
            <v>0</v>
          </cell>
          <cell r="E592">
            <v>0</v>
          </cell>
          <cell r="J592">
            <v>0</v>
          </cell>
          <cell r="N592">
            <v>0</v>
          </cell>
        </row>
        <row r="593">
          <cell r="E593">
            <v>0</v>
          </cell>
        </row>
        <row r="594">
          <cell r="D594">
            <v>0</v>
          </cell>
          <cell r="E594">
            <v>0</v>
          </cell>
          <cell r="J594">
            <v>0</v>
          </cell>
          <cell r="N594">
            <v>0</v>
          </cell>
        </row>
        <row r="595">
          <cell r="E595">
            <v>0</v>
          </cell>
        </row>
        <row r="596">
          <cell r="D596">
            <v>0</v>
          </cell>
          <cell r="E596">
            <v>0</v>
          </cell>
          <cell r="J596">
            <v>0</v>
          </cell>
          <cell r="N596">
            <v>0</v>
          </cell>
        </row>
        <row r="597">
          <cell r="D597">
            <v>0</v>
          </cell>
          <cell r="E597">
            <v>0</v>
          </cell>
          <cell r="J597">
            <v>0</v>
          </cell>
          <cell r="N597">
            <v>0</v>
          </cell>
        </row>
        <row r="598">
          <cell r="D598">
            <v>0</v>
          </cell>
          <cell r="E598">
            <v>0</v>
          </cell>
          <cell r="J598">
            <v>0</v>
          </cell>
          <cell r="N598">
            <v>0</v>
          </cell>
        </row>
        <row r="599">
          <cell r="D599">
            <v>0</v>
          </cell>
          <cell r="E599">
            <v>0</v>
          </cell>
          <cell r="J599">
            <v>0</v>
          </cell>
          <cell r="N599">
            <v>0</v>
          </cell>
        </row>
        <row r="600">
          <cell r="E600">
            <v>0</v>
          </cell>
        </row>
        <row r="601">
          <cell r="D601">
            <v>0</v>
          </cell>
          <cell r="E601">
            <v>0</v>
          </cell>
          <cell r="J601">
            <v>0</v>
          </cell>
          <cell r="N601">
            <v>0</v>
          </cell>
        </row>
        <row r="602">
          <cell r="D602">
            <v>0</v>
          </cell>
          <cell r="E602">
            <v>0</v>
          </cell>
          <cell r="J602">
            <v>0</v>
          </cell>
          <cell r="N602">
            <v>0</v>
          </cell>
        </row>
        <row r="603">
          <cell r="D603">
            <v>0</v>
          </cell>
          <cell r="E603">
            <v>0</v>
          </cell>
          <cell r="J603">
            <v>0</v>
          </cell>
          <cell r="N603">
            <v>0</v>
          </cell>
        </row>
        <row r="604">
          <cell r="E604">
            <v>0</v>
          </cell>
        </row>
        <row r="605">
          <cell r="D605">
            <v>0</v>
          </cell>
          <cell r="E605">
            <v>0</v>
          </cell>
          <cell r="J605">
            <v>0</v>
          </cell>
          <cell r="N605">
            <v>0</v>
          </cell>
        </row>
        <row r="606">
          <cell r="E606">
            <v>0</v>
          </cell>
        </row>
        <row r="607">
          <cell r="D607">
            <v>0</v>
          </cell>
          <cell r="E607">
            <v>0</v>
          </cell>
          <cell r="J607">
            <v>0</v>
          </cell>
          <cell r="N607">
            <v>0</v>
          </cell>
        </row>
        <row r="608">
          <cell r="E608">
            <v>0</v>
          </cell>
        </row>
        <row r="609">
          <cell r="D609">
            <v>0</v>
          </cell>
          <cell r="E609">
            <v>0</v>
          </cell>
          <cell r="J609">
            <v>0</v>
          </cell>
          <cell r="N609">
            <v>0</v>
          </cell>
        </row>
        <row r="610">
          <cell r="E610">
            <v>0</v>
          </cell>
        </row>
        <row r="611">
          <cell r="D611">
            <v>0</v>
          </cell>
          <cell r="E611">
            <v>0</v>
          </cell>
          <cell r="J611">
            <v>0</v>
          </cell>
          <cell r="N611">
            <v>0</v>
          </cell>
        </row>
        <row r="612">
          <cell r="E612">
            <v>0</v>
          </cell>
        </row>
        <row r="613">
          <cell r="D613">
            <v>0</v>
          </cell>
          <cell r="E613">
            <v>0</v>
          </cell>
          <cell r="J613">
            <v>0</v>
          </cell>
          <cell r="N613">
            <v>0</v>
          </cell>
        </row>
        <row r="614">
          <cell r="E614">
            <v>0</v>
          </cell>
        </row>
        <row r="615">
          <cell r="D615">
            <v>0</v>
          </cell>
          <cell r="E615">
            <v>0</v>
          </cell>
          <cell r="J615">
            <v>0</v>
          </cell>
          <cell r="N615">
            <v>0</v>
          </cell>
        </row>
        <row r="616">
          <cell r="E616">
            <v>0</v>
          </cell>
        </row>
        <row r="617">
          <cell r="D617">
            <v>0</v>
          </cell>
          <cell r="E617">
            <v>0</v>
          </cell>
          <cell r="J617">
            <v>0</v>
          </cell>
          <cell r="N617">
            <v>0</v>
          </cell>
        </row>
        <row r="618">
          <cell r="E618">
            <v>0</v>
          </cell>
        </row>
        <row r="619">
          <cell r="D619">
            <v>0</v>
          </cell>
          <cell r="E619">
            <v>0</v>
          </cell>
          <cell r="J619">
            <v>0</v>
          </cell>
          <cell r="N619">
            <v>0</v>
          </cell>
        </row>
        <row r="620">
          <cell r="E620">
            <v>0</v>
          </cell>
        </row>
        <row r="621">
          <cell r="D621">
            <v>0</v>
          </cell>
          <cell r="E621">
            <v>0</v>
          </cell>
          <cell r="J621">
            <v>0</v>
          </cell>
          <cell r="N621">
            <v>0</v>
          </cell>
        </row>
        <row r="622">
          <cell r="E622">
            <v>0</v>
          </cell>
        </row>
        <row r="623">
          <cell r="D623">
            <v>0</v>
          </cell>
          <cell r="E623">
            <v>0</v>
          </cell>
          <cell r="J623">
            <v>0</v>
          </cell>
          <cell r="N623">
            <v>0</v>
          </cell>
        </row>
        <row r="624">
          <cell r="D624">
            <v>0</v>
          </cell>
          <cell r="E624">
            <v>0</v>
          </cell>
          <cell r="J624">
            <v>0</v>
          </cell>
          <cell r="N624">
            <v>0</v>
          </cell>
        </row>
        <row r="625">
          <cell r="D625">
            <v>0</v>
          </cell>
          <cell r="E625">
            <v>0</v>
          </cell>
          <cell r="J625">
            <v>0</v>
          </cell>
          <cell r="N625">
            <v>0</v>
          </cell>
        </row>
        <row r="626">
          <cell r="D626">
            <v>0</v>
          </cell>
          <cell r="E626">
            <v>0</v>
          </cell>
          <cell r="J626">
            <v>0</v>
          </cell>
          <cell r="N626">
            <v>0</v>
          </cell>
        </row>
        <row r="627">
          <cell r="E627">
            <v>0</v>
          </cell>
        </row>
        <row r="628">
          <cell r="D628">
            <v>0</v>
          </cell>
          <cell r="E628">
            <v>0</v>
          </cell>
          <cell r="J628">
            <v>0</v>
          </cell>
          <cell r="N628">
            <v>0</v>
          </cell>
        </row>
        <row r="629">
          <cell r="E629">
            <v>0</v>
          </cell>
        </row>
        <row r="630">
          <cell r="D630">
            <v>0</v>
          </cell>
          <cell r="E630">
            <v>0</v>
          </cell>
          <cell r="J630">
            <v>0</v>
          </cell>
          <cell r="N630">
            <v>0</v>
          </cell>
        </row>
        <row r="631">
          <cell r="E631">
            <v>0</v>
          </cell>
        </row>
        <row r="632">
          <cell r="D632">
            <v>0</v>
          </cell>
          <cell r="E632">
            <v>0</v>
          </cell>
          <cell r="J632">
            <v>0</v>
          </cell>
          <cell r="N632">
            <v>0</v>
          </cell>
        </row>
        <row r="633">
          <cell r="E633">
            <v>0</v>
          </cell>
        </row>
        <row r="634">
          <cell r="D634">
            <v>0</v>
          </cell>
          <cell r="E634">
            <v>0</v>
          </cell>
          <cell r="J634">
            <v>0</v>
          </cell>
          <cell r="N634">
            <v>0</v>
          </cell>
        </row>
        <row r="635">
          <cell r="E635">
            <v>0</v>
          </cell>
        </row>
        <row r="636">
          <cell r="D636">
            <v>0</v>
          </cell>
          <cell r="E636">
            <v>0</v>
          </cell>
          <cell r="J636">
            <v>0</v>
          </cell>
          <cell r="N636">
            <v>0</v>
          </cell>
        </row>
        <row r="637">
          <cell r="E637">
            <v>0</v>
          </cell>
        </row>
        <row r="638">
          <cell r="D638">
            <v>0</v>
          </cell>
          <cell r="E638">
            <v>0</v>
          </cell>
          <cell r="J638">
            <v>0</v>
          </cell>
          <cell r="N638">
            <v>0</v>
          </cell>
        </row>
        <row r="639">
          <cell r="E639">
            <v>0</v>
          </cell>
        </row>
        <row r="640">
          <cell r="D640">
            <v>0</v>
          </cell>
          <cell r="E640">
            <v>0</v>
          </cell>
          <cell r="J640">
            <v>0</v>
          </cell>
          <cell r="N640">
            <v>0</v>
          </cell>
        </row>
        <row r="641">
          <cell r="E641">
            <v>0</v>
          </cell>
        </row>
        <row r="642">
          <cell r="E642">
            <v>0</v>
          </cell>
        </row>
        <row r="643">
          <cell r="D643">
            <v>0</v>
          </cell>
          <cell r="E643">
            <v>0</v>
          </cell>
          <cell r="J643">
            <v>0</v>
          </cell>
          <cell r="N643">
            <v>0</v>
          </cell>
        </row>
        <row r="644">
          <cell r="E644">
            <v>0</v>
          </cell>
        </row>
        <row r="645">
          <cell r="D645">
            <v>0</v>
          </cell>
          <cell r="E645">
            <v>0</v>
          </cell>
          <cell r="J645">
            <v>0</v>
          </cell>
          <cell r="N645">
            <v>0</v>
          </cell>
        </row>
        <row r="646">
          <cell r="E646">
            <v>0</v>
          </cell>
        </row>
        <row r="647">
          <cell r="D647">
            <v>0</v>
          </cell>
          <cell r="E647">
            <v>0</v>
          </cell>
          <cell r="J647">
            <v>0</v>
          </cell>
          <cell r="N647">
            <v>0</v>
          </cell>
        </row>
        <row r="648">
          <cell r="E648">
            <v>0</v>
          </cell>
        </row>
        <row r="649">
          <cell r="D649">
            <v>0</v>
          </cell>
          <cell r="E649">
            <v>0</v>
          </cell>
          <cell r="J649">
            <v>0</v>
          </cell>
          <cell r="N649">
            <v>0</v>
          </cell>
        </row>
        <row r="650">
          <cell r="E650">
            <v>0</v>
          </cell>
        </row>
        <row r="651">
          <cell r="E651">
            <v>0</v>
          </cell>
        </row>
        <row r="652">
          <cell r="D652">
            <v>0</v>
          </cell>
          <cell r="E652">
            <v>0</v>
          </cell>
          <cell r="J652">
            <v>0</v>
          </cell>
          <cell r="N652">
            <v>0</v>
          </cell>
        </row>
        <row r="653">
          <cell r="E653">
            <v>0</v>
          </cell>
        </row>
        <row r="654">
          <cell r="D654">
            <v>0</v>
          </cell>
          <cell r="E654">
            <v>0</v>
          </cell>
          <cell r="J654">
            <v>0</v>
          </cell>
          <cell r="N654">
            <v>0</v>
          </cell>
        </row>
        <row r="655">
          <cell r="E655">
            <v>0</v>
          </cell>
        </row>
        <row r="656">
          <cell r="D656">
            <v>0</v>
          </cell>
          <cell r="E656">
            <v>0</v>
          </cell>
          <cell r="J656">
            <v>0</v>
          </cell>
          <cell r="N656">
            <v>0</v>
          </cell>
        </row>
        <row r="657">
          <cell r="E657">
            <v>0</v>
          </cell>
        </row>
        <row r="658">
          <cell r="E658">
            <v>0</v>
          </cell>
        </row>
        <row r="659">
          <cell r="D659">
            <v>0</v>
          </cell>
          <cell r="E659">
            <v>0</v>
          </cell>
          <cell r="J659">
            <v>0</v>
          </cell>
          <cell r="N659">
            <v>0</v>
          </cell>
        </row>
        <row r="660">
          <cell r="E660">
            <v>0</v>
          </cell>
        </row>
        <row r="661">
          <cell r="D661">
            <v>0</v>
          </cell>
          <cell r="E661">
            <v>0</v>
          </cell>
          <cell r="J661">
            <v>0</v>
          </cell>
          <cell r="N661">
            <v>0</v>
          </cell>
        </row>
        <row r="662">
          <cell r="E662">
            <v>0</v>
          </cell>
        </row>
        <row r="663">
          <cell r="D663">
            <v>0</v>
          </cell>
          <cell r="E663">
            <v>0</v>
          </cell>
          <cell r="J663">
            <v>0</v>
          </cell>
          <cell r="N663">
            <v>0</v>
          </cell>
        </row>
        <row r="664">
          <cell r="E664">
            <v>0</v>
          </cell>
        </row>
        <row r="665">
          <cell r="D665">
            <v>0</v>
          </cell>
          <cell r="E665">
            <v>0</v>
          </cell>
          <cell r="J665">
            <v>0</v>
          </cell>
          <cell r="N665">
            <v>0</v>
          </cell>
        </row>
        <row r="666">
          <cell r="E666">
            <v>0</v>
          </cell>
        </row>
        <row r="667">
          <cell r="E667">
            <v>0</v>
          </cell>
        </row>
        <row r="668">
          <cell r="D668">
            <v>0</v>
          </cell>
          <cell r="E668">
            <v>0</v>
          </cell>
          <cell r="J668">
            <v>0</v>
          </cell>
          <cell r="N668">
            <v>0</v>
          </cell>
        </row>
        <row r="669">
          <cell r="E669">
            <v>0</v>
          </cell>
        </row>
        <row r="670">
          <cell r="D670">
            <v>0</v>
          </cell>
          <cell r="E670">
            <v>0</v>
          </cell>
          <cell r="J670">
            <v>0</v>
          </cell>
          <cell r="N670">
            <v>0</v>
          </cell>
        </row>
        <row r="671">
          <cell r="E671">
            <v>0</v>
          </cell>
        </row>
        <row r="672">
          <cell r="D672">
            <v>0</v>
          </cell>
          <cell r="E672">
            <v>0</v>
          </cell>
          <cell r="J672">
            <v>0</v>
          </cell>
          <cell r="N672">
            <v>0</v>
          </cell>
        </row>
        <row r="673">
          <cell r="E673">
            <v>0</v>
          </cell>
        </row>
        <row r="674">
          <cell r="D674">
            <v>0</v>
          </cell>
          <cell r="E674">
            <v>0</v>
          </cell>
          <cell r="J674">
            <v>0</v>
          </cell>
          <cell r="N674">
            <v>0</v>
          </cell>
        </row>
        <row r="675">
          <cell r="E675">
            <v>0</v>
          </cell>
        </row>
        <row r="676">
          <cell r="D676">
            <v>0</v>
          </cell>
          <cell r="E676">
            <v>0</v>
          </cell>
          <cell r="J676">
            <v>0</v>
          </cell>
          <cell r="N676">
            <v>0</v>
          </cell>
        </row>
        <row r="677">
          <cell r="E677">
            <v>0</v>
          </cell>
        </row>
        <row r="678">
          <cell r="D678">
            <v>0</v>
          </cell>
          <cell r="E678">
            <v>0</v>
          </cell>
          <cell r="J678">
            <v>0</v>
          </cell>
          <cell r="N678">
            <v>0</v>
          </cell>
        </row>
        <row r="679">
          <cell r="E679">
            <v>0</v>
          </cell>
        </row>
        <row r="680">
          <cell r="D680">
            <v>0</v>
          </cell>
          <cell r="E680">
            <v>0</v>
          </cell>
          <cell r="J680">
            <v>0</v>
          </cell>
          <cell r="N680">
            <v>0</v>
          </cell>
        </row>
        <row r="681">
          <cell r="E681">
            <v>0</v>
          </cell>
        </row>
        <row r="682">
          <cell r="E682">
            <v>0</v>
          </cell>
        </row>
        <row r="683">
          <cell r="D683">
            <v>0</v>
          </cell>
          <cell r="E683">
            <v>0</v>
          </cell>
          <cell r="J683">
            <v>0</v>
          </cell>
          <cell r="N683">
            <v>0</v>
          </cell>
        </row>
        <row r="684">
          <cell r="E684">
            <v>0</v>
          </cell>
        </row>
        <row r="685">
          <cell r="D685">
            <v>0</v>
          </cell>
          <cell r="E685">
            <v>0</v>
          </cell>
          <cell r="J685">
            <v>0</v>
          </cell>
          <cell r="N685">
            <v>0</v>
          </cell>
        </row>
        <row r="686">
          <cell r="E686">
            <v>0</v>
          </cell>
        </row>
        <row r="687">
          <cell r="D687">
            <v>0</v>
          </cell>
          <cell r="E687">
            <v>0</v>
          </cell>
          <cell r="J687">
            <v>0</v>
          </cell>
          <cell r="N687">
            <v>0</v>
          </cell>
        </row>
        <row r="688">
          <cell r="E688">
            <v>0</v>
          </cell>
        </row>
        <row r="689">
          <cell r="D689">
            <v>0</v>
          </cell>
          <cell r="E689">
            <v>0</v>
          </cell>
          <cell r="J689">
            <v>0</v>
          </cell>
          <cell r="N689">
            <v>0</v>
          </cell>
        </row>
        <row r="690">
          <cell r="E690">
            <v>0</v>
          </cell>
        </row>
        <row r="691">
          <cell r="D691">
            <v>0</v>
          </cell>
          <cell r="E691">
            <v>0</v>
          </cell>
          <cell r="J691">
            <v>0</v>
          </cell>
          <cell r="N691">
            <v>0</v>
          </cell>
        </row>
        <row r="692">
          <cell r="E692">
            <v>0</v>
          </cell>
        </row>
        <row r="693">
          <cell r="E693">
            <v>0</v>
          </cell>
        </row>
        <row r="694">
          <cell r="D694">
            <v>0</v>
          </cell>
          <cell r="E694">
            <v>0</v>
          </cell>
          <cell r="J694">
            <v>0</v>
          </cell>
          <cell r="N694">
            <v>0</v>
          </cell>
        </row>
        <row r="695">
          <cell r="E695">
            <v>0</v>
          </cell>
        </row>
        <row r="696">
          <cell r="D696">
            <v>0</v>
          </cell>
          <cell r="E696">
            <v>0</v>
          </cell>
          <cell r="J696">
            <v>0</v>
          </cell>
          <cell r="N696">
            <v>0</v>
          </cell>
        </row>
        <row r="697">
          <cell r="E697">
            <v>-32476772651</v>
          </cell>
        </row>
        <row r="698">
          <cell r="E698">
            <v>-5813644041</v>
          </cell>
        </row>
        <row r="699">
          <cell r="D699">
            <v>12931223000</v>
          </cell>
          <cell r="E699">
            <v>-5813644041</v>
          </cell>
          <cell r="J699">
            <v>3889323</v>
          </cell>
          <cell r="N699">
            <v>6568321520</v>
          </cell>
        </row>
        <row r="700">
          <cell r="E700">
            <v>681188378</v>
          </cell>
        </row>
        <row r="701">
          <cell r="D701">
            <v>379000000</v>
          </cell>
          <cell r="E701">
            <v>681188378</v>
          </cell>
          <cell r="J701">
            <v>47829908</v>
          </cell>
          <cell r="N701">
            <v>732052310</v>
          </cell>
        </row>
        <row r="702">
          <cell r="E702">
            <v>-11648477667</v>
          </cell>
        </row>
        <row r="703">
          <cell r="D703">
            <v>52741684979</v>
          </cell>
          <cell r="E703">
            <v>-11648477667</v>
          </cell>
          <cell r="J703">
            <v>60452396</v>
          </cell>
          <cell r="N703">
            <v>40367731069</v>
          </cell>
        </row>
        <row r="704">
          <cell r="E704">
            <v>-18219692</v>
          </cell>
        </row>
        <row r="705">
          <cell r="D705">
            <v>25003300000</v>
          </cell>
          <cell r="E705">
            <v>-18219692</v>
          </cell>
          <cell r="J705">
            <v>0</v>
          </cell>
          <cell r="N705">
            <v>24723289250</v>
          </cell>
        </row>
        <row r="706">
          <cell r="E706">
            <v>-8571673701</v>
          </cell>
        </row>
        <row r="707">
          <cell r="D707">
            <v>12864446000</v>
          </cell>
          <cell r="E707">
            <v>-8571673701</v>
          </cell>
          <cell r="J707">
            <v>0</v>
          </cell>
          <cell r="N707">
            <v>4292772299</v>
          </cell>
        </row>
        <row r="708">
          <cell r="E708">
            <v>-2133671357</v>
          </cell>
        </row>
        <row r="709">
          <cell r="D709">
            <v>54710638000</v>
          </cell>
          <cell r="E709">
            <v>-2133671357</v>
          </cell>
          <cell r="J709">
            <v>70979900</v>
          </cell>
          <cell r="N709">
            <v>18057848643</v>
          </cell>
        </row>
        <row r="710">
          <cell r="E710">
            <v>23555184</v>
          </cell>
        </row>
        <row r="711">
          <cell r="D711">
            <v>11280045000</v>
          </cell>
          <cell r="E711">
            <v>23555184</v>
          </cell>
          <cell r="J711">
            <v>0</v>
          </cell>
          <cell r="N711">
            <v>11027804431</v>
          </cell>
        </row>
        <row r="712">
          <cell r="E712">
            <v>80796285</v>
          </cell>
        </row>
        <row r="713">
          <cell r="D713">
            <v>2847090000</v>
          </cell>
          <cell r="E713">
            <v>80796285</v>
          </cell>
          <cell r="J713">
            <v>0</v>
          </cell>
          <cell r="N713">
            <v>2927886285</v>
          </cell>
        </row>
        <row r="714">
          <cell r="E714">
            <v>0</v>
          </cell>
        </row>
        <row r="715">
          <cell r="D715">
            <v>0</v>
          </cell>
          <cell r="E715">
            <v>0</v>
          </cell>
          <cell r="J715">
            <v>0</v>
          </cell>
          <cell r="N715">
            <v>0</v>
          </cell>
        </row>
        <row r="716">
          <cell r="E716">
            <v>-5076626040</v>
          </cell>
        </row>
        <row r="717">
          <cell r="E717">
            <v>-3450859807</v>
          </cell>
        </row>
        <row r="718">
          <cell r="D718">
            <v>81716988557</v>
          </cell>
          <cell r="E718">
            <v>-3450859807</v>
          </cell>
          <cell r="J718">
            <v>18493853374</v>
          </cell>
          <cell r="N718">
            <v>19635568941</v>
          </cell>
        </row>
        <row r="719">
          <cell r="E719">
            <v>-183299241</v>
          </cell>
        </row>
        <row r="720">
          <cell r="D720">
            <v>5886300000</v>
          </cell>
          <cell r="E720">
            <v>-183299241</v>
          </cell>
          <cell r="J720">
            <v>284078845</v>
          </cell>
          <cell r="N720">
            <v>641389589</v>
          </cell>
        </row>
        <row r="721">
          <cell r="E721">
            <v>-1442466992</v>
          </cell>
        </row>
        <row r="722">
          <cell r="D722">
            <v>2017700000</v>
          </cell>
          <cell r="E722">
            <v>-1442466992</v>
          </cell>
          <cell r="J722">
            <v>25018797</v>
          </cell>
          <cell r="N722">
            <v>235459964</v>
          </cell>
        </row>
        <row r="723">
          <cell r="E723">
            <v>0</v>
          </cell>
        </row>
        <row r="724">
          <cell r="D724">
            <v>0</v>
          </cell>
          <cell r="E724">
            <v>0</v>
          </cell>
          <cell r="J724">
            <v>0</v>
          </cell>
          <cell r="N724">
            <v>0</v>
          </cell>
        </row>
        <row r="725">
          <cell r="E725">
            <v>0</v>
          </cell>
        </row>
        <row r="726">
          <cell r="D726">
            <v>0</v>
          </cell>
          <cell r="E726">
            <v>0</v>
          </cell>
          <cell r="J726">
            <v>0</v>
          </cell>
          <cell r="N726">
            <v>0</v>
          </cell>
        </row>
        <row r="727">
          <cell r="E727">
            <v>0</v>
          </cell>
        </row>
        <row r="728">
          <cell r="D728">
            <v>0</v>
          </cell>
          <cell r="E728">
            <v>0</v>
          </cell>
          <cell r="J728">
            <v>0</v>
          </cell>
          <cell r="N728">
            <v>0</v>
          </cell>
        </row>
        <row r="729">
          <cell r="E729">
            <v>0</v>
          </cell>
        </row>
        <row r="730">
          <cell r="D730">
            <v>0</v>
          </cell>
          <cell r="E730">
            <v>0</v>
          </cell>
          <cell r="J730">
            <v>0</v>
          </cell>
          <cell r="N730">
            <v>0</v>
          </cell>
        </row>
        <row r="731">
          <cell r="E731">
            <v>0</v>
          </cell>
        </row>
        <row r="732">
          <cell r="D732">
            <v>0</v>
          </cell>
          <cell r="E732">
            <v>0</v>
          </cell>
          <cell r="J732">
            <v>0</v>
          </cell>
          <cell r="N732">
            <v>0</v>
          </cell>
        </row>
        <row r="733">
          <cell r="E733">
            <v>0</v>
          </cell>
        </row>
        <row r="734">
          <cell r="D734">
            <v>0</v>
          </cell>
          <cell r="E734">
            <v>0</v>
          </cell>
          <cell r="J734">
            <v>0</v>
          </cell>
          <cell r="N734">
            <v>0</v>
          </cell>
        </row>
        <row r="735">
          <cell r="E735">
            <v>0</v>
          </cell>
        </row>
        <row r="736">
          <cell r="D736">
            <v>0</v>
          </cell>
          <cell r="E736">
            <v>0</v>
          </cell>
          <cell r="J736">
            <v>0</v>
          </cell>
          <cell r="N736">
            <v>0</v>
          </cell>
        </row>
        <row r="737">
          <cell r="E737">
            <v>0</v>
          </cell>
        </row>
        <row r="738">
          <cell r="D738">
            <v>0</v>
          </cell>
          <cell r="E738">
            <v>0</v>
          </cell>
          <cell r="J738">
            <v>0</v>
          </cell>
          <cell r="N738">
            <v>0</v>
          </cell>
        </row>
        <row r="739">
          <cell r="E739">
            <v>0</v>
          </cell>
        </row>
        <row r="740">
          <cell r="D740">
            <v>0</v>
          </cell>
          <cell r="E740">
            <v>0</v>
          </cell>
          <cell r="J740">
            <v>0</v>
          </cell>
          <cell r="N740">
            <v>0</v>
          </cell>
        </row>
        <row r="741">
          <cell r="D741">
            <v>0</v>
          </cell>
          <cell r="E741">
            <v>0</v>
          </cell>
          <cell r="J741">
            <v>0</v>
          </cell>
          <cell r="N741">
            <v>0</v>
          </cell>
        </row>
        <row r="742">
          <cell r="E742">
            <v>0</v>
          </cell>
        </row>
        <row r="743">
          <cell r="D743">
            <v>0</v>
          </cell>
          <cell r="E743">
            <v>0</v>
          </cell>
          <cell r="J743">
            <v>0</v>
          </cell>
          <cell r="N743">
            <v>0</v>
          </cell>
        </row>
        <row r="744">
          <cell r="E744">
            <v>0</v>
          </cell>
        </row>
        <row r="745">
          <cell r="D745">
            <v>0</v>
          </cell>
          <cell r="E745">
            <v>0</v>
          </cell>
          <cell r="J745">
            <v>0</v>
          </cell>
          <cell r="N745">
            <v>0</v>
          </cell>
        </row>
        <row r="746">
          <cell r="E746">
            <v>-23944396</v>
          </cell>
        </row>
        <row r="747">
          <cell r="E747">
            <v>-23944396</v>
          </cell>
        </row>
        <row r="748">
          <cell r="D748">
            <v>184372077083</v>
          </cell>
          <cell r="E748">
            <v>-23944396</v>
          </cell>
          <cell r="J748">
            <v>18817487825</v>
          </cell>
          <cell r="N748">
            <v>181708844967</v>
          </cell>
        </row>
        <row r="749">
          <cell r="E749">
            <v>0</v>
          </cell>
        </row>
        <row r="750">
          <cell r="D750">
            <v>0</v>
          </cell>
          <cell r="E750">
            <v>0</v>
          </cell>
          <cell r="J750">
            <v>0</v>
          </cell>
          <cell r="N750">
            <v>0</v>
          </cell>
        </row>
        <row r="751">
          <cell r="E751">
            <v>0</v>
          </cell>
        </row>
        <row r="752">
          <cell r="D752">
            <v>0</v>
          </cell>
          <cell r="E752">
            <v>0</v>
          </cell>
          <cell r="J752">
            <v>0</v>
          </cell>
          <cell r="N752">
            <v>0</v>
          </cell>
        </row>
        <row r="753">
          <cell r="E753">
            <v>0</v>
          </cell>
        </row>
        <row r="754">
          <cell r="D754">
            <v>0</v>
          </cell>
          <cell r="E754">
            <v>0</v>
          </cell>
          <cell r="J754">
            <v>0</v>
          </cell>
          <cell r="N754">
            <v>0</v>
          </cell>
        </row>
        <row r="755">
          <cell r="E755">
            <v>0</v>
          </cell>
        </row>
        <row r="756">
          <cell r="D756">
            <v>0</v>
          </cell>
          <cell r="E756">
            <v>0</v>
          </cell>
          <cell r="J756">
            <v>0</v>
          </cell>
          <cell r="N756">
            <v>0</v>
          </cell>
        </row>
        <row r="757">
          <cell r="E757">
            <v>0</v>
          </cell>
        </row>
        <row r="758">
          <cell r="D758">
            <v>0</v>
          </cell>
          <cell r="E758">
            <v>0</v>
          </cell>
          <cell r="J758">
            <v>0</v>
          </cell>
          <cell r="N758">
            <v>0</v>
          </cell>
        </row>
        <row r="759">
          <cell r="E759">
            <v>-521906774073</v>
          </cell>
        </row>
        <row r="760">
          <cell r="E760">
            <v>-2228309115</v>
          </cell>
        </row>
        <row r="761">
          <cell r="E761">
            <v>0</v>
          </cell>
        </row>
        <row r="762">
          <cell r="D762">
            <v>115406400000</v>
          </cell>
          <cell r="E762">
            <v>0</v>
          </cell>
          <cell r="J762">
            <v>0</v>
          </cell>
          <cell r="N762">
            <v>0</v>
          </cell>
        </row>
        <row r="763">
          <cell r="E763">
            <v>0</v>
          </cell>
        </row>
        <row r="764">
          <cell r="D764">
            <v>0</v>
          </cell>
          <cell r="E764">
            <v>0</v>
          </cell>
          <cell r="J764">
            <v>0</v>
          </cell>
          <cell r="N764">
            <v>0</v>
          </cell>
        </row>
        <row r="765">
          <cell r="E765">
            <v>0</v>
          </cell>
        </row>
        <row r="766">
          <cell r="D766">
            <v>0</v>
          </cell>
          <cell r="E766">
            <v>0</v>
          </cell>
          <cell r="J766">
            <v>0</v>
          </cell>
          <cell r="N766">
            <v>0</v>
          </cell>
        </row>
        <row r="767">
          <cell r="E767">
            <v>-2228309115</v>
          </cell>
        </row>
        <row r="768">
          <cell r="D768">
            <v>14600000000</v>
          </cell>
          <cell r="E768">
            <v>-2228309115</v>
          </cell>
          <cell r="J768">
            <v>0</v>
          </cell>
          <cell r="N768">
            <v>11260811320</v>
          </cell>
        </row>
        <row r="769">
          <cell r="E769">
            <v>0</v>
          </cell>
        </row>
        <row r="770">
          <cell r="D770">
            <v>0</v>
          </cell>
          <cell r="E770">
            <v>0</v>
          </cell>
          <cell r="J770">
            <v>0</v>
          </cell>
          <cell r="N770">
            <v>0</v>
          </cell>
        </row>
        <row r="771">
          <cell r="E771">
            <v>0</v>
          </cell>
        </row>
        <row r="772">
          <cell r="D772">
            <v>0</v>
          </cell>
          <cell r="E772">
            <v>0</v>
          </cell>
          <cell r="J772">
            <v>0</v>
          </cell>
          <cell r="N772">
            <v>0</v>
          </cell>
        </row>
        <row r="773">
          <cell r="D773">
            <v>0</v>
          </cell>
          <cell r="E773">
            <v>0</v>
          </cell>
          <cell r="J773">
            <v>0</v>
          </cell>
          <cell r="N773">
            <v>0</v>
          </cell>
        </row>
        <row r="774">
          <cell r="E774">
            <v>0</v>
          </cell>
        </row>
        <row r="775">
          <cell r="D775">
            <v>0</v>
          </cell>
          <cell r="E775">
            <v>0</v>
          </cell>
          <cell r="J775">
            <v>0</v>
          </cell>
          <cell r="N775">
            <v>0</v>
          </cell>
        </row>
        <row r="776">
          <cell r="D776">
            <v>0</v>
          </cell>
          <cell r="E776">
            <v>0</v>
          </cell>
          <cell r="J776">
            <v>0</v>
          </cell>
          <cell r="N776">
            <v>0</v>
          </cell>
        </row>
        <row r="777">
          <cell r="D777">
            <v>0</v>
          </cell>
          <cell r="E777">
            <v>0</v>
          </cell>
          <cell r="J777">
            <v>0</v>
          </cell>
          <cell r="N777">
            <v>0</v>
          </cell>
        </row>
        <row r="778">
          <cell r="D778">
            <v>0</v>
          </cell>
          <cell r="E778">
            <v>0</v>
          </cell>
          <cell r="J778">
            <v>0</v>
          </cell>
          <cell r="N778">
            <v>0</v>
          </cell>
        </row>
        <row r="779">
          <cell r="E779">
            <v>0</v>
          </cell>
        </row>
        <row r="780">
          <cell r="D780">
            <v>0</v>
          </cell>
          <cell r="E780">
            <v>0</v>
          </cell>
          <cell r="J780">
            <v>0</v>
          </cell>
          <cell r="N780">
            <v>0</v>
          </cell>
        </row>
        <row r="781">
          <cell r="E781">
            <v>0</v>
          </cell>
        </row>
        <row r="782">
          <cell r="D782">
            <v>0</v>
          </cell>
          <cell r="E782">
            <v>0</v>
          </cell>
          <cell r="J782">
            <v>0</v>
          </cell>
          <cell r="N782">
            <v>0</v>
          </cell>
        </row>
        <row r="783">
          <cell r="E783">
            <v>0</v>
          </cell>
        </row>
        <row r="784">
          <cell r="D784">
            <v>0</v>
          </cell>
          <cell r="E784">
            <v>0</v>
          </cell>
          <cell r="J784">
            <v>0</v>
          </cell>
          <cell r="N784">
            <v>0</v>
          </cell>
        </row>
        <row r="785">
          <cell r="E785">
            <v>-262211878</v>
          </cell>
        </row>
        <row r="786">
          <cell r="E786">
            <v>-262210878</v>
          </cell>
        </row>
        <row r="787">
          <cell r="D787">
            <v>5646000000</v>
          </cell>
          <cell r="E787">
            <v>-262210878</v>
          </cell>
          <cell r="J787">
            <v>0</v>
          </cell>
          <cell r="N787">
            <v>2593789122</v>
          </cell>
        </row>
        <row r="788">
          <cell r="E788">
            <v>-1000</v>
          </cell>
        </row>
        <row r="789">
          <cell r="D789">
            <v>1800001000</v>
          </cell>
          <cell r="E789">
            <v>-1000</v>
          </cell>
          <cell r="J789">
            <v>51222807</v>
          </cell>
          <cell r="N789">
            <v>1000000000</v>
          </cell>
        </row>
        <row r="790">
          <cell r="E790">
            <v>0</v>
          </cell>
        </row>
        <row r="791">
          <cell r="D791">
            <v>0</v>
          </cell>
          <cell r="E791">
            <v>0</v>
          </cell>
          <cell r="J791">
            <v>0</v>
          </cell>
          <cell r="N791">
            <v>0</v>
          </cell>
        </row>
        <row r="792">
          <cell r="E792">
            <v>0</v>
          </cell>
        </row>
        <row r="793">
          <cell r="D793">
            <v>0</v>
          </cell>
          <cell r="E793">
            <v>0</v>
          </cell>
          <cell r="J793">
            <v>0</v>
          </cell>
          <cell r="N793">
            <v>0</v>
          </cell>
        </row>
        <row r="794">
          <cell r="E794">
            <v>0</v>
          </cell>
        </row>
        <row r="795">
          <cell r="D795">
            <v>0</v>
          </cell>
          <cell r="E795">
            <v>0</v>
          </cell>
          <cell r="J795">
            <v>0</v>
          </cell>
          <cell r="N795">
            <v>0</v>
          </cell>
        </row>
        <row r="796">
          <cell r="D796">
            <v>0</v>
          </cell>
          <cell r="E796">
            <v>0</v>
          </cell>
          <cell r="J796">
            <v>0</v>
          </cell>
          <cell r="N796">
            <v>0</v>
          </cell>
        </row>
        <row r="797">
          <cell r="E797">
            <v>-519299340936</v>
          </cell>
        </row>
        <row r="798">
          <cell r="E798">
            <v>0</v>
          </cell>
        </row>
        <row r="799">
          <cell r="D799">
            <v>0</v>
          </cell>
          <cell r="E799">
            <v>0</v>
          </cell>
          <cell r="J799">
            <v>0</v>
          </cell>
          <cell r="N799">
            <v>0</v>
          </cell>
        </row>
        <row r="800">
          <cell r="D800">
            <v>0</v>
          </cell>
          <cell r="E800">
            <v>771989115487</v>
          </cell>
          <cell r="J800">
            <v>0</v>
          </cell>
          <cell r="N800">
            <v>0</v>
          </cell>
        </row>
        <row r="801">
          <cell r="E801">
            <v>0</v>
          </cell>
        </row>
        <row r="802">
          <cell r="D802">
            <v>0</v>
          </cell>
          <cell r="E802">
            <v>0</v>
          </cell>
          <cell r="J802">
            <v>0</v>
          </cell>
          <cell r="N802">
            <v>0</v>
          </cell>
        </row>
        <row r="803">
          <cell r="D803">
            <v>0</v>
          </cell>
          <cell r="E803">
            <v>0</v>
          </cell>
          <cell r="J803">
            <v>0</v>
          </cell>
          <cell r="N803">
            <v>0</v>
          </cell>
        </row>
        <row r="804">
          <cell r="D804">
            <v>0</v>
          </cell>
          <cell r="E804">
            <v>0</v>
          </cell>
          <cell r="J804">
            <v>0</v>
          </cell>
          <cell r="N804">
            <v>0</v>
          </cell>
        </row>
        <row r="805">
          <cell r="D805">
            <v>0</v>
          </cell>
          <cell r="E805">
            <v>0</v>
          </cell>
          <cell r="J805">
            <v>0</v>
          </cell>
          <cell r="N805">
            <v>0</v>
          </cell>
        </row>
        <row r="806">
          <cell r="D806">
            <v>0</v>
          </cell>
          <cell r="E806">
            <v>0</v>
          </cell>
          <cell r="J806">
            <v>0</v>
          </cell>
          <cell r="N806">
            <v>0</v>
          </cell>
        </row>
        <row r="807">
          <cell r="D807">
            <v>0</v>
          </cell>
          <cell r="E807">
            <v>0</v>
          </cell>
          <cell r="J807">
            <v>0</v>
          </cell>
          <cell r="N807">
            <v>0</v>
          </cell>
        </row>
        <row r="808">
          <cell r="E808">
            <v>0</v>
          </cell>
        </row>
        <row r="809">
          <cell r="D809">
            <v>0</v>
          </cell>
          <cell r="E809">
            <v>0</v>
          </cell>
          <cell r="J809">
            <v>0</v>
          </cell>
          <cell r="N809">
            <v>0</v>
          </cell>
        </row>
        <row r="810">
          <cell r="E810">
            <v>0</v>
          </cell>
        </row>
        <row r="811">
          <cell r="D811">
            <v>0</v>
          </cell>
          <cell r="E811">
            <v>0</v>
          </cell>
          <cell r="J811">
            <v>0</v>
          </cell>
          <cell r="N811">
            <v>0</v>
          </cell>
        </row>
        <row r="812">
          <cell r="E812">
            <v>0</v>
          </cell>
        </row>
        <row r="813">
          <cell r="D813">
            <v>0</v>
          </cell>
          <cell r="E813">
            <v>0</v>
          </cell>
          <cell r="J813">
            <v>0</v>
          </cell>
          <cell r="N813">
            <v>0</v>
          </cell>
        </row>
        <row r="814">
          <cell r="D814">
            <v>0</v>
          </cell>
          <cell r="E814">
            <v>0</v>
          </cell>
          <cell r="J814">
            <v>0</v>
          </cell>
          <cell r="N814">
            <v>0</v>
          </cell>
        </row>
        <row r="815">
          <cell r="D815">
            <v>0</v>
          </cell>
          <cell r="E815">
            <v>0</v>
          </cell>
          <cell r="J815">
            <v>0</v>
          </cell>
          <cell r="N815">
            <v>0</v>
          </cell>
        </row>
        <row r="816">
          <cell r="D816">
            <v>0</v>
          </cell>
          <cell r="E816">
            <v>0</v>
          </cell>
          <cell r="J816">
            <v>0</v>
          </cell>
          <cell r="N816">
            <v>0</v>
          </cell>
        </row>
        <row r="817">
          <cell r="E817">
            <v>0</v>
          </cell>
        </row>
        <row r="818">
          <cell r="D818">
            <v>0</v>
          </cell>
          <cell r="E818">
            <v>0</v>
          </cell>
          <cell r="J818">
            <v>0</v>
          </cell>
          <cell r="N818">
            <v>0</v>
          </cell>
        </row>
        <row r="819">
          <cell r="E819">
            <v>0</v>
          </cell>
        </row>
        <row r="820">
          <cell r="D820">
            <v>0</v>
          </cell>
          <cell r="E820">
            <v>0</v>
          </cell>
          <cell r="J820">
            <v>0</v>
          </cell>
          <cell r="N820">
            <v>0</v>
          </cell>
        </row>
        <row r="821">
          <cell r="E821">
            <v>0</v>
          </cell>
        </row>
        <row r="822">
          <cell r="D822">
            <v>0</v>
          </cell>
          <cell r="E822">
            <v>0</v>
          </cell>
          <cell r="J822">
            <v>0</v>
          </cell>
          <cell r="N822">
            <v>0</v>
          </cell>
        </row>
        <row r="823">
          <cell r="D823">
            <v>0</v>
          </cell>
          <cell r="E823">
            <v>0</v>
          </cell>
          <cell r="J823">
            <v>0</v>
          </cell>
          <cell r="N823">
            <v>0</v>
          </cell>
        </row>
        <row r="824">
          <cell r="E824">
            <v>0</v>
          </cell>
        </row>
        <row r="825">
          <cell r="D825">
            <v>0</v>
          </cell>
          <cell r="E825">
            <v>0</v>
          </cell>
          <cell r="J825">
            <v>0</v>
          </cell>
          <cell r="N825">
            <v>0</v>
          </cell>
        </row>
        <row r="826">
          <cell r="E826">
            <v>0</v>
          </cell>
        </row>
        <row r="827">
          <cell r="D827">
            <v>0</v>
          </cell>
          <cell r="E827">
            <v>0</v>
          </cell>
          <cell r="J827">
            <v>0</v>
          </cell>
          <cell r="N827">
            <v>0</v>
          </cell>
        </row>
        <row r="828">
          <cell r="E828">
            <v>0</v>
          </cell>
        </row>
        <row r="829">
          <cell r="D829">
            <v>0</v>
          </cell>
          <cell r="E829">
            <v>0</v>
          </cell>
          <cell r="J829">
            <v>0</v>
          </cell>
          <cell r="N829">
            <v>0</v>
          </cell>
        </row>
        <row r="830">
          <cell r="E830">
            <v>0</v>
          </cell>
        </row>
        <row r="831">
          <cell r="D831">
            <v>0</v>
          </cell>
          <cell r="E831">
            <v>0</v>
          </cell>
          <cell r="J831">
            <v>0</v>
          </cell>
          <cell r="N831">
            <v>0</v>
          </cell>
        </row>
        <row r="832">
          <cell r="E832">
            <v>0</v>
          </cell>
        </row>
        <row r="833">
          <cell r="D833">
            <v>0</v>
          </cell>
          <cell r="E833">
            <v>0</v>
          </cell>
          <cell r="J833">
            <v>0</v>
          </cell>
          <cell r="N833">
            <v>0</v>
          </cell>
        </row>
        <row r="834">
          <cell r="E834">
            <v>0</v>
          </cell>
        </row>
        <row r="835">
          <cell r="D835">
            <v>0</v>
          </cell>
          <cell r="E835">
            <v>0</v>
          </cell>
          <cell r="J835">
            <v>0</v>
          </cell>
          <cell r="N835">
            <v>0</v>
          </cell>
        </row>
        <row r="836">
          <cell r="E836">
            <v>0</v>
          </cell>
        </row>
        <row r="837">
          <cell r="D837">
            <v>0</v>
          </cell>
          <cell r="E837">
            <v>0</v>
          </cell>
          <cell r="J837">
            <v>0</v>
          </cell>
          <cell r="N837">
            <v>0</v>
          </cell>
        </row>
        <row r="838">
          <cell r="D838">
            <v>575923453653</v>
          </cell>
          <cell r="E838">
            <v>-192560973554</v>
          </cell>
          <cell r="J838">
            <v>203702162106</v>
          </cell>
          <cell r="N838">
            <v>223420242461</v>
          </cell>
        </row>
        <row r="839">
          <cell r="E839">
            <v>-1098727482869</v>
          </cell>
        </row>
        <row r="840">
          <cell r="D840">
            <v>326738367382</v>
          </cell>
          <cell r="E840">
            <v>-326738367382</v>
          </cell>
          <cell r="J840">
            <v>0</v>
          </cell>
          <cell r="N840">
            <v>0</v>
          </cell>
        </row>
        <row r="841">
          <cell r="D841">
            <v>229493965000</v>
          </cell>
          <cell r="E841">
            <v>0</v>
          </cell>
          <cell r="J841">
            <v>18194466602</v>
          </cell>
          <cell r="N841">
            <v>163687820447</v>
          </cell>
        </row>
        <row r="842">
          <cell r="D842">
            <v>0</v>
          </cell>
          <cell r="E842">
            <v>0</v>
          </cell>
          <cell r="J842">
            <v>0</v>
          </cell>
          <cell r="N842">
            <v>0</v>
          </cell>
        </row>
        <row r="843">
          <cell r="D843">
            <v>0</v>
          </cell>
          <cell r="E843">
            <v>0</v>
          </cell>
          <cell r="J843">
            <v>0</v>
          </cell>
          <cell r="N843">
            <v>0</v>
          </cell>
        </row>
        <row r="844">
          <cell r="D844">
            <v>0</v>
          </cell>
          <cell r="E844">
            <v>0</v>
          </cell>
          <cell r="J844">
            <v>0</v>
          </cell>
          <cell r="N844">
            <v>0</v>
          </cell>
        </row>
        <row r="845">
          <cell r="D845">
            <v>0</v>
          </cell>
          <cell r="E845">
            <v>0</v>
          </cell>
          <cell r="J845">
            <v>0</v>
          </cell>
          <cell r="N845">
            <v>0</v>
          </cell>
        </row>
        <row r="846">
          <cell r="D846">
            <v>20000000000</v>
          </cell>
          <cell r="E846">
            <v>0</v>
          </cell>
          <cell r="J846">
            <v>0</v>
          </cell>
          <cell r="N846">
            <v>0</v>
          </cell>
        </row>
        <row r="847">
          <cell r="D847">
            <v>185000000000</v>
          </cell>
          <cell r="E847">
            <v>0</v>
          </cell>
          <cell r="J847">
            <v>0</v>
          </cell>
          <cell r="N847">
            <v>301066540</v>
          </cell>
        </row>
        <row r="848">
          <cell r="D848">
            <v>2406977461000</v>
          </cell>
          <cell r="E848">
            <v>-771989115487</v>
          </cell>
          <cell r="J848">
            <v>0</v>
          </cell>
          <cell r="N848">
            <v>0</v>
          </cell>
        </row>
        <row r="849">
          <cell r="E849">
            <v>0</v>
          </cell>
        </row>
        <row r="850">
          <cell r="D850">
            <v>0</v>
          </cell>
          <cell r="E850">
            <v>0</v>
          </cell>
          <cell r="J850">
            <v>0</v>
          </cell>
          <cell r="N850">
            <v>0</v>
          </cell>
        </row>
        <row r="851">
          <cell r="E851">
            <v>0</v>
          </cell>
        </row>
        <row r="852">
          <cell r="D852">
            <v>0</v>
          </cell>
          <cell r="E852">
            <v>0</v>
          </cell>
          <cell r="J852">
            <v>0</v>
          </cell>
          <cell r="N852">
            <v>0</v>
          </cell>
        </row>
        <row r="853">
          <cell r="D853">
            <v>0</v>
          </cell>
          <cell r="E853">
            <v>0</v>
          </cell>
          <cell r="J853">
            <v>0</v>
          </cell>
          <cell r="N853">
            <v>0</v>
          </cell>
        </row>
        <row r="854">
          <cell r="E854">
            <v>0</v>
          </cell>
        </row>
        <row r="855">
          <cell r="D855">
            <v>0</v>
          </cell>
          <cell r="E855">
            <v>0</v>
          </cell>
          <cell r="J855">
            <v>0</v>
          </cell>
          <cell r="N855">
            <v>0</v>
          </cell>
        </row>
        <row r="856">
          <cell r="E856">
            <v>0</v>
          </cell>
        </row>
        <row r="857">
          <cell r="D857">
            <v>0</v>
          </cell>
          <cell r="E857">
            <v>0</v>
          </cell>
          <cell r="J857">
            <v>0</v>
          </cell>
          <cell r="N857">
            <v>0</v>
          </cell>
        </row>
        <row r="858">
          <cell r="E858">
            <v>0</v>
          </cell>
        </row>
        <row r="859">
          <cell r="D859">
            <v>0</v>
          </cell>
          <cell r="E859">
            <v>0</v>
          </cell>
          <cell r="J859">
            <v>0</v>
          </cell>
          <cell r="N859">
            <v>0</v>
          </cell>
        </row>
        <row r="860">
          <cell r="E860">
            <v>0</v>
          </cell>
        </row>
        <row r="861">
          <cell r="D861">
            <v>0</v>
          </cell>
          <cell r="E861">
            <v>0</v>
          </cell>
          <cell r="J861">
            <v>0</v>
          </cell>
          <cell r="N861">
            <v>0</v>
          </cell>
        </row>
        <row r="862">
          <cell r="E862">
            <v>0</v>
          </cell>
        </row>
        <row r="863">
          <cell r="D863">
            <v>0</v>
          </cell>
          <cell r="E863">
            <v>0</v>
          </cell>
          <cell r="J863">
            <v>0</v>
          </cell>
          <cell r="N863">
            <v>0</v>
          </cell>
        </row>
        <row r="864">
          <cell r="E864">
            <v>0</v>
          </cell>
        </row>
        <row r="865">
          <cell r="D865">
            <v>0</v>
          </cell>
          <cell r="E865">
            <v>0</v>
          </cell>
          <cell r="J865">
            <v>0</v>
          </cell>
          <cell r="N865">
            <v>0</v>
          </cell>
        </row>
        <row r="866">
          <cell r="E866">
            <v>-116912144</v>
          </cell>
        </row>
        <row r="867">
          <cell r="E867">
            <v>-116912144</v>
          </cell>
        </row>
        <row r="868">
          <cell r="D868">
            <v>23211554000</v>
          </cell>
          <cell r="E868">
            <v>-116912144</v>
          </cell>
          <cell r="J868">
            <v>300238589</v>
          </cell>
          <cell r="N868">
            <v>22830225506</v>
          </cell>
        </row>
        <row r="869">
          <cell r="E869">
            <v>0</v>
          </cell>
        </row>
        <row r="870">
          <cell r="D870">
            <v>0</v>
          </cell>
          <cell r="E870">
            <v>0</v>
          </cell>
          <cell r="J870">
            <v>0</v>
          </cell>
          <cell r="N870">
            <v>0</v>
          </cell>
        </row>
        <row r="871">
          <cell r="E871">
            <v>0</v>
          </cell>
        </row>
        <row r="872">
          <cell r="D872">
            <v>0</v>
          </cell>
          <cell r="E872">
            <v>0</v>
          </cell>
          <cell r="J872">
            <v>0</v>
          </cell>
          <cell r="N872">
            <v>0</v>
          </cell>
        </row>
        <row r="873">
          <cell r="E873">
            <v>0</v>
          </cell>
        </row>
        <row r="874">
          <cell r="D874">
            <v>0</v>
          </cell>
          <cell r="E874">
            <v>0</v>
          </cell>
          <cell r="J874">
            <v>0</v>
          </cell>
          <cell r="N874">
            <v>0</v>
          </cell>
        </row>
        <row r="875">
          <cell r="E875">
            <v>0</v>
          </cell>
        </row>
        <row r="876">
          <cell r="D876">
            <v>0</v>
          </cell>
          <cell r="E876">
            <v>0</v>
          </cell>
          <cell r="J876">
            <v>0</v>
          </cell>
          <cell r="N876">
            <v>0</v>
          </cell>
        </row>
        <row r="877">
          <cell r="E877">
            <v>0</v>
          </cell>
        </row>
        <row r="878">
          <cell r="D878">
            <v>0</v>
          </cell>
          <cell r="E878">
            <v>0</v>
          </cell>
          <cell r="J878">
            <v>0</v>
          </cell>
          <cell r="N878">
            <v>0</v>
          </cell>
        </row>
        <row r="879">
          <cell r="D879">
            <v>0</v>
          </cell>
          <cell r="E879">
            <v>0</v>
          </cell>
          <cell r="J879">
            <v>0</v>
          </cell>
          <cell r="N879">
            <v>0</v>
          </cell>
        </row>
        <row r="880">
          <cell r="E880">
            <v>0</v>
          </cell>
        </row>
        <row r="881">
          <cell r="D881">
            <v>0</v>
          </cell>
          <cell r="E881">
            <v>0</v>
          </cell>
          <cell r="J881">
            <v>0</v>
          </cell>
          <cell r="N881">
            <v>0</v>
          </cell>
        </row>
        <row r="882">
          <cell r="D882">
            <v>0</v>
          </cell>
          <cell r="E882">
            <v>0</v>
          </cell>
          <cell r="J882">
            <v>0</v>
          </cell>
          <cell r="N882">
            <v>0</v>
          </cell>
        </row>
        <row r="883">
          <cell r="E883">
            <v>0</v>
          </cell>
        </row>
        <row r="884">
          <cell r="D884">
            <v>0</v>
          </cell>
          <cell r="E884">
            <v>0</v>
          </cell>
          <cell r="J884">
            <v>0</v>
          </cell>
          <cell r="N884">
            <v>0</v>
          </cell>
        </row>
        <row r="885">
          <cell r="E885">
            <v>0</v>
          </cell>
        </row>
        <row r="886">
          <cell r="D886">
            <v>0</v>
          </cell>
          <cell r="E886">
            <v>0</v>
          </cell>
          <cell r="J886">
            <v>0</v>
          </cell>
          <cell r="N886">
            <v>0</v>
          </cell>
        </row>
        <row r="887">
          <cell r="E887">
            <v>0</v>
          </cell>
        </row>
        <row r="888">
          <cell r="D888">
            <v>0</v>
          </cell>
          <cell r="E888">
            <v>0</v>
          </cell>
          <cell r="J888">
            <v>0</v>
          </cell>
          <cell r="N888">
            <v>0</v>
          </cell>
        </row>
        <row r="889">
          <cell r="E889">
            <v>0</v>
          </cell>
        </row>
        <row r="890">
          <cell r="D890">
            <v>0</v>
          </cell>
          <cell r="E890">
            <v>0</v>
          </cell>
          <cell r="J890">
            <v>0</v>
          </cell>
          <cell r="N890">
            <v>0</v>
          </cell>
        </row>
        <row r="891">
          <cell r="E891">
            <v>0</v>
          </cell>
        </row>
        <row r="892">
          <cell r="D892">
            <v>0</v>
          </cell>
          <cell r="E892">
            <v>0</v>
          </cell>
          <cell r="J892">
            <v>0</v>
          </cell>
          <cell r="N892">
            <v>0</v>
          </cell>
        </row>
        <row r="893">
          <cell r="E893">
            <v>0</v>
          </cell>
        </row>
        <row r="894">
          <cell r="D894">
            <v>0</v>
          </cell>
          <cell r="E894">
            <v>0</v>
          </cell>
          <cell r="J894">
            <v>0</v>
          </cell>
          <cell r="N894">
            <v>0</v>
          </cell>
        </row>
        <row r="895">
          <cell r="E895">
            <v>0</v>
          </cell>
        </row>
        <row r="896">
          <cell r="D896">
            <v>0</v>
          </cell>
          <cell r="E896">
            <v>0</v>
          </cell>
          <cell r="J896">
            <v>0</v>
          </cell>
          <cell r="N896">
            <v>0</v>
          </cell>
        </row>
        <row r="897">
          <cell r="E897">
            <v>0</v>
          </cell>
        </row>
        <row r="898">
          <cell r="D898">
            <v>0</v>
          </cell>
          <cell r="E898">
            <v>0</v>
          </cell>
          <cell r="J898">
            <v>0</v>
          </cell>
          <cell r="N898">
            <v>0</v>
          </cell>
        </row>
        <row r="899">
          <cell r="E899">
            <v>0</v>
          </cell>
        </row>
        <row r="900">
          <cell r="D900">
            <v>0</v>
          </cell>
          <cell r="E900">
            <v>0</v>
          </cell>
          <cell r="J900">
            <v>0</v>
          </cell>
          <cell r="N900">
            <v>0</v>
          </cell>
        </row>
        <row r="901">
          <cell r="E901">
            <v>0</v>
          </cell>
        </row>
        <row r="902">
          <cell r="D902">
            <v>0</v>
          </cell>
          <cell r="E902">
            <v>0</v>
          </cell>
          <cell r="J902">
            <v>0</v>
          </cell>
          <cell r="N902">
            <v>0</v>
          </cell>
        </row>
        <row r="903">
          <cell r="E903">
            <v>0</v>
          </cell>
        </row>
        <row r="904">
          <cell r="E904">
            <v>0</v>
          </cell>
        </row>
        <row r="905">
          <cell r="D905">
            <v>0</v>
          </cell>
          <cell r="E905">
            <v>0</v>
          </cell>
          <cell r="J905">
            <v>0</v>
          </cell>
          <cell r="N905">
            <v>0</v>
          </cell>
        </row>
        <row r="906">
          <cell r="D906">
            <v>0</v>
          </cell>
          <cell r="E906">
            <v>0</v>
          </cell>
          <cell r="J906">
            <v>0</v>
          </cell>
          <cell r="N906">
            <v>0</v>
          </cell>
        </row>
        <row r="907">
          <cell r="D907">
            <v>0</v>
          </cell>
          <cell r="E907">
            <v>0</v>
          </cell>
          <cell r="J907">
            <v>0</v>
          </cell>
          <cell r="N907">
            <v>0</v>
          </cell>
        </row>
        <row r="908">
          <cell r="D908">
            <v>0</v>
          </cell>
          <cell r="E908">
            <v>0</v>
          </cell>
          <cell r="J908">
            <v>0</v>
          </cell>
          <cell r="N908">
            <v>0</v>
          </cell>
        </row>
        <row r="909">
          <cell r="D909">
            <v>0</v>
          </cell>
          <cell r="E909">
            <v>0</v>
          </cell>
          <cell r="J909">
            <v>0</v>
          </cell>
          <cell r="N909">
            <v>0</v>
          </cell>
        </row>
        <row r="910">
          <cell r="D910">
            <v>0</v>
          </cell>
          <cell r="E910">
            <v>0</v>
          </cell>
          <cell r="J910">
            <v>0</v>
          </cell>
          <cell r="N910">
            <v>0</v>
          </cell>
        </row>
        <row r="911">
          <cell r="E911">
            <v>0</v>
          </cell>
        </row>
        <row r="912">
          <cell r="D912">
            <v>0</v>
          </cell>
          <cell r="E912">
            <v>0</v>
          </cell>
          <cell r="J912">
            <v>0</v>
          </cell>
          <cell r="N912">
            <v>0</v>
          </cell>
        </row>
        <row r="913">
          <cell r="D913">
            <v>0</v>
          </cell>
          <cell r="E913">
            <v>0</v>
          </cell>
          <cell r="J913">
            <v>0</v>
          </cell>
          <cell r="N913">
            <v>0</v>
          </cell>
        </row>
        <row r="914">
          <cell r="D914">
            <v>0</v>
          </cell>
          <cell r="E914">
            <v>0</v>
          </cell>
          <cell r="J914">
            <v>0</v>
          </cell>
          <cell r="N914">
            <v>0</v>
          </cell>
        </row>
        <row r="915">
          <cell r="E915">
            <v>0</v>
          </cell>
        </row>
        <row r="916">
          <cell r="E916">
            <v>0</v>
          </cell>
        </row>
        <row r="917">
          <cell r="D917">
            <v>0</v>
          </cell>
          <cell r="E917">
            <v>0</v>
          </cell>
          <cell r="J917">
            <v>0</v>
          </cell>
          <cell r="N917">
            <v>0</v>
          </cell>
        </row>
        <row r="918">
          <cell r="E918">
            <v>0</v>
          </cell>
        </row>
        <row r="919">
          <cell r="D919">
            <v>0</v>
          </cell>
          <cell r="E919">
            <v>0</v>
          </cell>
          <cell r="J919">
            <v>0</v>
          </cell>
          <cell r="N919">
            <v>0</v>
          </cell>
        </row>
        <row r="920">
          <cell r="E920">
            <v>0</v>
          </cell>
        </row>
        <row r="921">
          <cell r="D921">
            <v>0</v>
          </cell>
          <cell r="E921">
            <v>0</v>
          </cell>
          <cell r="J921">
            <v>0</v>
          </cell>
          <cell r="N921">
            <v>0</v>
          </cell>
        </row>
        <row r="922">
          <cell r="E922">
            <v>0</v>
          </cell>
        </row>
        <row r="923">
          <cell r="D923">
            <v>0</v>
          </cell>
          <cell r="E923">
            <v>0</v>
          </cell>
          <cell r="J923">
            <v>0</v>
          </cell>
          <cell r="N923">
            <v>0</v>
          </cell>
        </row>
        <row r="924">
          <cell r="E924">
            <v>0</v>
          </cell>
        </row>
        <row r="925">
          <cell r="E925">
            <v>0</v>
          </cell>
        </row>
        <row r="926">
          <cell r="D926">
            <v>0</v>
          </cell>
          <cell r="E926">
            <v>0</v>
          </cell>
          <cell r="J926">
            <v>0</v>
          </cell>
          <cell r="N926">
            <v>0</v>
          </cell>
        </row>
        <row r="927">
          <cell r="D927">
            <v>0</v>
          </cell>
          <cell r="E927">
            <v>0</v>
          </cell>
          <cell r="J927">
            <v>0</v>
          </cell>
          <cell r="N927">
            <v>0</v>
          </cell>
        </row>
        <row r="928">
          <cell r="E928">
            <v>-3023650839</v>
          </cell>
        </row>
        <row r="929">
          <cell r="E929">
            <v>-1500000000</v>
          </cell>
        </row>
        <row r="930">
          <cell r="E930">
            <v>-1500000000</v>
          </cell>
        </row>
        <row r="931">
          <cell r="D931">
            <v>12340337652</v>
          </cell>
          <cell r="E931">
            <v>-1500000000</v>
          </cell>
          <cell r="J931">
            <v>21634365</v>
          </cell>
          <cell r="N931">
            <v>375007616</v>
          </cell>
        </row>
        <row r="932">
          <cell r="E932">
            <v>0</v>
          </cell>
        </row>
        <row r="933">
          <cell r="D933">
            <v>0</v>
          </cell>
          <cell r="E933">
            <v>0</v>
          </cell>
          <cell r="J933">
            <v>0</v>
          </cell>
          <cell r="N933">
            <v>0</v>
          </cell>
        </row>
        <row r="934">
          <cell r="E934">
            <v>0</v>
          </cell>
        </row>
        <row r="935">
          <cell r="D935">
            <v>0</v>
          </cell>
          <cell r="E935">
            <v>0</v>
          </cell>
          <cell r="J935">
            <v>0</v>
          </cell>
          <cell r="N935">
            <v>0</v>
          </cell>
        </row>
        <row r="936">
          <cell r="E936">
            <v>0</v>
          </cell>
        </row>
        <row r="937">
          <cell r="D937">
            <v>0</v>
          </cell>
          <cell r="E937">
            <v>0</v>
          </cell>
          <cell r="J937">
            <v>0</v>
          </cell>
          <cell r="N937">
            <v>0</v>
          </cell>
        </row>
        <row r="938">
          <cell r="E938">
            <v>0</v>
          </cell>
        </row>
        <row r="939">
          <cell r="D939">
            <v>0</v>
          </cell>
          <cell r="E939">
            <v>0</v>
          </cell>
          <cell r="J939">
            <v>0</v>
          </cell>
          <cell r="N939">
            <v>0</v>
          </cell>
        </row>
        <row r="940">
          <cell r="E940">
            <v>0</v>
          </cell>
        </row>
        <row r="941">
          <cell r="D941">
            <v>0</v>
          </cell>
          <cell r="E941">
            <v>0</v>
          </cell>
          <cell r="J941">
            <v>0</v>
          </cell>
          <cell r="N941">
            <v>0</v>
          </cell>
        </row>
        <row r="942">
          <cell r="E942">
            <v>0</v>
          </cell>
        </row>
        <row r="943">
          <cell r="D943">
            <v>0</v>
          </cell>
          <cell r="E943">
            <v>0</v>
          </cell>
          <cell r="J943">
            <v>0</v>
          </cell>
          <cell r="N943">
            <v>0</v>
          </cell>
        </row>
        <row r="944">
          <cell r="E944">
            <v>0</v>
          </cell>
        </row>
        <row r="945">
          <cell r="D945">
            <v>0</v>
          </cell>
          <cell r="E945">
            <v>0</v>
          </cell>
          <cell r="J945">
            <v>0</v>
          </cell>
          <cell r="N945">
            <v>0</v>
          </cell>
        </row>
        <row r="946">
          <cell r="E946">
            <v>0</v>
          </cell>
        </row>
        <row r="947">
          <cell r="D947">
            <v>0</v>
          </cell>
          <cell r="E947">
            <v>0</v>
          </cell>
          <cell r="J947">
            <v>0</v>
          </cell>
          <cell r="N947">
            <v>0</v>
          </cell>
        </row>
        <row r="948">
          <cell r="E948">
            <v>0</v>
          </cell>
        </row>
        <row r="949">
          <cell r="D949">
            <v>0</v>
          </cell>
          <cell r="E949">
            <v>0</v>
          </cell>
          <cell r="J949">
            <v>0</v>
          </cell>
          <cell r="N949">
            <v>0</v>
          </cell>
        </row>
        <row r="950">
          <cell r="E950">
            <v>0</v>
          </cell>
        </row>
        <row r="951">
          <cell r="D951">
            <v>0</v>
          </cell>
          <cell r="E951">
            <v>0</v>
          </cell>
          <cell r="J951">
            <v>0</v>
          </cell>
          <cell r="N951">
            <v>0</v>
          </cell>
        </row>
        <row r="952">
          <cell r="E952">
            <v>0</v>
          </cell>
        </row>
        <row r="953">
          <cell r="D953">
            <v>0</v>
          </cell>
          <cell r="E953">
            <v>0</v>
          </cell>
          <cell r="J953">
            <v>0</v>
          </cell>
          <cell r="N953">
            <v>0</v>
          </cell>
        </row>
        <row r="954">
          <cell r="D954">
            <v>0</v>
          </cell>
          <cell r="E954">
            <v>0</v>
          </cell>
          <cell r="J954">
            <v>0</v>
          </cell>
          <cell r="N954">
            <v>0</v>
          </cell>
        </row>
        <row r="955">
          <cell r="E955">
            <v>0</v>
          </cell>
        </row>
        <row r="956">
          <cell r="D956">
            <v>0</v>
          </cell>
          <cell r="E956">
            <v>0</v>
          </cell>
          <cell r="J956">
            <v>0</v>
          </cell>
          <cell r="N956">
            <v>0</v>
          </cell>
        </row>
        <row r="957">
          <cell r="E957">
            <v>0</v>
          </cell>
        </row>
        <row r="958">
          <cell r="D958">
            <v>0</v>
          </cell>
          <cell r="E958">
            <v>0</v>
          </cell>
          <cell r="J958">
            <v>0</v>
          </cell>
          <cell r="N958">
            <v>0</v>
          </cell>
        </row>
        <row r="959">
          <cell r="E959">
            <v>0</v>
          </cell>
        </row>
        <row r="960">
          <cell r="D960">
            <v>0</v>
          </cell>
          <cell r="E960">
            <v>0</v>
          </cell>
          <cell r="J960">
            <v>0</v>
          </cell>
          <cell r="N960">
            <v>0</v>
          </cell>
        </row>
        <row r="961">
          <cell r="D961">
            <v>0</v>
          </cell>
          <cell r="E961">
            <v>0</v>
          </cell>
          <cell r="J961">
            <v>0</v>
          </cell>
          <cell r="N961">
            <v>0</v>
          </cell>
        </row>
        <row r="962">
          <cell r="D962">
            <v>0</v>
          </cell>
          <cell r="E962">
            <v>0</v>
          </cell>
          <cell r="J962">
            <v>0</v>
          </cell>
          <cell r="N962">
            <v>0</v>
          </cell>
        </row>
        <row r="963">
          <cell r="E963">
            <v>0</v>
          </cell>
        </row>
        <row r="964">
          <cell r="E964">
            <v>0</v>
          </cell>
        </row>
        <row r="965">
          <cell r="D965">
            <v>0</v>
          </cell>
          <cell r="E965">
            <v>0</v>
          </cell>
          <cell r="J965">
            <v>0</v>
          </cell>
          <cell r="N965">
            <v>0</v>
          </cell>
        </row>
        <row r="966">
          <cell r="E966">
            <v>0</v>
          </cell>
        </row>
        <row r="967">
          <cell r="D967">
            <v>0</v>
          </cell>
          <cell r="E967">
            <v>0</v>
          </cell>
          <cell r="J967">
            <v>0</v>
          </cell>
          <cell r="N967">
            <v>0</v>
          </cell>
        </row>
        <row r="968">
          <cell r="E968">
            <v>0</v>
          </cell>
        </row>
        <row r="969">
          <cell r="D969">
            <v>0</v>
          </cell>
          <cell r="E969">
            <v>0</v>
          </cell>
          <cell r="J969">
            <v>0</v>
          </cell>
          <cell r="N969">
            <v>0</v>
          </cell>
        </row>
        <row r="970">
          <cell r="D970">
            <v>0</v>
          </cell>
          <cell r="E970">
            <v>0</v>
          </cell>
          <cell r="J970">
            <v>0</v>
          </cell>
          <cell r="N970">
            <v>0</v>
          </cell>
        </row>
        <row r="971">
          <cell r="E971">
            <v>0</v>
          </cell>
        </row>
        <row r="972">
          <cell r="E972">
            <v>0</v>
          </cell>
        </row>
        <row r="973">
          <cell r="D973">
            <v>40675000</v>
          </cell>
          <cell r="E973">
            <v>0</v>
          </cell>
          <cell r="J973">
            <v>0</v>
          </cell>
          <cell r="N973">
            <v>0</v>
          </cell>
        </row>
        <row r="974">
          <cell r="E974">
            <v>0</v>
          </cell>
        </row>
        <row r="975">
          <cell r="D975">
            <v>0</v>
          </cell>
          <cell r="E975">
            <v>0</v>
          </cell>
          <cell r="J975">
            <v>0</v>
          </cell>
          <cell r="N975">
            <v>0</v>
          </cell>
        </row>
        <row r="976">
          <cell r="D976">
            <v>0</v>
          </cell>
          <cell r="E976">
            <v>0</v>
          </cell>
          <cell r="J976">
            <v>0</v>
          </cell>
          <cell r="N976">
            <v>0</v>
          </cell>
        </row>
        <row r="977">
          <cell r="E977">
            <v>0</v>
          </cell>
        </row>
        <row r="978">
          <cell r="D978">
            <v>0</v>
          </cell>
          <cell r="E978">
            <v>0</v>
          </cell>
          <cell r="J978">
            <v>0</v>
          </cell>
          <cell r="N978">
            <v>0</v>
          </cell>
        </row>
        <row r="979">
          <cell r="E979">
            <v>0</v>
          </cell>
        </row>
        <row r="980">
          <cell r="D980">
            <v>0</v>
          </cell>
          <cell r="E980">
            <v>0</v>
          </cell>
          <cell r="J980">
            <v>0</v>
          </cell>
          <cell r="N980">
            <v>0</v>
          </cell>
        </row>
        <row r="981">
          <cell r="E981">
            <v>0</v>
          </cell>
        </row>
        <row r="982">
          <cell r="D982">
            <v>0</v>
          </cell>
          <cell r="E982">
            <v>0</v>
          </cell>
          <cell r="J982">
            <v>0</v>
          </cell>
          <cell r="N982">
            <v>0</v>
          </cell>
        </row>
        <row r="983">
          <cell r="E983">
            <v>0</v>
          </cell>
        </row>
        <row r="984">
          <cell r="D984">
            <v>0</v>
          </cell>
          <cell r="E984">
            <v>0</v>
          </cell>
          <cell r="J984">
            <v>0</v>
          </cell>
          <cell r="N984">
            <v>0</v>
          </cell>
        </row>
        <row r="985">
          <cell r="E985">
            <v>0</v>
          </cell>
        </row>
        <row r="986">
          <cell r="D986">
            <v>0</v>
          </cell>
          <cell r="E986">
            <v>0</v>
          </cell>
          <cell r="J986">
            <v>0</v>
          </cell>
          <cell r="N986">
            <v>0</v>
          </cell>
        </row>
        <row r="987">
          <cell r="E987">
            <v>0</v>
          </cell>
        </row>
        <row r="988">
          <cell r="D988">
            <v>0</v>
          </cell>
          <cell r="E988">
            <v>0</v>
          </cell>
          <cell r="J988">
            <v>0</v>
          </cell>
          <cell r="N988">
            <v>0</v>
          </cell>
        </row>
        <row r="989">
          <cell r="E989">
            <v>0</v>
          </cell>
        </row>
        <row r="990">
          <cell r="D990">
            <v>0</v>
          </cell>
          <cell r="E990">
            <v>0</v>
          </cell>
          <cell r="J990">
            <v>0</v>
          </cell>
          <cell r="N990">
            <v>0</v>
          </cell>
        </row>
        <row r="991">
          <cell r="E991">
            <v>0</v>
          </cell>
        </row>
        <row r="992">
          <cell r="D992">
            <v>0</v>
          </cell>
          <cell r="E992">
            <v>0</v>
          </cell>
          <cell r="J992">
            <v>0</v>
          </cell>
          <cell r="N992">
            <v>0</v>
          </cell>
        </row>
        <row r="993">
          <cell r="E993">
            <v>0</v>
          </cell>
        </row>
        <row r="994">
          <cell r="D994">
            <v>0</v>
          </cell>
          <cell r="E994">
            <v>0</v>
          </cell>
          <cell r="J994">
            <v>0</v>
          </cell>
          <cell r="N994">
            <v>0</v>
          </cell>
        </row>
        <row r="995">
          <cell r="E995">
            <v>0</v>
          </cell>
        </row>
        <row r="996">
          <cell r="D996">
            <v>0</v>
          </cell>
          <cell r="E996">
            <v>0</v>
          </cell>
          <cell r="J996">
            <v>0</v>
          </cell>
          <cell r="N996">
            <v>0</v>
          </cell>
        </row>
        <row r="997">
          <cell r="E997">
            <v>0</v>
          </cell>
        </row>
        <row r="998">
          <cell r="D998">
            <v>0</v>
          </cell>
          <cell r="E998">
            <v>0</v>
          </cell>
          <cell r="J998">
            <v>0</v>
          </cell>
          <cell r="N998">
            <v>0</v>
          </cell>
        </row>
        <row r="999">
          <cell r="E999">
            <v>0</v>
          </cell>
        </row>
        <row r="1000">
          <cell r="D1000">
            <v>0</v>
          </cell>
          <cell r="E1000">
            <v>0</v>
          </cell>
          <cell r="J1000">
            <v>0</v>
          </cell>
          <cell r="N1000">
            <v>0</v>
          </cell>
        </row>
        <row r="1001">
          <cell r="E1001">
            <v>0</v>
          </cell>
        </row>
        <row r="1002">
          <cell r="D1002">
            <v>0</v>
          </cell>
          <cell r="E1002">
            <v>0</v>
          </cell>
          <cell r="J1002">
            <v>0</v>
          </cell>
          <cell r="N1002">
            <v>0</v>
          </cell>
        </row>
        <row r="1003">
          <cell r="E1003">
            <v>0</v>
          </cell>
        </row>
        <row r="1004">
          <cell r="D1004">
            <v>0</v>
          </cell>
          <cell r="E1004">
            <v>0</v>
          </cell>
          <cell r="J1004">
            <v>0</v>
          </cell>
          <cell r="N1004">
            <v>0</v>
          </cell>
        </row>
        <row r="1005">
          <cell r="E1005">
            <v>0</v>
          </cell>
        </row>
        <row r="1006">
          <cell r="D1006">
            <v>0</v>
          </cell>
          <cell r="E1006">
            <v>0</v>
          </cell>
          <cell r="J1006">
            <v>0</v>
          </cell>
          <cell r="N1006">
            <v>0</v>
          </cell>
        </row>
        <row r="1007">
          <cell r="E1007">
            <v>0</v>
          </cell>
        </row>
        <row r="1008">
          <cell r="D1008">
            <v>0</v>
          </cell>
          <cell r="E1008">
            <v>0</v>
          </cell>
          <cell r="J1008">
            <v>0</v>
          </cell>
          <cell r="N1008">
            <v>0</v>
          </cell>
        </row>
        <row r="1009">
          <cell r="E1009">
            <v>0</v>
          </cell>
        </row>
        <row r="1010">
          <cell r="D1010">
            <v>0</v>
          </cell>
          <cell r="E1010">
            <v>0</v>
          </cell>
          <cell r="J1010">
            <v>0</v>
          </cell>
          <cell r="N1010">
            <v>0</v>
          </cell>
        </row>
        <row r="1011">
          <cell r="E1011">
            <v>0</v>
          </cell>
        </row>
        <row r="1012">
          <cell r="D1012">
            <v>0</v>
          </cell>
          <cell r="E1012">
            <v>0</v>
          </cell>
          <cell r="J1012">
            <v>0</v>
          </cell>
          <cell r="N1012">
            <v>0</v>
          </cell>
        </row>
        <row r="1013">
          <cell r="E1013">
            <v>0</v>
          </cell>
        </row>
        <row r="1014">
          <cell r="D1014">
            <v>0</v>
          </cell>
          <cell r="E1014">
            <v>0</v>
          </cell>
          <cell r="J1014">
            <v>0</v>
          </cell>
          <cell r="N1014">
            <v>0</v>
          </cell>
        </row>
        <row r="1015">
          <cell r="E1015">
            <v>0</v>
          </cell>
        </row>
        <row r="1016">
          <cell r="D1016">
            <v>0</v>
          </cell>
          <cell r="E1016">
            <v>0</v>
          </cell>
          <cell r="J1016">
            <v>0</v>
          </cell>
          <cell r="N1016">
            <v>0</v>
          </cell>
        </row>
        <row r="1017">
          <cell r="E1017">
            <v>0</v>
          </cell>
        </row>
        <row r="1018">
          <cell r="D1018">
            <v>0</v>
          </cell>
          <cell r="E1018">
            <v>0</v>
          </cell>
          <cell r="J1018">
            <v>0</v>
          </cell>
          <cell r="N1018">
            <v>0</v>
          </cell>
        </row>
        <row r="1019">
          <cell r="E1019">
            <v>0</v>
          </cell>
        </row>
        <row r="1020">
          <cell r="D1020">
            <v>0</v>
          </cell>
          <cell r="E1020">
            <v>0</v>
          </cell>
          <cell r="J1020">
            <v>0</v>
          </cell>
          <cell r="N1020">
            <v>0</v>
          </cell>
        </row>
        <row r="1021">
          <cell r="E1021">
            <v>0</v>
          </cell>
        </row>
        <row r="1022">
          <cell r="D1022">
            <v>0</v>
          </cell>
          <cell r="E1022">
            <v>0</v>
          </cell>
          <cell r="J1022">
            <v>0</v>
          </cell>
          <cell r="N1022">
            <v>0</v>
          </cell>
        </row>
        <row r="1023">
          <cell r="E1023">
            <v>0</v>
          </cell>
        </row>
        <row r="1024">
          <cell r="D1024">
            <v>0</v>
          </cell>
          <cell r="E1024">
            <v>0</v>
          </cell>
          <cell r="J1024">
            <v>0</v>
          </cell>
          <cell r="N1024">
            <v>0</v>
          </cell>
        </row>
        <row r="1025">
          <cell r="E1025">
            <v>0</v>
          </cell>
        </row>
        <row r="1026">
          <cell r="D1026">
            <v>0</v>
          </cell>
          <cell r="E1026">
            <v>0</v>
          </cell>
          <cell r="J1026">
            <v>0</v>
          </cell>
          <cell r="N1026">
            <v>0</v>
          </cell>
        </row>
        <row r="1027">
          <cell r="E1027">
            <v>0</v>
          </cell>
        </row>
        <row r="1028">
          <cell r="D1028">
            <v>0</v>
          </cell>
          <cell r="E1028">
            <v>0</v>
          </cell>
          <cell r="J1028">
            <v>0</v>
          </cell>
          <cell r="N1028">
            <v>0</v>
          </cell>
        </row>
        <row r="1029">
          <cell r="D1029">
            <v>0</v>
          </cell>
          <cell r="E1029">
            <v>0</v>
          </cell>
          <cell r="J1029">
            <v>0</v>
          </cell>
          <cell r="N1029">
            <v>0</v>
          </cell>
        </row>
        <row r="1030">
          <cell r="D1030">
            <v>0</v>
          </cell>
          <cell r="E1030">
            <v>0</v>
          </cell>
          <cell r="J1030">
            <v>0</v>
          </cell>
          <cell r="N1030">
            <v>0</v>
          </cell>
        </row>
        <row r="1031">
          <cell r="E1031">
            <v>0</v>
          </cell>
        </row>
        <row r="1032">
          <cell r="D1032">
            <v>0</v>
          </cell>
          <cell r="E1032">
            <v>0</v>
          </cell>
          <cell r="J1032">
            <v>0</v>
          </cell>
          <cell r="N1032">
            <v>0</v>
          </cell>
        </row>
        <row r="1033">
          <cell r="D1033">
            <v>0</v>
          </cell>
          <cell r="E1033">
            <v>0</v>
          </cell>
          <cell r="J1033">
            <v>0</v>
          </cell>
          <cell r="N1033">
            <v>0</v>
          </cell>
        </row>
        <row r="1034">
          <cell r="E1034">
            <v>0</v>
          </cell>
        </row>
        <row r="1035">
          <cell r="D1035">
            <v>0</v>
          </cell>
          <cell r="E1035">
            <v>0</v>
          </cell>
          <cell r="J1035">
            <v>0</v>
          </cell>
          <cell r="N1035">
            <v>0</v>
          </cell>
        </row>
        <row r="1036">
          <cell r="D1036">
            <v>0</v>
          </cell>
          <cell r="E1036">
            <v>0</v>
          </cell>
          <cell r="J1036">
            <v>0</v>
          </cell>
          <cell r="N1036">
            <v>0</v>
          </cell>
        </row>
        <row r="1037">
          <cell r="E1037">
            <v>0</v>
          </cell>
        </row>
        <row r="1038">
          <cell r="D1038">
            <v>0</v>
          </cell>
          <cell r="E1038">
            <v>0</v>
          </cell>
          <cell r="J1038">
            <v>0</v>
          </cell>
          <cell r="N1038">
            <v>0</v>
          </cell>
        </row>
        <row r="1039">
          <cell r="E1039">
            <v>0</v>
          </cell>
        </row>
        <row r="1040">
          <cell r="D1040">
            <v>0</v>
          </cell>
          <cell r="E1040">
            <v>0</v>
          </cell>
          <cell r="J1040">
            <v>0</v>
          </cell>
          <cell r="N1040">
            <v>0</v>
          </cell>
        </row>
        <row r="1041">
          <cell r="E1041">
            <v>0</v>
          </cell>
        </row>
        <row r="1042">
          <cell r="D1042">
            <v>0</v>
          </cell>
          <cell r="E1042">
            <v>0</v>
          </cell>
          <cell r="J1042">
            <v>0</v>
          </cell>
          <cell r="N1042">
            <v>0</v>
          </cell>
        </row>
        <row r="1043">
          <cell r="E1043">
            <v>0</v>
          </cell>
        </row>
        <row r="1044">
          <cell r="E1044">
            <v>0</v>
          </cell>
        </row>
        <row r="1045">
          <cell r="D1045">
            <v>0</v>
          </cell>
          <cell r="E1045">
            <v>0</v>
          </cell>
          <cell r="J1045">
            <v>0</v>
          </cell>
          <cell r="N1045">
            <v>0</v>
          </cell>
        </row>
        <row r="1046">
          <cell r="E1046">
            <v>0</v>
          </cell>
        </row>
        <row r="1047">
          <cell r="D1047">
            <v>0</v>
          </cell>
          <cell r="E1047">
            <v>0</v>
          </cell>
          <cell r="J1047">
            <v>0</v>
          </cell>
          <cell r="N1047">
            <v>0</v>
          </cell>
        </row>
        <row r="1048">
          <cell r="D1048">
            <v>0</v>
          </cell>
          <cell r="E1048">
            <v>0</v>
          </cell>
          <cell r="J1048">
            <v>0</v>
          </cell>
          <cell r="N1048">
            <v>0</v>
          </cell>
        </row>
        <row r="1049">
          <cell r="E1049">
            <v>0</v>
          </cell>
        </row>
        <row r="1050">
          <cell r="D1050">
            <v>0</v>
          </cell>
          <cell r="E1050">
            <v>0</v>
          </cell>
          <cell r="J1050">
            <v>0</v>
          </cell>
          <cell r="N1050">
            <v>0</v>
          </cell>
        </row>
        <row r="1051">
          <cell r="E1051">
            <v>0</v>
          </cell>
        </row>
        <row r="1052">
          <cell r="D1052">
            <v>0</v>
          </cell>
          <cell r="E1052">
            <v>0</v>
          </cell>
          <cell r="J1052">
            <v>0</v>
          </cell>
          <cell r="N1052">
            <v>0</v>
          </cell>
        </row>
        <row r="1053">
          <cell r="E1053">
            <v>0</v>
          </cell>
        </row>
        <row r="1054">
          <cell r="E1054">
            <v>0</v>
          </cell>
        </row>
        <row r="1055">
          <cell r="D1055">
            <v>0</v>
          </cell>
          <cell r="E1055">
            <v>0</v>
          </cell>
          <cell r="J1055">
            <v>0</v>
          </cell>
          <cell r="N1055">
            <v>0</v>
          </cell>
        </row>
        <row r="1056">
          <cell r="E1056">
            <v>0</v>
          </cell>
        </row>
        <row r="1057">
          <cell r="D1057">
            <v>0</v>
          </cell>
          <cell r="E1057">
            <v>0</v>
          </cell>
          <cell r="J1057">
            <v>0</v>
          </cell>
          <cell r="N1057">
            <v>0</v>
          </cell>
        </row>
        <row r="1058">
          <cell r="E1058">
            <v>0</v>
          </cell>
        </row>
        <row r="1059">
          <cell r="D1059">
            <v>0</v>
          </cell>
          <cell r="E1059">
            <v>0</v>
          </cell>
          <cell r="J1059">
            <v>0</v>
          </cell>
          <cell r="N1059">
            <v>0</v>
          </cell>
        </row>
        <row r="1060">
          <cell r="E1060">
            <v>0</v>
          </cell>
        </row>
        <row r="1061">
          <cell r="D1061">
            <v>0</v>
          </cell>
          <cell r="E1061">
            <v>0</v>
          </cell>
          <cell r="J1061">
            <v>0</v>
          </cell>
          <cell r="N1061">
            <v>0</v>
          </cell>
        </row>
        <row r="1062">
          <cell r="E1062">
            <v>0</v>
          </cell>
        </row>
        <row r="1063">
          <cell r="D1063">
            <v>0</v>
          </cell>
          <cell r="E1063">
            <v>0</v>
          </cell>
          <cell r="J1063">
            <v>0</v>
          </cell>
          <cell r="N1063">
            <v>0</v>
          </cell>
        </row>
        <row r="1064">
          <cell r="E1064">
            <v>0</v>
          </cell>
        </row>
        <row r="1065">
          <cell r="D1065">
            <v>0</v>
          </cell>
          <cell r="E1065">
            <v>0</v>
          </cell>
          <cell r="J1065">
            <v>0</v>
          </cell>
          <cell r="N1065">
            <v>0</v>
          </cell>
        </row>
        <row r="1066">
          <cell r="E1066">
            <v>0</v>
          </cell>
        </row>
        <row r="1067">
          <cell r="E1067">
            <v>0</v>
          </cell>
        </row>
        <row r="1068">
          <cell r="D1068">
            <v>0</v>
          </cell>
          <cell r="E1068">
            <v>0</v>
          </cell>
          <cell r="J1068">
            <v>0</v>
          </cell>
          <cell r="N1068">
            <v>0</v>
          </cell>
        </row>
        <row r="1069">
          <cell r="E1069">
            <v>0</v>
          </cell>
        </row>
        <row r="1070">
          <cell r="D1070">
            <v>0</v>
          </cell>
          <cell r="E1070">
            <v>0</v>
          </cell>
          <cell r="J1070">
            <v>0</v>
          </cell>
          <cell r="N1070">
            <v>0</v>
          </cell>
        </row>
        <row r="1071">
          <cell r="D1071">
            <v>0</v>
          </cell>
          <cell r="E1071">
            <v>0</v>
          </cell>
          <cell r="J1071">
            <v>0</v>
          </cell>
          <cell r="N1071">
            <v>0</v>
          </cell>
        </row>
        <row r="1072">
          <cell r="E1072">
            <v>0</v>
          </cell>
        </row>
        <row r="1073">
          <cell r="E1073">
            <v>0</v>
          </cell>
        </row>
        <row r="1074">
          <cell r="D1074">
            <v>0</v>
          </cell>
          <cell r="E1074">
            <v>0</v>
          </cell>
          <cell r="J1074">
            <v>0</v>
          </cell>
          <cell r="N1074">
            <v>0</v>
          </cell>
        </row>
        <row r="1075">
          <cell r="E1075">
            <v>0</v>
          </cell>
        </row>
        <row r="1076">
          <cell r="D1076">
            <v>0</v>
          </cell>
          <cell r="E1076">
            <v>0</v>
          </cell>
          <cell r="J1076">
            <v>0</v>
          </cell>
          <cell r="N1076">
            <v>0</v>
          </cell>
        </row>
        <row r="1077">
          <cell r="E1077">
            <v>-1523650839</v>
          </cell>
        </row>
        <row r="1078">
          <cell r="E1078">
            <v>30000000</v>
          </cell>
        </row>
        <row r="1079">
          <cell r="D1079">
            <v>4000000000</v>
          </cell>
          <cell r="E1079">
            <v>30000000</v>
          </cell>
          <cell r="J1079">
            <v>0</v>
          </cell>
          <cell r="N1079">
            <v>30000000</v>
          </cell>
        </row>
        <row r="1080">
          <cell r="E1080">
            <v>-30000000</v>
          </cell>
        </row>
        <row r="1081">
          <cell r="D1081">
            <v>710756000</v>
          </cell>
          <cell r="E1081">
            <v>-30000000</v>
          </cell>
          <cell r="J1081">
            <v>37294999</v>
          </cell>
          <cell r="N1081">
            <v>271563400</v>
          </cell>
        </row>
        <row r="1082">
          <cell r="E1082">
            <v>167242160</v>
          </cell>
        </row>
        <row r="1083">
          <cell r="D1083">
            <v>0</v>
          </cell>
          <cell r="E1083">
            <v>0</v>
          </cell>
          <cell r="J1083">
            <v>0</v>
          </cell>
          <cell r="N1083">
            <v>0</v>
          </cell>
        </row>
        <row r="1084">
          <cell r="D1084">
            <v>630000000</v>
          </cell>
          <cell r="E1084">
            <v>180000000</v>
          </cell>
          <cell r="J1084">
            <v>916667</v>
          </cell>
          <cell r="N1084">
            <v>22000000</v>
          </cell>
        </row>
        <row r="1085">
          <cell r="D1085">
            <v>0</v>
          </cell>
          <cell r="E1085">
            <v>0</v>
          </cell>
          <cell r="J1085">
            <v>0</v>
          </cell>
          <cell r="N1085">
            <v>0</v>
          </cell>
        </row>
        <row r="1086">
          <cell r="D1086">
            <v>1153000000</v>
          </cell>
          <cell r="E1086">
            <v>7200000</v>
          </cell>
          <cell r="J1086">
            <v>20173417</v>
          </cell>
          <cell r="N1086">
            <v>139360000</v>
          </cell>
        </row>
        <row r="1087">
          <cell r="D1087">
            <v>0</v>
          </cell>
          <cell r="E1087">
            <v>0</v>
          </cell>
          <cell r="J1087">
            <v>0</v>
          </cell>
          <cell r="N1087">
            <v>0</v>
          </cell>
        </row>
        <row r="1088">
          <cell r="D1088">
            <v>572540000</v>
          </cell>
          <cell r="E1088">
            <v>-19957840</v>
          </cell>
          <cell r="J1088">
            <v>8401667</v>
          </cell>
          <cell r="N1088">
            <v>68121620</v>
          </cell>
        </row>
        <row r="1089">
          <cell r="E1089">
            <v>1385690612</v>
          </cell>
        </row>
        <row r="1090">
          <cell r="D1090">
            <v>857353389</v>
          </cell>
          <cell r="E1090">
            <v>1385690612</v>
          </cell>
          <cell r="J1090">
            <v>101474005</v>
          </cell>
          <cell r="N1090">
            <v>677366206</v>
          </cell>
        </row>
        <row r="1091">
          <cell r="E1091">
            <v>2902137044</v>
          </cell>
        </row>
        <row r="1092">
          <cell r="D1092">
            <v>11926925000</v>
          </cell>
          <cell r="E1092">
            <v>2902137044</v>
          </cell>
          <cell r="J1092">
            <v>1286762568</v>
          </cell>
          <cell r="N1092">
            <v>3913234737</v>
          </cell>
        </row>
        <row r="1093">
          <cell r="E1093">
            <v>-39694209</v>
          </cell>
        </row>
        <row r="1094">
          <cell r="D1094">
            <v>382130000</v>
          </cell>
          <cell r="E1094">
            <v>-39694209</v>
          </cell>
          <cell r="J1094">
            <v>30650000</v>
          </cell>
          <cell r="N1094">
            <v>113656491</v>
          </cell>
        </row>
        <row r="1095">
          <cell r="E1095">
            <v>0</v>
          </cell>
        </row>
        <row r="1096">
          <cell r="D1096">
            <v>0</v>
          </cell>
          <cell r="E1096">
            <v>0</v>
          </cell>
          <cell r="J1096">
            <v>0</v>
          </cell>
          <cell r="N1096">
            <v>0</v>
          </cell>
        </row>
        <row r="1097">
          <cell r="E1097">
            <v>0</v>
          </cell>
        </row>
        <row r="1098">
          <cell r="D1098">
            <v>0</v>
          </cell>
          <cell r="E1098">
            <v>0</v>
          </cell>
          <cell r="J1098">
            <v>0</v>
          </cell>
          <cell r="N1098">
            <v>0</v>
          </cell>
        </row>
        <row r="1099">
          <cell r="D1099">
            <v>0</v>
          </cell>
          <cell r="E1099">
            <v>0</v>
          </cell>
          <cell r="J1099">
            <v>0</v>
          </cell>
          <cell r="N1099">
            <v>0</v>
          </cell>
        </row>
        <row r="1100">
          <cell r="D1100">
            <v>0</v>
          </cell>
          <cell r="E1100">
            <v>0</v>
          </cell>
          <cell r="J1100">
            <v>0</v>
          </cell>
          <cell r="N1100">
            <v>0</v>
          </cell>
        </row>
        <row r="1101">
          <cell r="D1101">
            <v>0</v>
          </cell>
          <cell r="E1101">
            <v>0</v>
          </cell>
          <cell r="J1101">
            <v>0</v>
          </cell>
          <cell r="N1101">
            <v>0</v>
          </cell>
        </row>
        <row r="1102">
          <cell r="E1102">
            <v>0</v>
          </cell>
        </row>
        <row r="1103">
          <cell r="D1103">
            <v>0</v>
          </cell>
          <cell r="E1103">
            <v>0</v>
          </cell>
          <cell r="J1103">
            <v>0</v>
          </cell>
          <cell r="N1103">
            <v>0</v>
          </cell>
        </row>
        <row r="1104">
          <cell r="E1104">
            <v>0</v>
          </cell>
        </row>
        <row r="1105">
          <cell r="D1105">
            <v>0</v>
          </cell>
          <cell r="E1105">
            <v>0</v>
          </cell>
          <cell r="J1105">
            <v>0</v>
          </cell>
          <cell r="N1105">
            <v>0</v>
          </cell>
        </row>
        <row r="1106">
          <cell r="D1106">
            <v>0</v>
          </cell>
          <cell r="E1106">
            <v>0</v>
          </cell>
          <cell r="J1106">
            <v>0</v>
          </cell>
          <cell r="N1106">
            <v>0</v>
          </cell>
        </row>
        <row r="1107">
          <cell r="E1107">
            <v>0</v>
          </cell>
        </row>
        <row r="1108">
          <cell r="D1108">
            <v>0</v>
          </cell>
          <cell r="E1108">
            <v>0</v>
          </cell>
          <cell r="J1108">
            <v>0</v>
          </cell>
          <cell r="N1108">
            <v>0</v>
          </cell>
        </row>
        <row r="1109">
          <cell r="E1109">
            <v>0</v>
          </cell>
        </row>
        <row r="1110">
          <cell r="D1110">
            <v>0</v>
          </cell>
          <cell r="E1110">
            <v>0</v>
          </cell>
          <cell r="J1110">
            <v>0</v>
          </cell>
          <cell r="N1110">
            <v>0</v>
          </cell>
        </row>
        <row r="1111">
          <cell r="E1111">
            <v>0</v>
          </cell>
        </row>
        <row r="1112">
          <cell r="D1112">
            <v>0</v>
          </cell>
          <cell r="E1112">
            <v>0</v>
          </cell>
          <cell r="J1112">
            <v>0</v>
          </cell>
          <cell r="N1112">
            <v>0</v>
          </cell>
        </row>
        <row r="1113">
          <cell r="E1113">
            <v>0</v>
          </cell>
        </row>
        <row r="1114">
          <cell r="D1114">
            <v>0</v>
          </cell>
          <cell r="E1114">
            <v>0</v>
          </cell>
          <cell r="J1114">
            <v>0</v>
          </cell>
          <cell r="N1114">
            <v>0</v>
          </cell>
        </row>
        <row r="1115">
          <cell r="E1115">
            <v>0</v>
          </cell>
        </row>
        <row r="1116">
          <cell r="D1116">
            <v>0</v>
          </cell>
          <cell r="E1116">
            <v>0</v>
          </cell>
          <cell r="J1116">
            <v>0</v>
          </cell>
          <cell r="N1116">
            <v>0</v>
          </cell>
        </row>
        <row r="1117">
          <cell r="E1117">
            <v>0</v>
          </cell>
        </row>
        <row r="1118">
          <cell r="D1118">
            <v>0</v>
          </cell>
          <cell r="E1118">
            <v>0</v>
          </cell>
          <cell r="J1118">
            <v>0</v>
          </cell>
          <cell r="N1118">
            <v>0</v>
          </cell>
        </row>
        <row r="1119">
          <cell r="E1119">
            <v>0</v>
          </cell>
        </row>
        <row r="1120">
          <cell r="D1120">
            <v>0</v>
          </cell>
          <cell r="E1120">
            <v>0</v>
          </cell>
          <cell r="J1120">
            <v>0</v>
          </cell>
          <cell r="N1120">
            <v>0</v>
          </cell>
        </row>
        <row r="1121">
          <cell r="E1121">
            <v>0</v>
          </cell>
        </row>
        <row r="1122">
          <cell r="D1122">
            <v>0</v>
          </cell>
          <cell r="E1122">
            <v>0</v>
          </cell>
          <cell r="J1122">
            <v>0</v>
          </cell>
          <cell r="N1122">
            <v>0</v>
          </cell>
        </row>
        <row r="1123">
          <cell r="E1123">
            <v>0</v>
          </cell>
        </row>
        <row r="1124">
          <cell r="D1124">
            <v>0</v>
          </cell>
          <cell r="E1124">
            <v>0</v>
          </cell>
          <cell r="J1124">
            <v>0</v>
          </cell>
          <cell r="N1124">
            <v>0</v>
          </cell>
        </row>
        <row r="1125">
          <cell r="E1125">
            <v>0</v>
          </cell>
        </row>
        <row r="1126">
          <cell r="D1126">
            <v>0</v>
          </cell>
          <cell r="E1126">
            <v>0</v>
          </cell>
          <cell r="J1126">
            <v>0</v>
          </cell>
          <cell r="N1126">
            <v>0</v>
          </cell>
        </row>
        <row r="1127">
          <cell r="E1127">
            <v>0</v>
          </cell>
        </row>
        <row r="1128">
          <cell r="D1128">
            <v>0</v>
          </cell>
          <cell r="E1128">
            <v>0</v>
          </cell>
          <cell r="J1128">
            <v>0</v>
          </cell>
          <cell r="N1128">
            <v>0</v>
          </cell>
        </row>
        <row r="1129">
          <cell r="E1129">
            <v>0</v>
          </cell>
        </row>
        <row r="1130">
          <cell r="D1130">
            <v>0</v>
          </cell>
          <cell r="E1130">
            <v>0</v>
          </cell>
          <cell r="J1130">
            <v>0</v>
          </cell>
          <cell r="N1130">
            <v>0</v>
          </cell>
        </row>
        <row r="1131">
          <cell r="E1131">
            <v>0</v>
          </cell>
        </row>
        <row r="1132">
          <cell r="D1132">
            <v>0</v>
          </cell>
          <cell r="E1132">
            <v>0</v>
          </cell>
          <cell r="J1132">
            <v>0</v>
          </cell>
          <cell r="N1132">
            <v>0</v>
          </cell>
        </row>
        <row r="1133">
          <cell r="E1133">
            <v>0</v>
          </cell>
        </row>
        <row r="1134">
          <cell r="D1134">
            <v>0</v>
          </cell>
          <cell r="E1134">
            <v>0</v>
          </cell>
          <cell r="J1134">
            <v>0</v>
          </cell>
          <cell r="N1134">
            <v>0</v>
          </cell>
        </row>
        <row r="1135">
          <cell r="E1135">
            <v>0</v>
          </cell>
        </row>
        <row r="1136">
          <cell r="D1136">
            <v>0</v>
          </cell>
          <cell r="E1136">
            <v>0</v>
          </cell>
          <cell r="J1136">
            <v>0</v>
          </cell>
          <cell r="N1136">
            <v>0</v>
          </cell>
        </row>
        <row r="1137">
          <cell r="E1137">
            <v>0</v>
          </cell>
        </row>
        <row r="1138">
          <cell r="D1138">
            <v>0</v>
          </cell>
          <cell r="E1138">
            <v>0</v>
          </cell>
          <cell r="J1138">
            <v>0</v>
          </cell>
          <cell r="N1138">
            <v>0</v>
          </cell>
        </row>
        <row r="1139">
          <cell r="E1139">
            <v>0</v>
          </cell>
        </row>
        <row r="1140">
          <cell r="D1140">
            <v>0</v>
          </cell>
          <cell r="E1140">
            <v>0</v>
          </cell>
          <cell r="J1140">
            <v>0</v>
          </cell>
          <cell r="N1140">
            <v>0</v>
          </cell>
        </row>
        <row r="1141">
          <cell r="E1141">
            <v>0</v>
          </cell>
        </row>
        <row r="1142">
          <cell r="D1142">
            <v>0</v>
          </cell>
          <cell r="E1142">
            <v>0</v>
          </cell>
          <cell r="J1142">
            <v>0</v>
          </cell>
          <cell r="N1142">
            <v>0</v>
          </cell>
        </row>
        <row r="1143">
          <cell r="E1143">
            <v>0</v>
          </cell>
        </row>
        <row r="1144">
          <cell r="D1144">
            <v>0</v>
          </cell>
          <cell r="E1144">
            <v>0</v>
          </cell>
          <cell r="J1144">
            <v>0</v>
          </cell>
          <cell r="N1144">
            <v>0</v>
          </cell>
        </row>
        <row r="1145">
          <cell r="E1145">
            <v>0</v>
          </cell>
        </row>
        <row r="1146">
          <cell r="D1146">
            <v>0</v>
          </cell>
          <cell r="E1146">
            <v>0</v>
          </cell>
          <cell r="J1146">
            <v>0</v>
          </cell>
          <cell r="N1146">
            <v>0</v>
          </cell>
        </row>
        <row r="1147">
          <cell r="E1147">
            <v>0</v>
          </cell>
        </row>
        <row r="1148">
          <cell r="D1148">
            <v>0</v>
          </cell>
          <cell r="E1148">
            <v>0</v>
          </cell>
          <cell r="J1148">
            <v>0</v>
          </cell>
          <cell r="N1148">
            <v>0</v>
          </cell>
        </row>
        <row r="1149">
          <cell r="E1149">
            <v>0</v>
          </cell>
        </row>
        <row r="1150">
          <cell r="D1150">
            <v>0</v>
          </cell>
          <cell r="E1150">
            <v>0</v>
          </cell>
          <cell r="J1150">
            <v>0</v>
          </cell>
          <cell r="N1150">
            <v>0</v>
          </cell>
        </row>
        <row r="1151">
          <cell r="E1151">
            <v>0</v>
          </cell>
        </row>
        <row r="1152">
          <cell r="D1152">
            <v>0</v>
          </cell>
          <cell r="E1152">
            <v>0</v>
          </cell>
          <cell r="J1152">
            <v>0</v>
          </cell>
          <cell r="N1152">
            <v>0</v>
          </cell>
        </row>
        <row r="1153">
          <cell r="E1153">
            <v>0</v>
          </cell>
        </row>
        <row r="1154">
          <cell r="D1154">
            <v>0</v>
          </cell>
          <cell r="E1154">
            <v>0</v>
          </cell>
          <cell r="J1154">
            <v>0</v>
          </cell>
          <cell r="N1154">
            <v>0</v>
          </cell>
        </row>
        <row r="1155">
          <cell r="E1155">
            <v>0</v>
          </cell>
        </row>
        <row r="1156">
          <cell r="D1156">
            <v>0</v>
          </cell>
          <cell r="E1156">
            <v>0</v>
          </cell>
          <cell r="J1156">
            <v>0</v>
          </cell>
          <cell r="N1156">
            <v>0</v>
          </cell>
        </row>
        <row r="1157">
          <cell r="E1157">
            <v>0</v>
          </cell>
        </row>
        <row r="1158">
          <cell r="D1158">
            <v>0</v>
          </cell>
          <cell r="E1158">
            <v>0</v>
          </cell>
          <cell r="J1158">
            <v>0</v>
          </cell>
          <cell r="N1158">
            <v>0</v>
          </cell>
        </row>
        <row r="1159">
          <cell r="E1159">
            <v>0</v>
          </cell>
        </row>
        <row r="1160">
          <cell r="D1160">
            <v>0</v>
          </cell>
          <cell r="E1160">
            <v>0</v>
          </cell>
          <cell r="J1160">
            <v>0</v>
          </cell>
          <cell r="N1160">
            <v>0</v>
          </cell>
        </row>
        <row r="1161">
          <cell r="E1161">
            <v>0</v>
          </cell>
        </row>
        <row r="1162">
          <cell r="D1162">
            <v>0</v>
          </cell>
          <cell r="E1162">
            <v>0</v>
          </cell>
          <cell r="J1162">
            <v>0</v>
          </cell>
          <cell r="N1162">
            <v>0</v>
          </cell>
        </row>
        <row r="1163">
          <cell r="E1163">
            <v>0</v>
          </cell>
        </row>
        <row r="1164">
          <cell r="D1164">
            <v>0</v>
          </cell>
          <cell r="E1164">
            <v>0</v>
          </cell>
          <cell r="J1164">
            <v>0</v>
          </cell>
          <cell r="N1164">
            <v>0</v>
          </cell>
        </row>
        <row r="1165">
          <cell r="E1165">
            <v>0</v>
          </cell>
        </row>
        <row r="1166">
          <cell r="D1166">
            <v>0</v>
          </cell>
          <cell r="E1166">
            <v>0</v>
          </cell>
          <cell r="J1166">
            <v>0</v>
          </cell>
          <cell r="N1166">
            <v>0</v>
          </cell>
        </row>
        <row r="1167">
          <cell r="E1167">
            <v>0</v>
          </cell>
        </row>
        <row r="1168">
          <cell r="D1168">
            <v>0</v>
          </cell>
          <cell r="E1168">
            <v>0</v>
          </cell>
          <cell r="J1168">
            <v>0</v>
          </cell>
          <cell r="N1168">
            <v>0</v>
          </cell>
        </row>
        <row r="1169">
          <cell r="E1169">
            <v>0</v>
          </cell>
        </row>
        <row r="1170">
          <cell r="D1170">
            <v>0</v>
          </cell>
          <cell r="E1170">
            <v>0</v>
          </cell>
          <cell r="J1170">
            <v>0</v>
          </cell>
          <cell r="N1170">
            <v>0</v>
          </cell>
        </row>
        <row r="1171">
          <cell r="E1171">
            <v>0</v>
          </cell>
        </row>
        <row r="1172">
          <cell r="D1172">
            <v>0</v>
          </cell>
          <cell r="E1172">
            <v>0</v>
          </cell>
          <cell r="J1172">
            <v>0</v>
          </cell>
          <cell r="N1172">
            <v>0</v>
          </cell>
        </row>
        <row r="1173">
          <cell r="E1173">
            <v>0</v>
          </cell>
        </row>
        <row r="1174">
          <cell r="D1174">
            <v>0</v>
          </cell>
          <cell r="E1174">
            <v>0</v>
          </cell>
          <cell r="J1174">
            <v>0</v>
          </cell>
          <cell r="N1174">
            <v>0</v>
          </cell>
        </row>
        <row r="1175">
          <cell r="E1175">
            <v>0</v>
          </cell>
        </row>
        <row r="1176">
          <cell r="D1176">
            <v>0</v>
          </cell>
          <cell r="E1176">
            <v>0</v>
          </cell>
          <cell r="J1176">
            <v>0</v>
          </cell>
          <cell r="N1176">
            <v>0</v>
          </cell>
        </row>
        <row r="1177">
          <cell r="E1177">
            <v>0</v>
          </cell>
        </row>
        <row r="1178">
          <cell r="D1178">
            <v>0</v>
          </cell>
          <cell r="E1178">
            <v>0</v>
          </cell>
          <cell r="J1178">
            <v>0</v>
          </cell>
          <cell r="N1178">
            <v>0</v>
          </cell>
        </row>
        <row r="1179">
          <cell r="E1179">
            <v>0</v>
          </cell>
        </row>
        <row r="1180">
          <cell r="D1180">
            <v>0</v>
          </cell>
          <cell r="E1180">
            <v>0</v>
          </cell>
          <cell r="J1180">
            <v>0</v>
          </cell>
          <cell r="N1180">
            <v>0</v>
          </cell>
        </row>
        <row r="1181">
          <cell r="E1181">
            <v>0</v>
          </cell>
        </row>
        <row r="1182">
          <cell r="D1182">
            <v>0</v>
          </cell>
          <cell r="E1182">
            <v>0</v>
          </cell>
          <cell r="J1182">
            <v>0</v>
          </cell>
          <cell r="N1182">
            <v>0</v>
          </cell>
        </row>
        <row r="1183">
          <cell r="E1183">
            <v>0</v>
          </cell>
        </row>
        <row r="1184">
          <cell r="D1184">
            <v>0</v>
          </cell>
          <cell r="E1184">
            <v>0</v>
          </cell>
          <cell r="J1184">
            <v>0</v>
          </cell>
          <cell r="N1184">
            <v>0</v>
          </cell>
        </row>
        <row r="1185">
          <cell r="E1185">
            <v>0</v>
          </cell>
        </row>
        <row r="1186">
          <cell r="D1186">
            <v>0</v>
          </cell>
          <cell r="E1186">
            <v>0</v>
          </cell>
          <cell r="J1186">
            <v>0</v>
          </cell>
          <cell r="N1186">
            <v>0</v>
          </cell>
        </row>
        <row r="1187">
          <cell r="E1187">
            <v>0</v>
          </cell>
        </row>
        <row r="1188">
          <cell r="D1188">
            <v>0</v>
          </cell>
          <cell r="E1188">
            <v>0</v>
          </cell>
          <cell r="J1188">
            <v>0</v>
          </cell>
          <cell r="N1188">
            <v>0</v>
          </cell>
        </row>
        <row r="1189">
          <cell r="E1189">
            <v>0</v>
          </cell>
        </row>
        <row r="1190">
          <cell r="D1190">
            <v>0</v>
          </cell>
          <cell r="E1190">
            <v>0</v>
          </cell>
          <cell r="J1190">
            <v>0</v>
          </cell>
          <cell r="N1190">
            <v>0</v>
          </cell>
        </row>
        <row r="1191">
          <cell r="E1191">
            <v>0</v>
          </cell>
        </row>
        <row r="1192">
          <cell r="D1192">
            <v>0</v>
          </cell>
          <cell r="E1192">
            <v>0</v>
          </cell>
          <cell r="J1192">
            <v>0</v>
          </cell>
          <cell r="N1192">
            <v>0</v>
          </cell>
        </row>
        <row r="1193">
          <cell r="D1193">
            <v>0</v>
          </cell>
          <cell r="E1193">
            <v>0</v>
          </cell>
          <cell r="J1193">
            <v>0</v>
          </cell>
          <cell r="N1193">
            <v>0</v>
          </cell>
        </row>
        <row r="1194">
          <cell r="D1194">
            <v>0</v>
          </cell>
          <cell r="E1194">
            <v>0</v>
          </cell>
          <cell r="J1194">
            <v>0</v>
          </cell>
          <cell r="N1194">
            <v>0</v>
          </cell>
        </row>
        <row r="1195">
          <cell r="E1195">
            <v>0</v>
          </cell>
        </row>
        <row r="1196">
          <cell r="D1196">
            <v>0</v>
          </cell>
          <cell r="E1196">
            <v>0</v>
          </cell>
          <cell r="J1196">
            <v>0</v>
          </cell>
          <cell r="N1196">
            <v>0</v>
          </cell>
        </row>
        <row r="1197">
          <cell r="E1197">
            <v>0</v>
          </cell>
        </row>
        <row r="1198">
          <cell r="D1198">
            <v>0</v>
          </cell>
          <cell r="E1198">
            <v>0</v>
          </cell>
          <cell r="J1198">
            <v>0</v>
          </cell>
          <cell r="N1198">
            <v>0</v>
          </cell>
        </row>
        <row r="1199">
          <cell r="E1199">
            <v>0</v>
          </cell>
        </row>
        <row r="1200">
          <cell r="D1200">
            <v>0</v>
          </cell>
          <cell r="E1200">
            <v>0</v>
          </cell>
          <cell r="J1200">
            <v>0</v>
          </cell>
          <cell r="N1200">
            <v>0</v>
          </cell>
        </row>
        <row r="1201">
          <cell r="D1201">
            <v>0</v>
          </cell>
          <cell r="E1201">
            <v>0</v>
          </cell>
          <cell r="J1201">
            <v>0</v>
          </cell>
          <cell r="N1201">
            <v>0</v>
          </cell>
        </row>
        <row r="1202">
          <cell r="E1202">
            <v>0</v>
          </cell>
        </row>
        <row r="1203">
          <cell r="D1203">
            <v>0</v>
          </cell>
          <cell r="E1203">
            <v>0</v>
          </cell>
          <cell r="J1203">
            <v>0</v>
          </cell>
          <cell r="N1203">
            <v>0</v>
          </cell>
        </row>
        <row r="1204">
          <cell r="E1204">
            <v>0</v>
          </cell>
        </row>
        <row r="1205">
          <cell r="D1205">
            <v>0</v>
          </cell>
          <cell r="E1205">
            <v>0</v>
          </cell>
          <cell r="J1205">
            <v>0</v>
          </cell>
          <cell r="N1205">
            <v>0</v>
          </cell>
        </row>
        <row r="1206">
          <cell r="E1206">
            <v>0</v>
          </cell>
        </row>
        <row r="1207">
          <cell r="D1207">
            <v>0</v>
          </cell>
          <cell r="E1207">
            <v>0</v>
          </cell>
          <cell r="J1207">
            <v>0</v>
          </cell>
          <cell r="N1207">
            <v>0</v>
          </cell>
        </row>
        <row r="1208">
          <cell r="E1208">
            <v>0</v>
          </cell>
        </row>
        <row r="1209">
          <cell r="D1209">
            <v>0</v>
          </cell>
          <cell r="E1209">
            <v>0</v>
          </cell>
          <cell r="J1209">
            <v>0</v>
          </cell>
          <cell r="N1209">
            <v>0</v>
          </cell>
        </row>
        <row r="1210">
          <cell r="E1210">
            <v>0</v>
          </cell>
        </row>
        <row r="1211">
          <cell r="D1211">
            <v>0</v>
          </cell>
          <cell r="E1211">
            <v>0</v>
          </cell>
          <cell r="J1211">
            <v>0</v>
          </cell>
          <cell r="N1211">
            <v>0</v>
          </cell>
        </row>
        <row r="1212">
          <cell r="E1212">
            <v>0</v>
          </cell>
        </row>
        <row r="1213">
          <cell r="D1213">
            <v>0</v>
          </cell>
          <cell r="E1213">
            <v>0</v>
          </cell>
          <cell r="J1213">
            <v>0</v>
          </cell>
          <cell r="N1213">
            <v>0</v>
          </cell>
        </row>
        <row r="1214">
          <cell r="E1214">
            <v>0</v>
          </cell>
        </row>
        <row r="1215">
          <cell r="D1215">
            <v>0</v>
          </cell>
          <cell r="E1215">
            <v>0</v>
          </cell>
          <cell r="J1215">
            <v>0</v>
          </cell>
          <cell r="N1215">
            <v>0</v>
          </cell>
        </row>
        <row r="1216">
          <cell r="E1216">
            <v>0</v>
          </cell>
        </row>
        <row r="1217">
          <cell r="D1217">
            <v>0</v>
          </cell>
          <cell r="E1217">
            <v>0</v>
          </cell>
          <cell r="J1217">
            <v>0</v>
          </cell>
          <cell r="N1217">
            <v>0</v>
          </cell>
        </row>
        <row r="1218">
          <cell r="D1218">
            <v>0</v>
          </cell>
          <cell r="E1218">
            <v>0</v>
          </cell>
          <cell r="J1218">
            <v>0</v>
          </cell>
          <cell r="N1218">
            <v>0</v>
          </cell>
        </row>
        <row r="1219">
          <cell r="D1219">
            <v>0</v>
          </cell>
          <cell r="E1219">
            <v>0</v>
          </cell>
          <cell r="J1219">
            <v>0</v>
          </cell>
          <cell r="N1219">
            <v>0</v>
          </cell>
        </row>
        <row r="1220">
          <cell r="E1220">
            <v>0</v>
          </cell>
        </row>
        <row r="1221">
          <cell r="D1221">
            <v>0</v>
          </cell>
          <cell r="E1221">
            <v>0</v>
          </cell>
          <cell r="J1221">
            <v>0</v>
          </cell>
          <cell r="N1221">
            <v>0</v>
          </cell>
        </row>
        <row r="1222">
          <cell r="E1222">
            <v>0</v>
          </cell>
        </row>
        <row r="1223">
          <cell r="D1223">
            <v>0</v>
          </cell>
          <cell r="E1223">
            <v>0</v>
          </cell>
          <cell r="J1223">
            <v>0</v>
          </cell>
          <cell r="N1223">
            <v>0</v>
          </cell>
        </row>
        <row r="1224">
          <cell r="E1224">
            <v>0</v>
          </cell>
        </row>
        <row r="1225">
          <cell r="D1225">
            <v>0</v>
          </cell>
          <cell r="E1225">
            <v>0</v>
          </cell>
          <cell r="J1225">
            <v>0</v>
          </cell>
          <cell r="N1225">
            <v>0</v>
          </cell>
        </row>
        <row r="1226">
          <cell r="E1226">
            <v>-5939026446</v>
          </cell>
        </row>
        <row r="1227">
          <cell r="D1227">
            <v>6534000000</v>
          </cell>
          <cell r="E1227">
            <v>-5939026446</v>
          </cell>
          <cell r="J1227">
            <v>19209175</v>
          </cell>
          <cell r="N1227">
            <v>315667060</v>
          </cell>
        </row>
        <row r="1228">
          <cell r="E1228">
            <v>0</v>
          </cell>
        </row>
        <row r="1229">
          <cell r="D1229">
            <v>0</v>
          </cell>
          <cell r="E1229">
            <v>0</v>
          </cell>
          <cell r="J1229">
            <v>0</v>
          </cell>
          <cell r="N1229">
            <v>0</v>
          </cell>
        </row>
        <row r="1230">
          <cell r="E1230">
            <v>0</v>
          </cell>
        </row>
        <row r="1231">
          <cell r="D1231">
            <v>0</v>
          </cell>
          <cell r="E1231">
            <v>0</v>
          </cell>
          <cell r="J1231">
            <v>0</v>
          </cell>
          <cell r="N1231">
            <v>0</v>
          </cell>
        </row>
        <row r="1232">
          <cell r="E1232">
            <v>0</v>
          </cell>
        </row>
        <row r="1233">
          <cell r="D1233">
            <v>0</v>
          </cell>
          <cell r="E1233">
            <v>0</v>
          </cell>
          <cell r="J1233">
            <v>0</v>
          </cell>
          <cell r="N1233">
            <v>0</v>
          </cell>
        </row>
        <row r="1234">
          <cell r="E1234">
            <v>0</v>
          </cell>
        </row>
        <row r="1235">
          <cell r="E1235">
            <v>0</v>
          </cell>
        </row>
        <row r="1236">
          <cell r="D1236">
            <v>0</v>
          </cell>
          <cell r="E1236">
            <v>0</v>
          </cell>
          <cell r="J1236">
            <v>0</v>
          </cell>
          <cell r="N1236">
            <v>0</v>
          </cell>
        </row>
        <row r="1237">
          <cell r="E1237">
            <v>0</v>
          </cell>
        </row>
        <row r="1238">
          <cell r="D1238">
            <v>0</v>
          </cell>
          <cell r="E1238">
            <v>0</v>
          </cell>
          <cell r="J1238">
            <v>0</v>
          </cell>
          <cell r="N1238">
            <v>0</v>
          </cell>
        </row>
        <row r="1239">
          <cell r="E1239">
            <v>0</v>
          </cell>
        </row>
        <row r="1240">
          <cell r="D1240">
            <v>0</v>
          </cell>
          <cell r="E1240">
            <v>0</v>
          </cell>
          <cell r="J1240">
            <v>0</v>
          </cell>
          <cell r="N1240">
            <v>0</v>
          </cell>
        </row>
        <row r="1241">
          <cell r="E1241">
            <v>0</v>
          </cell>
        </row>
        <row r="1242">
          <cell r="D1242">
            <v>0</v>
          </cell>
          <cell r="E1242">
            <v>0</v>
          </cell>
          <cell r="J1242">
            <v>0</v>
          </cell>
          <cell r="N1242">
            <v>0</v>
          </cell>
        </row>
        <row r="1243">
          <cell r="E1243">
            <v>0</v>
          </cell>
        </row>
        <row r="1244">
          <cell r="D1244">
            <v>0</v>
          </cell>
          <cell r="E1244">
            <v>0</v>
          </cell>
          <cell r="J1244">
            <v>0</v>
          </cell>
          <cell r="N1244">
            <v>0</v>
          </cell>
        </row>
        <row r="1245">
          <cell r="E1245">
            <v>0</v>
          </cell>
        </row>
        <row r="1246">
          <cell r="D1246">
            <v>0</v>
          </cell>
          <cell r="E1246">
            <v>0</v>
          </cell>
          <cell r="J1246">
            <v>0</v>
          </cell>
          <cell r="N1246">
            <v>0</v>
          </cell>
        </row>
        <row r="1247">
          <cell r="D1247">
            <v>0</v>
          </cell>
          <cell r="E1247">
            <v>0</v>
          </cell>
          <cell r="J1247">
            <v>0</v>
          </cell>
          <cell r="N1247">
            <v>0</v>
          </cell>
        </row>
        <row r="1248">
          <cell r="D1248">
            <v>0</v>
          </cell>
          <cell r="E1248">
            <v>0</v>
          </cell>
          <cell r="J1248">
            <v>0</v>
          </cell>
          <cell r="N1248">
            <v>0</v>
          </cell>
        </row>
        <row r="1249">
          <cell r="D1249">
            <v>0</v>
          </cell>
          <cell r="E1249">
            <v>0</v>
          </cell>
          <cell r="J1249">
            <v>0</v>
          </cell>
          <cell r="N1249">
            <v>0</v>
          </cell>
        </row>
        <row r="1250">
          <cell r="E1250">
            <v>0</v>
          </cell>
        </row>
        <row r="1251">
          <cell r="D1251">
            <v>0</v>
          </cell>
          <cell r="E1251">
            <v>0</v>
          </cell>
          <cell r="J1251">
            <v>0</v>
          </cell>
          <cell r="N1251">
            <v>0</v>
          </cell>
        </row>
        <row r="1252">
          <cell r="D1252">
            <v>0</v>
          </cell>
          <cell r="E1252">
            <v>0</v>
          </cell>
          <cell r="J1252">
            <v>0</v>
          </cell>
          <cell r="N1252">
            <v>0</v>
          </cell>
        </row>
        <row r="1253">
          <cell r="E1253">
            <v>0</v>
          </cell>
        </row>
        <row r="1254">
          <cell r="D1254">
            <v>0</v>
          </cell>
          <cell r="E1254">
            <v>0</v>
          </cell>
          <cell r="J1254">
            <v>0</v>
          </cell>
          <cell r="N1254">
            <v>0</v>
          </cell>
        </row>
        <row r="1255">
          <cell r="E1255">
            <v>0</v>
          </cell>
        </row>
        <row r="1256">
          <cell r="D1256">
            <v>0</v>
          </cell>
          <cell r="E1256">
            <v>0</v>
          </cell>
          <cell r="J1256">
            <v>0</v>
          </cell>
          <cell r="N1256">
            <v>0</v>
          </cell>
        </row>
        <row r="1257">
          <cell r="E1257">
            <v>0</v>
          </cell>
        </row>
        <row r="1258">
          <cell r="E1258">
            <v>0</v>
          </cell>
        </row>
        <row r="1259">
          <cell r="D1259">
            <v>0</v>
          </cell>
          <cell r="E1259">
            <v>0</v>
          </cell>
          <cell r="J1259">
            <v>0</v>
          </cell>
          <cell r="N1259">
            <v>0</v>
          </cell>
        </row>
        <row r="1260">
          <cell r="E1260">
            <v>27404286298</v>
          </cell>
        </row>
        <row r="1261">
          <cell r="E1261">
            <v>0</v>
          </cell>
        </row>
        <row r="1262">
          <cell r="D1262">
            <v>0</v>
          </cell>
          <cell r="E1262">
            <v>0</v>
          </cell>
          <cell r="J1262">
            <v>0</v>
          </cell>
          <cell r="N1262">
            <v>0</v>
          </cell>
        </row>
        <row r="1263">
          <cell r="D1263">
            <v>0</v>
          </cell>
          <cell r="E1263">
            <v>0</v>
          </cell>
          <cell r="J1263">
            <v>0</v>
          </cell>
          <cell r="N1263">
            <v>0</v>
          </cell>
        </row>
        <row r="1264">
          <cell r="D1264">
            <v>0</v>
          </cell>
          <cell r="E1264">
            <v>0</v>
          </cell>
          <cell r="J1264">
            <v>0</v>
          </cell>
          <cell r="N1264">
            <v>0</v>
          </cell>
        </row>
        <row r="1265">
          <cell r="D1265">
            <v>0</v>
          </cell>
          <cell r="E1265">
            <v>0</v>
          </cell>
          <cell r="J1265">
            <v>0</v>
          </cell>
          <cell r="N1265">
            <v>0</v>
          </cell>
        </row>
        <row r="1266">
          <cell r="D1266">
            <v>0</v>
          </cell>
          <cell r="E1266">
            <v>0</v>
          </cell>
          <cell r="J1266">
            <v>0</v>
          </cell>
          <cell r="N1266">
            <v>0</v>
          </cell>
        </row>
        <row r="1267">
          <cell r="D1267">
            <v>0</v>
          </cell>
          <cell r="E1267">
            <v>0</v>
          </cell>
          <cell r="J1267">
            <v>0</v>
          </cell>
          <cell r="N1267">
            <v>0</v>
          </cell>
        </row>
        <row r="1268">
          <cell r="D1268">
            <v>0</v>
          </cell>
          <cell r="E1268">
            <v>0</v>
          </cell>
          <cell r="J1268">
            <v>0</v>
          </cell>
          <cell r="N1268">
            <v>0</v>
          </cell>
        </row>
        <row r="1269">
          <cell r="D1269">
            <v>0</v>
          </cell>
          <cell r="E1269">
            <v>0</v>
          </cell>
          <cell r="J1269">
            <v>0</v>
          </cell>
          <cell r="N1269">
            <v>0</v>
          </cell>
        </row>
        <row r="1270">
          <cell r="D1270">
            <v>0</v>
          </cell>
          <cell r="E1270">
            <v>0</v>
          </cell>
          <cell r="J1270">
            <v>0</v>
          </cell>
          <cell r="N1270">
            <v>0</v>
          </cell>
        </row>
        <row r="1271">
          <cell r="D1271">
            <v>0</v>
          </cell>
          <cell r="E1271">
            <v>0</v>
          </cell>
          <cell r="J1271">
            <v>0</v>
          </cell>
          <cell r="N1271">
            <v>0</v>
          </cell>
        </row>
        <row r="1272">
          <cell r="D1272">
            <v>0</v>
          </cell>
          <cell r="E1272">
            <v>0</v>
          </cell>
          <cell r="J1272">
            <v>0</v>
          </cell>
          <cell r="N1272">
            <v>0</v>
          </cell>
        </row>
        <row r="1273">
          <cell r="D1273">
            <v>0</v>
          </cell>
          <cell r="E1273">
            <v>0</v>
          </cell>
          <cell r="J1273">
            <v>0</v>
          </cell>
          <cell r="N1273">
            <v>0</v>
          </cell>
        </row>
        <row r="1274">
          <cell r="D1274">
            <v>0</v>
          </cell>
          <cell r="E1274">
            <v>0</v>
          </cell>
          <cell r="J1274">
            <v>0</v>
          </cell>
          <cell r="N1274">
            <v>0</v>
          </cell>
        </row>
        <row r="1275">
          <cell r="D1275">
            <v>0</v>
          </cell>
          <cell r="E1275">
            <v>0</v>
          </cell>
          <cell r="J1275">
            <v>0</v>
          </cell>
          <cell r="N1275">
            <v>0</v>
          </cell>
        </row>
        <row r="1276">
          <cell r="D1276">
            <v>0</v>
          </cell>
          <cell r="E1276">
            <v>0</v>
          </cell>
          <cell r="J1276">
            <v>0</v>
          </cell>
          <cell r="N1276">
            <v>0</v>
          </cell>
        </row>
        <row r="1277">
          <cell r="D1277">
            <v>0</v>
          </cell>
          <cell r="E1277">
            <v>0</v>
          </cell>
          <cell r="J1277">
            <v>0</v>
          </cell>
          <cell r="N1277">
            <v>0</v>
          </cell>
        </row>
        <row r="1278">
          <cell r="E1278">
            <v>0</v>
          </cell>
        </row>
        <row r="1279">
          <cell r="D1279">
            <v>0</v>
          </cell>
          <cell r="E1279">
            <v>0</v>
          </cell>
          <cell r="J1279">
            <v>0</v>
          </cell>
          <cell r="N1279">
            <v>0</v>
          </cell>
        </row>
        <row r="1280">
          <cell r="D1280">
            <v>0</v>
          </cell>
          <cell r="E1280">
            <v>0</v>
          </cell>
          <cell r="J1280">
            <v>0</v>
          </cell>
          <cell r="N1280">
            <v>0</v>
          </cell>
        </row>
        <row r="1281">
          <cell r="D1281">
            <v>0</v>
          </cell>
          <cell r="E1281">
            <v>0</v>
          </cell>
          <cell r="J1281">
            <v>0</v>
          </cell>
          <cell r="N1281">
            <v>0</v>
          </cell>
        </row>
        <row r="1282">
          <cell r="D1282">
            <v>0</v>
          </cell>
          <cell r="E1282">
            <v>0</v>
          </cell>
          <cell r="J1282">
            <v>0</v>
          </cell>
          <cell r="N1282">
            <v>0</v>
          </cell>
        </row>
        <row r="1283">
          <cell r="E1283">
            <v>27404286298</v>
          </cell>
        </row>
        <row r="1284">
          <cell r="E1284">
            <v>0</v>
          </cell>
        </row>
        <row r="1285">
          <cell r="D1285">
            <v>0</v>
          </cell>
          <cell r="E1285">
            <v>0</v>
          </cell>
          <cell r="J1285">
            <v>0</v>
          </cell>
          <cell r="N1285">
            <v>0</v>
          </cell>
        </row>
        <row r="1286">
          <cell r="D1286">
            <v>0</v>
          </cell>
          <cell r="E1286">
            <v>0</v>
          </cell>
          <cell r="J1286">
            <v>0</v>
          </cell>
          <cell r="N1286">
            <v>0</v>
          </cell>
        </row>
        <row r="1287">
          <cell r="E1287">
            <v>0</v>
          </cell>
        </row>
        <row r="1288">
          <cell r="D1288">
            <v>0</v>
          </cell>
          <cell r="E1288">
            <v>0</v>
          </cell>
          <cell r="J1288">
            <v>0</v>
          </cell>
          <cell r="N1288">
            <v>0</v>
          </cell>
        </row>
        <row r="1289">
          <cell r="D1289">
            <v>0</v>
          </cell>
          <cell r="E1289">
            <v>0</v>
          </cell>
          <cell r="J1289">
            <v>0</v>
          </cell>
          <cell r="N1289">
            <v>0</v>
          </cell>
        </row>
        <row r="1290">
          <cell r="E1290">
            <v>0</v>
          </cell>
        </row>
        <row r="1291">
          <cell r="E1291">
            <v>0</v>
          </cell>
        </row>
        <row r="1292">
          <cell r="D1292">
            <v>0</v>
          </cell>
          <cell r="E1292">
            <v>0</v>
          </cell>
          <cell r="J1292">
            <v>0</v>
          </cell>
          <cell r="N1292">
            <v>0</v>
          </cell>
        </row>
        <row r="1293">
          <cell r="D1293">
            <v>0</v>
          </cell>
          <cell r="E1293">
            <v>0</v>
          </cell>
          <cell r="J1293">
            <v>0</v>
          </cell>
          <cell r="N1293">
            <v>0</v>
          </cell>
        </row>
        <row r="1294">
          <cell r="D1294">
            <v>0</v>
          </cell>
          <cell r="E1294">
            <v>0</v>
          </cell>
          <cell r="J1294">
            <v>0</v>
          </cell>
          <cell r="N1294">
            <v>0</v>
          </cell>
        </row>
        <row r="1295">
          <cell r="D1295">
            <v>0</v>
          </cell>
          <cell r="E1295">
            <v>0</v>
          </cell>
          <cell r="J1295">
            <v>0</v>
          </cell>
          <cell r="N1295">
            <v>0</v>
          </cell>
        </row>
        <row r="1296">
          <cell r="D1296">
            <v>0</v>
          </cell>
          <cell r="E1296">
            <v>0</v>
          </cell>
          <cell r="J1296">
            <v>0</v>
          </cell>
          <cell r="N1296">
            <v>0</v>
          </cell>
        </row>
        <row r="1297">
          <cell r="E1297">
            <v>0</v>
          </cell>
        </row>
        <row r="1298">
          <cell r="D1298">
            <v>0</v>
          </cell>
          <cell r="E1298">
            <v>0</v>
          </cell>
          <cell r="J1298">
            <v>0</v>
          </cell>
          <cell r="N1298">
            <v>0</v>
          </cell>
        </row>
        <row r="1299">
          <cell r="D1299">
            <v>0</v>
          </cell>
          <cell r="E1299">
            <v>0</v>
          </cell>
          <cell r="J1299">
            <v>0</v>
          </cell>
          <cell r="N1299">
            <v>0</v>
          </cell>
        </row>
        <row r="1300">
          <cell r="D1300">
            <v>0</v>
          </cell>
          <cell r="E1300">
            <v>0</v>
          </cell>
          <cell r="J1300">
            <v>0</v>
          </cell>
          <cell r="N1300">
            <v>0</v>
          </cell>
        </row>
        <row r="1301">
          <cell r="E1301">
            <v>0</v>
          </cell>
        </row>
        <row r="1302">
          <cell r="D1302">
            <v>0</v>
          </cell>
          <cell r="E1302">
            <v>0</v>
          </cell>
          <cell r="J1302">
            <v>0</v>
          </cell>
          <cell r="N1302">
            <v>0</v>
          </cell>
        </row>
        <row r="1303">
          <cell r="D1303">
            <v>0</v>
          </cell>
          <cell r="E1303">
            <v>0</v>
          </cell>
          <cell r="J1303">
            <v>0</v>
          </cell>
          <cell r="N1303">
            <v>0</v>
          </cell>
        </row>
        <row r="1304">
          <cell r="D1304">
            <v>0</v>
          </cell>
          <cell r="E1304">
            <v>0</v>
          </cell>
          <cell r="J1304">
            <v>0</v>
          </cell>
          <cell r="N1304">
            <v>0</v>
          </cell>
        </row>
        <row r="1305">
          <cell r="E1305">
            <v>0</v>
          </cell>
        </row>
        <row r="1306">
          <cell r="D1306">
            <v>0</v>
          </cell>
          <cell r="E1306">
            <v>0</v>
          </cell>
          <cell r="J1306">
            <v>0</v>
          </cell>
          <cell r="N1306">
            <v>0</v>
          </cell>
        </row>
        <row r="1307">
          <cell r="D1307">
            <v>0</v>
          </cell>
          <cell r="E1307">
            <v>0</v>
          </cell>
          <cell r="J1307">
            <v>0</v>
          </cell>
          <cell r="N1307">
            <v>0</v>
          </cell>
        </row>
        <row r="1308">
          <cell r="D1308">
            <v>0</v>
          </cell>
          <cell r="E1308">
            <v>0</v>
          </cell>
          <cell r="J1308">
            <v>0</v>
          </cell>
          <cell r="N1308">
            <v>0</v>
          </cell>
        </row>
        <row r="1309">
          <cell r="D1309">
            <v>0</v>
          </cell>
          <cell r="E1309">
            <v>0</v>
          </cell>
          <cell r="J1309">
            <v>0</v>
          </cell>
          <cell r="N1309">
            <v>0</v>
          </cell>
        </row>
        <row r="1310">
          <cell r="D1310">
            <v>0</v>
          </cell>
          <cell r="E1310">
            <v>0</v>
          </cell>
          <cell r="J1310">
            <v>0</v>
          </cell>
          <cell r="N1310">
            <v>0</v>
          </cell>
        </row>
        <row r="1311">
          <cell r="D1311">
            <v>0</v>
          </cell>
          <cell r="E1311">
            <v>0</v>
          </cell>
          <cell r="J1311">
            <v>0</v>
          </cell>
          <cell r="N1311">
            <v>0</v>
          </cell>
        </row>
        <row r="1312">
          <cell r="D1312">
            <v>0</v>
          </cell>
          <cell r="E1312">
            <v>0</v>
          </cell>
          <cell r="J1312">
            <v>0</v>
          </cell>
          <cell r="N1312">
            <v>0</v>
          </cell>
        </row>
        <row r="1313">
          <cell r="D1313">
            <v>0</v>
          </cell>
          <cell r="E1313">
            <v>0</v>
          </cell>
          <cell r="J1313">
            <v>0</v>
          </cell>
          <cell r="N1313">
            <v>0</v>
          </cell>
        </row>
        <row r="1314">
          <cell r="D1314">
            <v>0</v>
          </cell>
          <cell r="E1314">
            <v>0</v>
          </cell>
          <cell r="J1314">
            <v>0</v>
          </cell>
          <cell r="N1314">
            <v>0</v>
          </cell>
        </row>
        <row r="1315">
          <cell r="D1315">
            <v>0</v>
          </cell>
          <cell r="E1315">
            <v>0</v>
          </cell>
          <cell r="J1315">
            <v>0</v>
          </cell>
          <cell r="N1315">
            <v>0</v>
          </cell>
        </row>
        <row r="1316">
          <cell r="D1316">
            <v>0</v>
          </cell>
          <cell r="E1316">
            <v>0</v>
          </cell>
          <cell r="J1316">
            <v>0</v>
          </cell>
          <cell r="N1316">
            <v>0</v>
          </cell>
        </row>
        <row r="1317">
          <cell r="D1317">
            <v>0</v>
          </cell>
          <cell r="E1317">
            <v>0</v>
          </cell>
          <cell r="J1317">
            <v>0</v>
          </cell>
          <cell r="N1317">
            <v>0</v>
          </cell>
        </row>
        <row r="1318">
          <cell r="D1318">
            <v>0</v>
          </cell>
          <cell r="E1318">
            <v>0</v>
          </cell>
          <cell r="J1318">
            <v>0</v>
          </cell>
          <cell r="N1318">
            <v>0</v>
          </cell>
        </row>
        <row r="1319">
          <cell r="D1319">
            <v>0</v>
          </cell>
          <cell r="E1319">
            <v>0</v>
          </cell>
          <cell r="J1319">
            <v>0</v>
          </cell>
          <cell r="N1319">
            <v>0</v>
          </cell>
        </row>
        <row r="1320">
          <cell r="D1320">
            <v>0</v>
          </cell>
          <cell r="E1320">
            <v>0</v>
          </cell>
          <cell r="J1320">
            <v>0</v>
          </cell>
          <cell r="N1320">
            <v>0</v>
          </cell>
        </row>
        <row r="1321">
          <cell r="D1321">
            <v>0</v>
          </cell>
          <cell r="E1321">
            <v>0</v>
          </cell>
          <cell r="J1321">
            <v>0</v>
          </cell>
          <cell r="N1321">
            <v>0</v>
          </cell>
        </row>
        <row r="1322">
          <cell r="D1322">
            <v>0</v>
          </cell>
          <cell r="E1322">
            <v>0</v>
          </cell>
          <cell r="J1322">
            <v>0</v>
          </cell>
          <cell r="N1322">
            <v>0</v>
          </cell>
        </row>
        <row r="1323">
          <cell r="D1323">
            <v>0</v>
          </cell>
          <cell r="E1323">
            <v>0</v>
          </cell>
          <cell r="J1323">
            <v>0</v>
          </cell>
          <cell r="N1323">
            <v>0</v>
          </cell>
        </row>
        <row r="1324">
          <cell r="D1324">
            <v>0</v>
          </cell>
          <cell r="E1324">
            <v>0</v>
          </cell>
          <cell r="J1324">
            <v>0</v>
          </cell>
          <cell r="N1324">
            <v>0</v>
          </cell>
        </row>
        <row r="1325">
          <cell r="D1325">
            <v>0</v>
          </cell>
          <cell r="E1325">
            <v>0</v>
          </cell>
          <cell r="J1325">
            <v>0</v>
          </cell>
          <cell r="N1325">
            <v>0</v>
          </cell>
        </row>
        <row r="1326">
          <cell r="E1326">
            <v>0</v>
          </cell>
        </row>
        <row r="1327">
          <cell r="D1327">
            <v>0</v>
          </cell>
          <cell r="E1327">
            <v>0</v>
          </cell>
          <cell r="J1327">
            <v>0</v>
          </cell>
          <cell r="N1327">
            <v>0</v>
          </cell>
        </row>
        <row r="1328">
          <cell r="D1328">
            <v>0</v>
          </cell>
          <cell r="E1328">
            <v>0</v>
          </cell>
          <cell r="J1328">
            <v>0</v>
          </cell>
          <cell r="N1328">
            <v>0</v>
          </cell>
        </row>
        <row r="1329">
          <cell r="D1329">
            <v>0</v>
          </cell>
          <cell r="E1329">
            <v>0</v>
          </cell>
          <cell r="J1329">
            <v>0</v>
          </cell>
          <cell r="N1329">
            <v>0</v>
          </cell>
        </row>
        <row r="1330">
          <cell r="D1330">
            <v>0</v>
          </cell>
          <cell r="E1330">
            <v>0</v>
          </cell>
          <cell r="J1330">
            <v>0</v>
          </cell>
          <cell r="N1330">
            <v>0</v>
          </cell>
        </row>
        <row r="1331">
          <cell r="D1331">
            <v>0</v>
          </cell>
          <cell r="E1331">
            <v>0</v>
          </cell>
          <cell r="J1331">
            <v>0</v>
          </cell>
          <cell r="N1331">
            <v>0</v>
          </cell>
        </row>
        <row r="1332">
          <cell r="D1332">
            <v>56253557000</v>
          </cell>
          <cell r="E1332">
            <v>0</v>
          </cell>
          <cell r="J1332">
            <v>5000000000</v>
          </cell>
          <cell r="N1332">
            <v>5000000000</v>
          </cell>
        </row>
        <row r="1333">
          <cell r="D1333">
            <v>43753463000</v>
          </cell>
          <cell r="E1333">
            <v>27442468676</v>
          </cell>
          <cell r="J1333">
            <v>0</v>
          </cell>
          <cell r="N1333">
            <v>0</v>
          </cell>
        </row>
        <row r="1334">
          <cell r="D1334">
            <v>2000000000</v>
          </cell>
          <cell r="E1334">
            <v>-482378</v>
          </cell>
          <cell r="J1334">
            <v>0</v>
          </cell>
          <cell r="N1334">
            <v>0</v>
          </cell>
        </row>
        <row r="1335">
          <cell r="D1335">
            <v>2506716000</v>
          </cell>
          <cell r="E1335">
            <v>0</v>
          </cell>
          <cell r="J1335">
            <v>0</v>
          </cell>
          <cell r="N1335">
            <v>0</v>
          </cell>
        </row>
        <row r="1336">
          <cell r="D1336">
            <v>1000000000</v>
          </cell>
          <cell r="E1336">
            <v>-37700000</v>
          </cell>
          <cell r="J1336">
            <v>0</v>
          </cell>
          <cell r="N1336">
            <v>0</v>
          </cell>
        </row>
        <row r="1337">
          <cell r="D1337">
            <v>70874000</v>
          </cell>
          <cell r="E1337">
            <v>0</v>
          </cell>
          <cell r="J1337">
            <v>5128398</v>
          </cell>
          <cell r="N1337">
            <v>5128398</v>
          </cell>
        </row>
        <row r="1338">
          <cell r="D1338">
            <v>6492708000</v>
          </cell>
          <cell r="E1338">
            <v>0</v>
          </cell>
          <cell r="J1338">
            <v>1332789120</v>
          </cell>
          <cell r="N1338">
            <v>1332789120</v>
          </cell>
        </row>
        <row r="1339">
          <cell r="D1339">
            <v>0</v>
          </cell>
          <cell r="E1339">
            <v>0</v>
          </cell>
          <cell r="J1339">
            <v>0</v>
          </cell>
          <cell r="N1339">
            <v>0</v>
          </cell>
        </row>
        <row r="1340">
          <cell r="D1340">
            <v>0</v>
          </cell>
          <cell r="E1340">
            <v>0</v>
          </cell>
          <cell r="J1340">
            <v>0</v>
          </cell>
          <cell r="N1340">
            <v>0</v>
          </cell>
        </row>
        <row r="1341">
          <cell r="D1341">
            <v>0</v>
          </cell>
          <cell r="E1341">
            <v>0</v>
          </cell>
          <cell r="J1341">
            <v>0</v>
          </cell>
          <cell r="N1341">
            <v>0</v>
          </cell>
        </row>
        <row r="1342">
          <cell r="E1342">
            <v>0</v>
          </cell>
        </row>
        <row r="1343">
          <cell r="D1343">
            <v>0</v>
          </cell>
          <cell r="E1343">
            <v>0</v>
          </cell>
          <cell r="J1343">
            <v>0</v>
          </cell>
          <cell r="N1343">
            <v>0</v>
          </cell>
        </row>
        <row r="1344">
          <cell r="D1344">
            <v>7638858000</v>
          </cell>
          <cell r="E1344">
            <v>0</v>
          </cell>
          <cell r="J1344">
            <v>1925363181</v>
          </cell>
          <cell r="N1344">
            <v>1925363181</v>
          </cell>
        </row>
        <row r="1345">
          <cell r="D1345">
            <v>0</v>
          </cell>
          <cell r="E1345">
            <v>0</v>
          </cell>
          <cell r="J1345">
            <v>0</v>
          </cell>
          <cell r="N1345">
            <v>0</v>
          </cell>
        </row>
        <row r="1346">
          <cell r="D1346">
            <v>0</v>
          </cell>
          <cell r="E1346">
            <v>0</v>
          </cell>
          <cell r="J1346">
            <v>0</v>
          </cell>
          <cell r="N1346">
            <v>0</v>
          </cell>
        </row>
        <row r="1347">
          <cell r="E1347">
            <v>0</v>
          </cell>
        </row>
        <row r="1348">
          <cell r="D1348">
            <v>0</v>
          </cell>
          <cell r="E1348">
            <v>0</v>
          </cell>
          <cell r="J1348">
            <v>0</v>
          </cell>
          <cell r="N1348">
            <v>0</v>
          </cell>
        </row>
        <row r="1349">
          <cell r="E1349">
            <v>0</v>
          </cell>
        </row>
        <row r="1350">
          <cell r="D1350">
            <v>0</v>
          </cell>
          <cell r="E1350">
            <v>0</v>
          </cell>
          <cell r="J1350">
            <v>0</v>
          </cell>
          <cell r="N1350">
            <v>0</v>
          </cell>
        </row>
        <row r="1351">
          <cell r="D1351">
            <v>0</v>
          </cell>
          <cell r="E1351">
            <v>0</v>
          </cell>
          <cell r="J1351">
            <v>0</v>
          </cell>
          <cell r="N1351">
            <v>0</v>
          </cell>
        </row>
        <row r="1352">
          <cell r="D1352">
            <v>0</v>
          </cell>
          <cell r="E1352">
            <v>0</v>
          </cell>
          <cell r="J1352">
            <v>0</v>
          </cell>
          <cell r="N1352">
            <v>0</v>
          </cell>
        </row>
        <row r="1353">
          <cell r="D1353">
            <v>0</v>
          </cell>
          <cell r="E1353">
            <v>0</v>
          </cell>
          <cell r="J1353">
            <v>0</v>
          </cell>
          <cell r="N1353">
            <v>0</v>
          </cell>
        </row>
        <row r="1354">
          <cell r="D1354">
            <v>0</v>
          </cell>
          <cell r="E1354">
            <v>0</v>
          </cell>
          <cell r="J1354">
            <v>0</v>
          </cell>
          <cell r="N1354">
            <v>0</v>
          </cell>
        </row>
        <row r="1355">
          <cell r="D1355">
            <v>0</v>
          </cell>
          <cell r="E1355">
            <v>0</v>
          </cell>
          <cell r="J1355">
            <v>0</v>
          </cell>
          <cell r="N1355">
            <v>0</v>
          </cell>
        </row>
        <row r="1356">
          <cell r="D1356">
            <v>0</v>
          </cell>
          <cell r="E1356">
            <v>0</v>
          </cell>
          <cell r="J1356">
            <v>0</v>
          </cell>
          <cell r="N1356">
            <v>0</v>
          </cell>
        </row>
        <row r="1357">
          <cell r="D1357">
            <v>0</v>
          </cell>
          <cell r="E1357">
            <v>0</v>
          </cell>
          <cell r="J1357">
            <v>0</v>
          </cell>
          <cell r="N1357">
            <v>0</v>
          </cell>
        </row>
        <row r="1358">
          <cell r="E1358">
            <v>330891842770</v>
          </cell>
        </row>
        <row r="1359">
          <cell r="E1359">
            <v>0</v>
          </cell>
        </row>
        <row r="1360">
          <cell r="D1360">
            <v>40814758086</v>
          </cell>
          <cell r="E1360">
            <v>0</v>
          </cell>
          <cell r="J1360">
            <v>9259765892</v>
          </cell>
          <cell r="N1360">
            <v>22726262708</v>
          </cell>
        </row>
        <row r="1361">
          <cell r="D1361">
            <v>11891304227</v>
          </cell>
          <cell r="E1361">
            <v>0</v>
          </cell>
          <cell r="J1361">
            <v>1732596376</v>
          </cell>
          <cell r="N1361">
            <v>8115701357</v>
          </cell>
        </row>
        <row r="1362">
          <cell r="D1362">
            <v>1578148168</v>
          </cell>
          <cell r="E1362">
            <v>0</v>
          </cell>
          <cell r="J1362">
            <v>350577325</v>
          </cell>
          <cell r="N1362">
            <v>1091406375</v>
          </cell>
        </row>
        <row r="1363">
          <cell r="E1363">
            <v>326738367382</v>
          </cell>
        </row>
        <row r="1364">
          <cell r="D1364">
            <v>20508534865</v>
          </cell>
          <cell r="E1364">
            <v>340589434292</v>
          </cell>
          <cell r="J1364">
            <v>316273214460</v>
          </cell>
          <cell r="N1364">
            <v>359105530213</v>
          </cell>
        </row>
        <row r="1365">
          <cell r="D1365">
            <v>220307674852</v>
          </cell>
          <cell r="E1365">
            <v>-13851066910</v>
          </cell>
          <cell r="J1365">
            <v>12216624730</v>
          </cell>
          <cell r="N1365">
            <v>121632819124</v>
          </cell>
        </row>
        <row r="1366">
          <cell r="D1366">
            <v>21984000735</v>
          </cell>
          <cell r="E1366">
            <v>0</v>
          </cell>
          <cell r="J1366">
            <v>150890112</v>
          </cell>
          <cell r="N1366">
            <v>20051284141</v>
          </cell>
        </row>
        <row r="1367">
          <cell r="D1367">
            <v>47668994469</v>
          </cell>
          <cell r="E1367">
            <v>0</v>
          </cell>
          <cell r="J1367">
            <v>4637238377</v>
          </cell>
          <cell r="N1367">
            <v>40010190209</v>
          </cell>
        </row>
        <row r="1368">
          <cell r="D1368">
            <v>0</v>
          </cell>
          <cell r="E1368">
            <v>0</v>
          </cell>
          <cell r="J1368">
            <v>0</v>
          </cell>
          <cell r="N1368">
            <v>0</v>
          </cell>
        </row>
        <row r="1369">
          <cell r="D1369">
            <v>61762849894</v>
          </cell>
          <cell r="E1369">
            <v>0</v>
          </cell>
          <cell r="J1369">
            <v>5637642681</v>
          </cell>
          <cell r="N1369">
            <v>35750041827</v>
          </cell>
        </row>
        <row r="1370">
          <cell r="D1370">
            <v>15570695269</v>
          </cell>
          <cell r="E1370">
            <v>0</v>
          </cell>
          <cell r="J1370">
            <v>0</v>
          </cell>
          <cell r="N1370">
            <v>3527847835</v>
          </cell>
        </row>
        <row r="1371">
          <cell r="D1371">
            <v>44267000000</v>
          </cell>
          <cell r="E1371">
            <v>0</v>
          </cell>
          <cell r="J1371">
            <v>3467408548</v>
          </cell>
          <cell r="N1371">
            <v>21961807350</v>
          </cell>
        </row>
        <row r="1372">
          <cell r="D1372">
            <v>466953646928</v>
          </cell>
          <cell r="E1372">
            <v>4153475388</v>
          </cell>
          <cell r="J1372">
            <v>64272810937</v>
          </cell>
          <cell r="N1372">
            <v>354123672589</v>
          </cell>
        </row>
        <row r="1373">
          <cell r="E1373">
            <v>0</v>
          </cell>
        </row>
        <row r="1374">
          <cell r="D1374">
            <v>0</v>
          </cell>
          <cell r="E1374">
            <v>0</v>
          </cell>
          <cell r="J1374">
            <v>0</v>
          </cell>
          <cell r="N1374">
            <v>0</v>
          </cell>
        </row>
        <row r="1375">
          <cell r="D1375">
            <v>0</v>
          </cell>
          <cell r="E1375">
            <v>0</v>
          </cell>
          <cell r="J1375">
            <v>0</v>
          </cell>
          <cell r="N1375">
            <v>0</v>
          </cell>
        </row>
        <row r="1376">
          <cell r="D1376">
            <v>170742178650</v>
          </cell>
          <cell r="E1376">
            <v>0</v>
          </cell>
          <cell r="J1376">
            <v>0</v>
          </cell>
          <cell r="N1376">
            <v>0</v>
          </cell>
        </row>
        <row r="1377">
          <cell r="E1377">
            <v>-200000000000</v>
          </cell>
        </row>
      </sheetData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"/>
      <sheetName val="tn"/>
      <sheetName val="si"/>
      <sheetName val="oc"/>
      <sheetName val="cl"/>
      <sheetName val="bo"/>
      <sheetName val="en"/>
      <sheetName val="fo"/>
      <sheetName val="me"/>
      <sheetName val="tj"/>
      <sheetName val="ce"/>
      <sheetName val="bl"/>
      <sheetName val="ch"/>
      <sheetName val="sb"/>
      <sheetName val="uq"/>
      <sheetName val="us"/>
      <sheetName val="su"/>
      <sheetName val="nz"/>
      <sheetName val="pb"/>
      <sheetName val="cr"/>
      <sheetName val="ra"/>
      <sheetName val="vs"/>
      <sheetName val="cta"/>
      <sheetName val="Hoja5"/>
    </sheetNames>
    <sheetDataSet>
      <sheetData sheetId="0">
        <row r="11">
          <cell r="C11">
            <v>0</v>
          </cell>
          <cell r="D11">
            <v>0</v>
          </cell>
          <cell r="G11">
            <v>0</v>
          </cell>
        </row>
        <row r="13">
          <cell r="C13">
            <v>88097000000</v>
          </cell>
          <cell r="D13">
            <v>0</v>
          </cell>
          <cell r="G13">
            <v>15371896551</v>
          </cell>
        </row>
        <row r="300">
          <cell r="C300">
            <v>16000000</v>
          </cell>
          <cell r="D300">
            <v>0</v>
          </cell>
          <cell r="G300">
            <v>9826317</v>
          </cell>
        </row>
      </sheetData>
      <sheetData sheetId="1">
        <row r="11">
          <cell r="C11">
            <v>0</v>
          </cell>
          <cell r="D11">
            <v>0</v>
          </cell>
          <cell r="G11">
            <v>0</v>
          </cell>
        </row>
        <row r="13">
          <cell r="C13">
            <v>106205000000</v>
          </cell>
          <cell r="D13">
            <v>0</v>
          </cell>
          <cell r="G13">
            <v>21245477324</v>
          </cell>
        </row>
        <row r="300">
          <cell r="C300">
            <v>6000000</v>
          </cell>
          <cell r="D300">
            <v>0</v>
          </cell>
          <cell r="G300">
            <v>754930</v>
          </cell>
        </row>
      </sheetData>
      <sheetData sheetId="2">
        <row r="11">
          <cell r="C11">
            <v>0</v>
          </cell>
          <cell r="D11">
            <v>0</v>
          </cell>
          <cell r="G11">
            <v>10826853907</v>
          </cell>
        </row>
        <row r="13">
          <cell r="C13">
            <v>117314000000</v>
          </cell>
          <cell r="D13">
            <v>0</v>
          </cell>
          <cell r="G13">
            <v>18133131750</v>
          </cell>
        </row>
        <row r="300">
          <cell r="C300">
            <v>25000000</v>
          </cell>
          <cell r="D300">
            <v>0</v>
          </cell>
          <cell r="G300">
            <v>9493582</v>
          </cell>
        </row>
      </sheetData>
      <sheetData sheetId="3">
        <row r="11">
          <cell r="C11">
            <v>0</v>
          </cell>
          <cell r="D11">
            <v>0</v>
          </cell>
          <cell r="G11">
            <v>3823028600</v>
          </cell>
        </row>
        <row r="13">
          <cell r="C13">
            <v>121389000000</v>
          </cell>
          <cell r="D13">
            <v>0</v>
          </cell>
          <cell r="G13">
            <v>27866446760</v>
          </cell>
        </row>
        <row r="300">
          <cell r="C300">
            <v>46000000</v>
          </cell>
          <cell r="D300">
            <v>0</v>
          </cell>
          <cell r="G300">
            <v>54614510</v>
          </cell>
        </row>
      </sheetData>
      <sheetData sheetId="4">
        <row r="11">
          <cell r="C11">
            <v>0</v>
          </cell>
          <cell r="D11">
            <v>0</v>
          </cell>
          <cell r="G11">
            <v>0</v>
          </cell>
        </row>
        <row r="13">
          <cell r="C13">
            <v>95989000000</v>
          </cell>
          <cell r="D13">
            <v>0</v>
          </cell>
          <cell r="G13">
            <v>21706199276</v>
          </cell>
        </row>
        <row r="300">
          <cell r="C300">
            <v>97000000</v>
          </cell>
          <cell r="D300">
            <v>0</v>
          </cell>
          <cell r="G300">
            <v>37987857</v>
          </cell>
        </row>
      </sheetData>
      <sheetData sheetId="5">
        <row r="11">
          <cell r="C11">
            <v>2367000000</v>
          </cell>
          <cell r="D11">
            <v>0</v>
          </cell>
          <cell r="G11">
            <v>2367000000</v>
          </cell>
        </row>
        <row r="13">
          <cell r="C13">
            <v>34117000000</v>
          </cell>
          <cell r="D13">
            <v>856315042</v>
          </cell>
          <cell r="G13">
            <v>2729149535</v>
          </cell>
        </row>
        <row r="300">
          <cell r="C300">
            <v>117000000</v>
          </cell>
          <cell r="D300">
            <v>0</v>
          </cell>
          <cell r="G300">
            <v>15778505</v>
          </cell>
        </row>
      </sheetData>
      <sheetData sheetId="6">
        <row r="11">
          <cell r="C11">
            <v>0</v>
          </cell>
          <cell r="D11">
            <v>0</v>
          </cell>
          <cell r="G11">
            <v>2720700895</v>
          </cell>
        </row>
        <row r="13">
          <cell r="C13">
            <v>70491000000</v>
          </cell>
          <cell r="D13">
            <v>0</v>
          </cell>
          <cell r="G13">
            <v>12234501081</v>
          </cell>
        </row>
        <row r="300">
          <cell r="C300">
            <v>112000000</v>
          </cell>
          <cell r="D300">
            <v>0</v>
          </cell>
          <cell r="G300">
            <v>17790836</v>
          </cell>
        </row>
      </sheetData>
      <sheetData sheetId="7">
        <row r="11">
          <cell r="C11">
            <v>0</v>
          </cell>
          <cell r="D11">
            <v>0</v>
          </cell>
          <cell r="G11">
            <v>3802714642</v>
          </cell>
        </row>
        <row r="13">
          <cell r="C13">
            <v>52684000000</v>
          </cell>
          <cell r="D13">
            <v>449584699</v>
          </cell>
          <cell r="G13">
            <v>7056028087</v>
          </cell>
        </row>
        <row r="300">
          <cell r="C300">
            <v>25000000</v>
          </cell>
          <cell r="D300">
            <v>0</v>
          </cell>
          <cell r="G300">
            <v>12586363</v>
          </cell>
        </row>
      </sheetData>
      <sheetData sheetId="8">
        <row r="11">
          <cell r="C11">
            <v>0</v>
          </cell>
          <cell r="D11">
            <v>0</v>
          </cell>
          <cell r="G11">
            <v>15297340297</v>
          </cell>
        </row>
        <row r="13">
          <cell r="C13">
            <v>65836000000</v>
          </cell>
          <cell r="D13">
            <v>0</v>
          </cell>
          <cell r="G13">
            <v>10324245927</v>
          </cell>
        </row>
        <row r="300">
          <cell r="C300">
            <v>21000000</v>
          </cell>
          <cell r="D300">
            <v>0</v>
          </cell>
          <cell r="G300">
            <v>47369964</v>
          </cell>
        </row>
      </sheetData>
      <sheetData sheetId="9">
        <row r="11">
          <cell r="C11">
            <v>0</v>
          </cell>
          <cell r="D11">
            <v>0</v>
          </cell>
          <cell r="G11">
            <v>0</v>
          </cell>
        </row>
        <row r="13">
          <cell r="C13">
            <v>48565000000</v>
          </cell>
          <cell r="D13">
            <v>0</v>
          </cell>
          <cell r="G13">
            <v>7269879732</v>
          </cell>
        </row>
        <row r="300">
          <cell r="C300">
            <v>28000000</v>
          </cell>
          <cell r="D300">
            <v>0</v>
          </cell>
          <cell r="G300">
            <v>6402788</v>
          </cell>
        </row>
      </sheetData>
      <sheetData sheetId="10">
        <row r="11">
          <cell r="C11">
            <v>0</v>
          </cell>
          <cell r="D11">
            <v>0</v>
          </cell>
          <cell r="G11">
            <v>0</v>
          </cell>
        </row>
        <row r="13">
          <cell r="C13">
            <v>42146000000</v>
          </cell>
          <cell r="D13">
            <v>0</v>
          </cell>
          <cell r="G13">
            <v>7827045868</v>
          </cell>
        </row>
        <row r="300">
          <cell r="C300">
            <v>18000000</v>
          </cell>
          <cell r="D300">
            <v>0</v>
          </cell>
          <cell r="G300">
            <v>6416422</v>
          </cell>
        </row>
      </sheetData>
      <sheetData sheetId="11">
        <row r="11">
          <cell r="C11">
            <v>0</v>
          </cell>
          <cell r="D11">
            <v>0</v>
          </cell>
          <cell r="G11">
            <v>0</v>
          </cell>
        </row>
        <row r="13">
          <cell r="C13">
            <v>34375000000</v>
          </cell>
          <cell r="D13">
            <v>0</v>
          </cell>
          <cell r="G13">
            <v>6290695258</v>
          </cell>
        </row>
        <row r="300">
          <cell r="C300">
            <v>14000000</v>
          </cell>
          <cell r="D300">
            <v>0</v>
          </cell>
          <cell r="G300">
            <v>5081500</v>
          </cell>
        </row>
      </sheetData>
      <sheetData sheetId="12">
        <row r="11">
          <cell r="C11">
            <v>0</v>
          </cell>
          <cell r="D11">
            <v>0</v>
          </cell>
          <cell r="G11">
            <v>1767095603</v>
          </cell>
        </row>
        <row r="13">
          <cell r="C13">
            <v>27446000000</v>
          </cell>
          <cell r="D13">
            <v>0</v>
          </cell>
          <cell r="G13">
            <v>5366236054</v>
          </cell>
        </row>
        <row r="300">
          <cell r="C300">
            <v>0</v>
          </cell>
          <cell r="D300">
            <v>0</v>
          </cell>
          <cell r="G300">
            <v>25408761</v>
          </cell>
        </row>
      </sheetData>
      <sheetData sheetId="13">
        <row r="11">
          <cell r="C11">
            <v>0</v>
          </cell>
          <cell r="D11">
            <v>0</v>
          </cell>
          <cell r="G11">
            <v>5313064781</v>
          </cell>
        </row>
        <row r="13">
          <cell r="C13">
            <v>97068000000</v>
          </cell>
          <cell r="D13">
            <v>0</v>
          </cell>
          <cell r="G13">
            <v>15902415035</v>
          </cell>
        </row>
        <row r="300">
          <cell r="C300">
            <v>0</v>
          </cell>
          <cell r="D300">
            <v>0</v>
          </cell>
          <cell r="G300">
            <v>7851616</v>
          </cell>
        </row>
      </sheetData>
      <sheetData sheetId="14">
        <row r="11">
          <cell r="C11">
            <v>0</v>
          </cell>
          <cell r="D11">
            <v>0</v>
          </cell>
          <cell r="G11">
            <v>0</v>
          </cell>
        </row>
        <row r="13">
          <cell r="C13">
            <v>29979000000</v>
          </cell>
          <cell r="D13">
            <v>0</v>
          </cell>
          <cell r="G13">
            <v>3407591953</v>
          </cell>
        </row>
        <row r="300">
          <cell r="C300">
            <v>0</v>
          </cell>
          <cell r="D300">
            <v>0</v>
          </cell>
          <cell r="G300">
            <v>23636201</v>
          </cell>
        </row>
      </sheetData>
      <sheetData sheetId="15">
        <row r="11">
          <cell r="C11">
            <v>13922000000</v>
          </cell>
          <cell r="D11">
            <v>0</v>
          </cell>
          <cell r="G11">
            <v>0</v>
          </cell>
        </row>
        <row r="13">
          <cell r="C13">
            <v>46994000000</v>
          </cell>
          <cell r="D13">
            <v>0</v>
          </cell>
          <cell r="G13">
            <v>8300230919</v>
          </cell>
        </row>
        <row r="300">
          <cell r="C300">
            <v>1000000</v>
          </cell>
          <cell r="D300">
            <v>0</v>
          </cell>
          <cell r="G300">
            <v>110632904</v>
          </cell>
        </row>
      </sheetData>
      <sheetData sheetId="16">
        <row r="11">
          <cell r="C11">
            <v>0</v>
          </cell>
          <cell r="D11">
            <v>0</v>
          </cell>
          <cell r="G11">
            <v>0</v>
          </cell>
        </row>
        <row r="13">
          <cell r="C13">
            <v>49128000000</v>
          </cell>
          <cell r="D13">
            <v>0</v>
          </cell>
          <cell r="G13">
            <v>10410496090</v>
          </cell>
        </row>
        <row r="300">
          <cell r="C300">
            <v>100000000</v>
          </cell>
          <cell r="D300">
            <v>0</v>
          </cell>
          <cell r="G300">
            <v>46804463</v>
          </cell>
        </row>
      </sheetData>
      <sheetData sheetId="17">
        <row r="11">
          <cell r="C11">
            <v>0</v>
          </cell>
          <cell r="D11">
            <v>0</v>
          </cell>
          <cell r="G11">
            <v>1250124029</v>
          </cell>
        </row>
        <row r="13">
          <cell r="C13">
            <v>9969000000</v>
          </cell>
          <cell r="D13">
            <v>0</v>
          </cell>
          <cell r="G13">
            <v>1663900634</v>
          </cell>
        </row>
        <row r="300">
          <cell r="C300">
            <v>6000000</v>
          </cell>
          <cell r="D300">
            <v>0</v>
          </cell>
          <cell r="G300">
            <v>1115809</v>
          </cell>
        </row>
      </sheetData>
      <sheetData sheetId="18">
        <row r="11">
          <cell r="C11">
            <v>11271000000</v>
          </cell>
          <cell r="D11">
            <v>0</v>
          </cell>
          <cell r="G11">
            <v>0</v>
          </cell>
        </row>
        <row r="13">
          <cell r="C13">
            <v>76060000000</v>
          </cell>
          <cell r="D13">
            <v>0</v>
          </cell>
          <cell r="G13">
            <v>16549634725</v>
          </cell>
        </row>
        <row r="300">
          <cell r="C300">
            <v>189000000</v>
          </cell>
          <cell r="D300">
            <v>0</v>
          </cell>
          <cell r="G300">
            <v>79995522</v>
          </cell>
        </row>
      </sheetData>
      <sheetData sheetId="19">
        <row r="11">
          <cell r="C11">
            <v>0</v>
          </cell>
          <cell r="D11">
            <v>0</v>
          </cell>
          <cell r="G11">
            <v>0</v>
          </cell>
        </row>
        <row r="13">
          <cell r="C13">
            <v>39024000000</v>
          </cell>
          <cell r="D13">
            <v>0</v>
          </cell>
          <cell r="G13">
            <v>5959803501</v>
          </cell>
        </row>
        <row r="300">
          <cell r="C300">
            <v>704000000</v>
          </cell>
          <cell r="D300">
            <v>0</v>
          </cell>
          <cell r="G300">
            <v>270322021</v>
          </cell>
        </row>
      </sheetData>
      <sheetData sheetId="20">
        <row r="11">
          <cell r="C11">
            <v>10315000000</v>
          </cell>
          <cell r="D11">
            <v>0</v>
          </cell>
          <cell r="G11">
            <v>10315000000</v>
          </cell>
        </row>
        <row r="13">
          <cell r="C13">
            <v>39821000000</v>
          </cell>
          <cell r="D13">
            <v>0</v>
          </cell>
          <cell r="G13">
            <v>6806924003</v>
          </cell>
        </row>
        <row r="300">
          <cell r="C300">
            <v>29000000</v>
          </cell>
          <cell r="D300">
            <v>0</v>
          </cell>
          <cell r="G300">
            <v>11001359</v>
          </cell>
        </row>
      </sheetData>
      <sheetData sheetId="21">
        <row r="11">
          <cell r="C11">
            <v>0</v>
          </cell>
          <cell r="D11">
            <v>0</v>
          </cell>
          <cell r="G11">
            <v>19696319347</v>
          </cell>
        </row>
        <row r="13">
          <cell r="C13">
            <v>63359000000</v>
          </cell>
          <cell r="D13">
            <v>0</v>
          </cell>
          <cell r="G13">
            <v>10365054960</v>
          </cell>
        </row>
        <row r="300">
          <cell r="C300">
            <v>300000000</v>
          </cell>
          <cell r="D300">
            <v>0</v>
          </cell>
          <cell r="G300">
            <v>138468374</v>
          </cell>
        </row>
      </sheetData>
      <sheetData sheetId="22">
        <row r="8">
          <cell r="C8">
            <v>37875000000</v>
          </cell>
        </row>
        <row r="9">
          <cell r="C9">
            <v>0</v>
          </cell>
          <cell r="D9">
            <v>0</v>
          </cell>
          <cell r="G9">
            <v>0</v>
          </cell>
        </row>
        <row r="10">
          <cell r="C10">
            <v>0</v>
          </cell>
          <cell r="D10">
            <v>0</v>
          </cell>
          <cell r="G10">
            <v>0</v>
          </cell>
        </row>
        <row r="11">
          <cell r="C11">
            <v>37875000000</v>
          </cell>
          <cell r="D11">
            <v>0</v>
          </cell>
          <cell r="G11">
            <v>77179242101</v>
          </cell>
        </row>
        <row r="15">
          <cell r="C15">
            <v>0</v>
          </cell>
          <cell r="D15">
            <v>0</v>
          </cell>
          <cell r="G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</row>
        <row r="17">
          <cell r="C17">
            <v>0</v>
          </cell>
          <cell r="D17">
            <v>0</v>
          </cell>
          <cell r="G17">
            <v>0</v>
          </cell>
        </row>
        <row r="18">
          <cell r="C18">
            <v>0</v>
          </cell>
          <cell r="D18">
            <v>0</v>
          </cell>
          <cell r="G18">
            <v>0</v>
          </cell>
        </row>
        <row r="19">
          <cell r="C19">
            <v>0</v>
          </cell>
          <cell r="D19">
            <v>0</v>
          </cell>
          <cell r="G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</row>
        <row r="21">
          <cell r="C21">
            <v>0</v>
          </cell>
          <cell r="D21">
            <v>0</v>
          </cell>
          <cell r="G21">
            <v>0</v>
          </cell>
        </row>
        <row r="22">
          <cell r="C22">
            <v>0</v>
          </cell>
          <cell r="D22">
            <v>0</v>
          </cell>
          <cell r="G22">
            <v>0</v>
          </cell>
        </row>
        <row r="23">
          <cell r="C23">
            <v>0</v>
          </cell>
          <cell r="D23">
            <v>0</v>
          </cell>
          <cell r="G23">
            <v>0</v>
          </cell>
        </row>
        <row r="24">
          <cell r="C24">
            <v>0</v>
          </cell>
          <cell r="D24">
            <v>0</v>
          </cell>
          <cell r="G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</row>
        <row r="26">
          <cell r="C26">
            <v>0</v>
          </cell>
          <cell r="D26">
            <v>0</v>
          </cell>
          <cell r="G26">
            <v>0</v>
          </cell>
        </row>
        <row r="27">
          <cell r="C27">
            <v>0</v>
          </cell>
          <cell r="D27">
            <v>0</v>
          </cell>
          <cell r="G27">
            <v>0</v>
          </cell>
        </row>
        <row r="28">
          <cell r="C28">
            <v>0</v>
          </cell>
          <cell r="D28">
            <v>0</v>
          </cell>
          <cell r="G28">
            <v>0</v>
          </cell>
        </row>
        <row r="29">
          <cell r="C29">
            <v>0</v>
          </cell>
          <cell r="D29">
            <v>0</v>
          </cell>
          <cell r="G29">
            <v>0</v>
          </cell>
        </row>
        <row r="30">
          <cell r="C30">
            <v>0</v>
          </cell>
          <cell r="D30">
            <v>0</v>
          </cell>
          <cell r="G30">
            <v>0</v>
          </cell>
        </row>
        <row r="33">
          <cell r="C33">
            <v>0</v>
          </cell>
          <cell r="D33">
            <v>0</v>
          </cell>
          <cell r="G33">
            <v>0</v>
          </cell>
        </row>
        <row r="38">
          <cell r="C38">
            <v>0</v>
          </cell>
          <cell r="D38">
            <v>0</v>
          </cell>
          <cell r="G38">
            <v>0</v>
          </cell>
        </row>
        <row r="39">
          <cell r="C39">
            <v>0</v>
          </cell>
          <cell r="D39">
            <v>0</v>
          </cell>
          <cell r="G39">
            <v>0</v>
          </cell>
        </row>
        <row r="41">
          <cell r="C41">
            <v>0</v>
          </cell>
          <cell r="D41">
            <v>0</v>
          </cell>
          <cell r="G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</row>
        <row r="43">
          <cell r="C43">
            <v>0</v>
          </cell>
          <cell r="D43">
            <v>0</v>
          </cell>
          <cell r="G43">
            <v>0</v>
          </cell>
        </row>
        <row r="44">
          <cell r="C44">
            <v>0</v>
          </cell>
          <cell r="D44">
            <v>0</v>
          </cell>
          <cell r="G44">
            <v>0</v>
          </cell>
        </row>
        <row r="45">
          <cell r="C45">
            <v>0</v>
          </cell>
          <cell r="D45">
            <v>0</v>
          </cell>
          <cell r="G45">
            <v>0</v>
          </cell>
        </row>
        <row r="48">
          <cell r="C48">
            <v>0</v>
          </cell>
          <cell r="D48">
            <v>0</v>
          </cell>
          <cell r="G48">
            <v>0</v>
          </cell>
        </row>
        <row r="49">
          <cell r="C49">
            <v>0</v>
          </cell>
          <cell r="D49">
            <v>0</v>
          </cell>
          <cell r="G49">
            <v>0</v>
          </cell>
        </row>
        <row r="50">
          <cell r="C50">
            <v>0</v>
          </cell>
          <cell r="D50">
            <v>0</v>
          </cell>
          <cell r="G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</row>
        <row r="53">
          <cell r="C53">
            <v>0</v>
          </cell>
          <cell r="D53">
            <v>0</v>
          </cell>
          <cell r="G53">
            <v>0</v>
          </cell>
        </row>
        <row r="54">
          <cell r="C54">
            <v>0</v>
          </cell>
          <cell r="D54">
            <v>0</v>
          </cell>
          <cell r="G54">
            <v>0</v>
          </cell>
        </row>
        <row r="55">
          <cell r="C55">
            <v>0</v>
          </cell>
          <cell r="D55">
            <v>0</v>
          </cell>
          <cell r="G55">
            <v>0</v>
          </cell>
        </row>
        <row r="56">
          <cell r="C56">
            <v>0</v>
          </cell>
          <cell r="D56">
            <v>0</v>
          </cell>
          <cell r="G56">
            <v>0</v>
          </cell>
        </row>
        <row r="57">
          <cell r="C57">
            <v>0</v>
          </cell>
          <cell r="D57">
            <v>0</v>
          </cell>
          <cell r="G57">
            <v>0</v>
          </cell>
        </row>
        <row r="58">
          <cell r="C58">
            <v>0</v>
          </cell>
          <cell r="D58">
            <v>0</v>
          </cell>
          <cell r="G58">
            <v>0</v>
          </cell>
        </row>
        <row r="59">
          <cell r="C59">
            <v>0</v>
          </cell>
          <cell r="D59">
            <v>0</v>
          </cell>
          <cell r="G59">
            <v>0</v>
          </cell>
        </row>
        <row r="61">
          <cell r="C61">
            <v>0</v>
          </cell>
          <cell r="D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G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</row>
        <row r="67">
          <cell r="C67">
            <v>0</v>
          </cell>
          <cell r="D67">
            <v>0</v>
          </cell>
          <cell r="G67">
            <v>0</v>
          </cell>
        </row>
        <row r="68">
          <cell r="C68">
            <v>0</v>
          </cell>
          <cell r="D68">
            <v>0</v>
          </cell>
          <cell r="G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</row>
        <row r="71">
          <cell r="C71">
            <v>0</v>
          </cell>
          <cell r="D71">
            <v>0</v>
          </cell>
          <cell r="G71">
            <v>0</v>
          </cell>
        </row>
        <row r="72">
          <cell r="C72">
            <v>0</v>
          </cell>
          <cell r="D72">
            <v>0</v>
          </cell>
          <cell r="G72">
            <v>0</v>
          </cell>
        </row>
        <row r="73">
          <cell r="C73">
            <v>0</v>
          </cell>
          <cell r="D73">
            <v>0</v>
          </cell>
          <cell r="G73">
            <v>0</v>
          </cell>
        </row>
        <row r="74">
          <cell r="C74">
            <v>0</v>
          </cell>
          <cell r="D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G76">
            <v>0</v>
          </cell>
        </row>
        <row r="78">
          <cell r="C78">
            <v>0</v>
          </cell>
          <cell r="D78">
            <v>0</v>
          </cell>
          <cell r="G78">
            <v>0</v>
          </cell>
        </row>
        <row r="79">
          <cell r="C79">
            <v>0</v>
          </cell>
          <cell r="D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</row>
        <row r="84">
          <cell r="C84">
            <v>0</v>
          </cell>
          <cell r="D84">
            <v>0</v>
          </cell>
          <cell r="G84">
            <v>0</v>
          </cell>
        </row>
        <row r="85">
          <cell r="C85">
            <v>0</v>
          </cell>
          <cell r="D85">
            <v>0</v>
          </cell>
          <cell r="G85">
            <v>0</v>
          </cell>
        </row>
        <row r="87">
          <cell r="C87">
            <v>0</v>
          </cell>
          <cell r="D87">
            <v>0</v>
          </cell>
          <cell r="G87">
            <v>0</v>
          </cell>
        </row>
        <row r="88">
          <cell r="C88">
            <v>0</v>
          </cell>
          <cell r="D88">
            <v>0</v>
          </cell>
          <cell r="G88">
            <v>0</v>
          </cell>
        </row>
        <row r="89">
          <cell r="C89">
            <v>0</v>
          </cell>
          <cell r="D89">
            <v>0</v>
          </cell>
          <cell r="G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</row>
        <row r="92">
          <cell r="C92">
            <v>0</v>
          </cell>
          <cell r="D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G94">
            <v>0</v>
          </cell>
        </row>
        <row r="95">
          <cell r="C95">
            <v>0</v>
          </cell>
          <cell r="D95">
            <v>0</v>
          </cell>
          <cell r="G95">
            <v>0</v>
          </cell>
        </row>
        <row r="96">
          <cell r="C96">
            <v>0</v>
          </cell>
          <cell r="D96">
            <v>0</v>
          </cell>
          <cell r="G96">
            <v>0</v>
          </cell>
        </row>
        <row r="97">
          <cell r="C97">
            <v>0</v>
          </cell>
          <cell r="D97">
            <v>0</v>
          </cell>
          <cell r="G97">
            <v>0</v>
          </cell>
        </row>
        <row r="98">
          <cell r="C98">
            <v>0</v>
          </cell>
          <cell r="D98">
            <v>0</v>
          </cell>
          <cell r="G98">
            <v>0</v>
          </cell>
        </row>
        <row r="99">
          <cell r="C99">
            <v>0</v>
          </cell>
          <cell r="D99">
            <v>0</v>
          </cell>
          <cell r="G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</row>
        <row r="102">
          <cell r="C102">
            <v>0</v>
          </cell>
          <cell r="D102">
            <v>0</v>
          </cell>
          <cell r="G102">
            <v>0</v>
          </cell>
        </row>
        <row r="103">
          <cell r="C103">
            <v>0</v>
          </cell>
          <cell r="D103">
            <v>0</v>
          </cell>
          <cell r="G103">
            <v>0</v>
          </cell>
        </row>
        <row r="104">
          <cell r="C104">
            <v>0</v>
          </cell>
          <cell r="D104">
            <v>0</v>
          </cell>
          <cell r="G104">
            <v>0</v>
          </cell>
        </row>
        <row r="105">
          <cell r="C105">
            <v>0</v>
          </cell>
          <cell r="D105">
            <v>0</v>
          </cell>
          <cell r="G105">
            <v>0</v>
          </cell>
        </row>
        <row r="106">
          <cell r="C106">
            <v>0</v>
          </cell>
          <cell r="D106">
            <v>0</v>
          </cell>
          <cell r="G106">
            <v>0</v>
          </cell>
        </row>
        <row r="108">
          <cell r="C108">
            <v>0</v>
          </cell>
          <cell r="D108">
            <v>0</v>
          </cell>
          <cell r="G108">
            <v>0</v>
          </cell>
        </row>
        <row r="109">
          <cell r="C109">
            <v>0</v>
          </cell>
          <cell r="D109">
            <v>0</v>
          </cell>
          <cell r="G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</row>
        <row r="113">
          <cell r="C113">
            <v>86416676744</v>
          </cell>
          <cell r="D113">
            <v>0</v>
          </cell>
          <cell r="G113">
            <v>17727255529</v>
          </cell>
        </row>
        <row r="114">
          <cell r="C114">
            <v>268271251144</v>
          </cell>
          <cell r="D114">
            <v>0</v>
          </cell>
          <cell r="G114">
            <v>34810143577</v>
          </cell>
        </row>
        <row r="116">
          <cell r="C116">
            <v>32289149313</v>
          </cell>
          <cell r="D116">
            <v>0</v>
          </cell>
          <cell r="G116">
            <v>732810651</v>
          </cell>
        </row>
        <row r="117">
          <cell r="C117">
            <v>3526668000</v>
          </cell>
          <cell r="D117">
            <v>0</v>
          </cell>
          <cell r="G117">
            <v>282042243</v>
          </cell>
        </row>
        <row r="118">
          <cell r="C118">
            <v>0</v>
          </cell>
          <cell r="D118">
            <v>0</v>
          </cell>
          <cell r="G118">
            <v>0</v>
          </cell>
        </row>
        <row r="119">
          <cell r="C119">
            <v>60629365943</v>
          </cell>
          <cell r="D119">
            <v>0</v>
          </cell>
          <cell r="G119">
            <v>8360802112</v>
          </cell>
        </row>
        <row r="120">
          <cell r="C120">
            <v>345000000</v>
          </cell>
          <cell r="D120">
            <v>0</v>
          </cell>
          <cell r="G120">
            <v>125245345</v>
          </cell>
        </row>
        <row r="121">
          <cell r="C121">
            <v>36351198575</v>
          </cell>
          <cell r="D121">
            <v>0</v>
          </cell>
          <cell r="G121">
            <v>779503299</v>
          </cell>
        </row>
        <row r="122">
          <cell r="C122">
            <v>219820901446</v>
          </cell>
          <cell r="D122">
            <v>0</v>
          </cell>
          <cell r="G122">
            <v>41485994010</v>
          </cell>
        </row>
        <row r="123">
          <cell r="C123">
            <v>333950506333</v>
          </cell>
          <cell r="D123">
            <v>0</v>
          </cell>
          <cell r="G123">
            <v>14787640160</v>
          </cell>
        </row>
        <row r="125">
          <cell r="C125">
            <v>9871430766</v>
          </cell>
          <cell r="D125">
            <v>0</v>
          </cell>
          <cell r="G125">
            <v>612796618</v>
          </cell>
        </row>
        <row r="126">
          <cell r="C126">
            <v>634144115</v>
          </cell>
          <cell r="D126">
            <v>0</v>
          </cell>
          <cell r="G126">
            <v>0</v>
          </cell>
        </row>
        <row r="128">
          <cell r="C128">
            <v>9484387531</v>
          </cell>
          <cell r="D128">
            <v>0</v>
          </cell>
          <cell r="G128">
            <v>2502565938</v>
          </cell>
        </row>
        <row r="129">
          <cell r="C129">
            <v>3439519897</v>
          </cell>
          <cell r="D129">
            <v>0</v>
          </cell>
          <cell r="G129">
            <v>797835969</v>
          </cell>
        </row>
        <row r="130">
          <cell r="C130">
            <v>466287000</v>
          </cell>
          <cell r="D130">
            <v>0</v>
          </cell>
          <cell r="G130">
            <v>57179073</v>
          </cell>
        </row>
        <row r="131">
          <cell r="C131">
            <v>1518080506</v>
          </cell>
          <cell r="D131">
            <v>0</v>
          </cell>
          <cell r="G131">
            <v>473264054</v>
          </cell>
        </row>
        <row r="132">
          <cell r="C132">
            <v>10419894000</v>
          </cell>
          <cell r="D132">
            <v>0</v>
          </cell>
          <cell r="G132">
            <v>287151283</v>
          </cell>
        </row>
        <row r="133">
          <cell r="C133">
            <v>1458104946</v>
          </cell>
          <cell r="D133">
            <v>0</v>
          </cell>
          <cell r="G133">
            <v>15857118</v>
          </cell>
        </row>
        <row r="134">
          <cell r="C134">
            <v>15737790604</v>
          </cell>
          <cell r="D134">
            <v>0</v>
          </cell>
          <cell r="G134">
            <v>933963330</v>
          </cell>
        </row>
        <row r="136">
          <cell r="C136">
            <v>36971302151</v>
          </cell>
          <cell r="D136">
            <v>0</v>
          </cell>
          <cell r="G136">
            <v>23771970886</v>
          </cell>
        </row>
        <row r="137">
          <cell r="C137">
            <v>19531247650</v>
          </cell>
          <cell r="D137">
            <v>0</v>
          </cell>
          <cell r="G137">
            <v>8636063863</v>
          </cell>
        </row>
        <row r="138">
          <cell r="C138">
            <v>159289902917</v>
          </cell>
          <cell r="D138">
            <v>0</v>
          </cell>
          <cell r="G138">
            <v>64484315028</v>
          </cell>
        </row>
        <row r="140">
          <cell r="C140">
            <v>3424169045</v>
          </cell>
          <cell r="D140">
            <v>0</v>
          </cell>
          <cell r="G140">
            <v>2282889946</v>
          </cell>
        </row>
        <row r="141">
          <cell r="C141">
            <v>554132000</v>
          </cell>
          <cell r="D141">
            <v>0</v>
          </cell>
          <cell r="G141">
            <v>450020738</v>
          </cell>
        </row>
        <row r="142">
          <cell r="C142">
            <v>2444710842</v>
          </cell>
          <cell r="D142">
            <v>0</v>
          </cell>
          <cell r="G142">
            <v>1070392923</v>
          </cell>
        </row>
        <row r="143">
          <cell r="C143">
            <v>1150311151</v>
          </cell>
          <cell r="D143">
            <v>0</v>
          </cell>
          <cell r="G143">
            <v>460663403</v>
          </cell>
        </row>
        <row r="144">
          <cell r="C144">
            <v>6959545431</v>
          </cell>
          <cell r="D144">
            <v>0</v>
          </cell>
          <cell r="G144">
            <v>2125972856</v>
          </cell>
        </row>
        <row r="145">
          <cell r="C145">
            <v>0</v>
          </cell>
          <cell r="D145">
            <v>0</v>
          </cell>
          <cell r="G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</row>
        <row r="150">
          <cell r="C150">
            <v>0</v>
          </cell>
          <cell r="D150">
            <v>0</v>
          </cell>
          <cell r="G150">
            <v>0</v>
          </cell>
        </row>
        <row r="151">
          <cell r="C151">
            <v>0</v>
          </cell>
          <cell r="D151">
            <v>0</v>
          </cell>
          <cell r="G151">
            <v>0</v>
          </cell>
        </row>
        <row r="152">
          <cell r="C152">
            <v>0</v>
          </cell>
          <cell r="D152">
            <v>0</v>
          </cell>
          <cell r="G152">
            <v>0</v>
          </cell>
        </row>
        <row r="155">
          <cell r="C155">
            <v>0</v>
          </cell>
          <cell r="D155">
            <v>0</v>
          </cell>
          <cell r="G155">
            <v>0</v>
          </cell>
        </row>
        <row r="156">
          <cell r="C156">
            <v>3928246979</v>
          </cell>
          <cell r="D156">
            <v>1305899741</v>
          </cell>
          <cell r="G156">
            <v>1111786700</v>
          </cell>
        </row>
        <row r="157">
          <cell r="C157">
            <v>1825351511</v>
          </cell>
          <cell r="D157">
            <v>0</v>
          </cell>
          <cell r="G157">
            <v>4767648373</v>
          </cell>
        </row>
        <row r="158">
          <cell r="C158">
            <v>0</v>
          </cell>
          <cell r="D158">
            <v>0</v>
          </cell>
          <cell r="G158">
            <v>0</v>
          </cell>
        </row>
        <row r="159">
          <cell r="C159">
            <v>17804841000</v>
          </cell>
          <cell r="D159">
            <v>0</v>
          </cell>
          <cell r="G159">
            <v>1584388492</v>
          </cell>
        </row>
        <row r="160">
          <cell r="C160">
            <v>5433594049</v>
          </cell>
          <cell r="D160">
            <v>0</v>
          </cell>
          <cell r="G160">
            <v>1824748000</v>
          </cell>
        </row>
        <row r="161">
          <cell r="C161">
            <v>0</v>
          </cell>
          <cell r="D161">
            <v>0</v>
          </cell>
          <cell r="G161">
            <v>850000000</v>
          </cell>
        </row>
        <row r="162">
          <cell r="C162">
            <v>0</v>
          </cell>
          <cell r="D162">
            <v>0</v>
          </cell>
          <cell r="G162">
            <v>4000000000</v>
          </cell>
        </row>
        <row r="165">
          <cell r="C165">
            <v>0</v>
          </cell>
          <cell r="D165">
            <v>0</v>
          </cell>
          <cell r="G165">
            <v>0</v>
          </cell>
        </row>
        <row r="166">
          <cell r="C166">
            <v>0</v>
          </cell>
          <cell r="D166">
            <v>0</v>
          </cell>
          <cell r="G166">
            <v>0</v>
          </cell>
        </row>
        <row r="167">
          <cell r="C167">
            <v>0</v>
          </cell>
          <cell r="D167">
            <v>0</v>
          </cell>
          <cell r="G167">
            <v>0</v>
          </cell>
        </row>
        <row r="168">
          <cell r="C168">
            <v>0</v>
          </cell>
          <cell r="D168">
            <v>0</v>
          </cell>
          <cell r="G168">
            <v>0</v>
          </cell>
        </row>
        <row r="169">
          <cell r="C169">
            <v>0</v>
          </cell>
          <cell r="D169">
            <v>0</v>
          </cell>
          <cell r="G169">
            <v>0</v>
          </cell>
        </row>
        <row r="170">
          <cell r="C170">
            <v>0</v>
          </cell>
          <cell r="D170">
            <v>0</v>
          </cell>
          <cell r="G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</row>
        <row r="173">
          <cell r="C173">
            <v>0</v>
          </cell>
          <cell r="D173">
            <v>0</v>
          </cell>
          <cell r="G173">
            <v>0</v>
          </cell>
        </row>
        <row r="174">
          <cell r="C174">
            <v>0</v>
          </cell>
          <cell r="D174">
            <v>0</v>
          </cell>
          <cell r="G174">
            <v>0</v>
          </cell>
        </row>
        <row r="175">
          <cell r="C175">
            <v>0</v>
          </cell>
          <cell r="D175">
            <v>0</v>
          </cell>
          <cell r="G175">
            <v>0</v>
          </cell>
        </row>
        <row r="176">
          <cell r="C176">
            <v>0</v>
          </cell>
          <cell r="D176">
            <v>0</v>
          </cell>
          <cell r="G176">
            <v>0</v>
          </cell>
        </row>
        <row r="177">
          <cell r="C177">
            <v>0</v>
          </cell>
          <cell r="D177">
            <v>0</v>
          </cell>
          <cell r="G177">
            <v>0</v>
          </cell>
        </row>
        <row r="178">
          <cell r="C178">
            <v>0</v>
          </cell>
          <cell r="D178">
            <v>0</v>
          </cell>
          <cell r="G178">
            <v>0</v>
          </cell>
        </row>
        <row r="179">
          <cell r="C179">
            <v>0</v>
          </cell>
          <cell r="D179">
            <v>0</v>
          </cell>
          <cell r="G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</row>
        <row r="183">
          <cell r="C183">
            <v>0</v>
          </cell>
          <cell r="D183">
            <v>0</v>
          </cell>
          <cell r="G183">
            <v>0</v>
          </cell>
        </row>
        <row r="184">
          <cell r="C184">
            <v>0</v>
          </cell>
          <cell r="D184">
            <v>0</v>
          </cell>
          <cell r="G184">
            <v>0</v>
          </cell>
        </row>
        <row r="185">
          <cell r="C185">
            <v>0</v>
          </cell>
          <cell r="D185">
            <v>0</v>
          </cell>
          <cell r="G185">
            <v>0</v>
          </cell>
        </row>
        <row r="187">
          <cell r="C187">
            <v>0</v>
          </cell>
          <cell r="D187">
            <v>0</v>
          </cell>
          <cell r="G187">
            <v>0</v>
          </cell>
        </row>
        <row r="188">
          <cell r="C188">
            <v>0</v>
          </cell>
          <cell r="D188">
            <v>0</v>
          </cell>
          <cell r="G188">
            <v>0</v>
          </cell>
        </row>
        <row r="190">
          <cell r="C190">
            <v>0</v>
          </cell>
          <cell r="D190">
            <v>0</v>
          </cell>
          <cell r="G190">
            <v>0</v>
          </cell>
        </row>
        <row r="191">
          <cell r="C191">
            <v>0</v>
          </cell>
          <cell r="D191">
            <v>0</v>
          </cell>
          <cell r="G191">
            <v>0</v>
          </cell>
        </row>
        <row r="192">
          <cell r="C192">
            <v>0</v>
          </cell>
          <cell r="D192">
            <v>0</v>
          </cell>
          <cell r="G192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</row>
        <row r="195">
          <cell r="C195">
            <v>0</v>
          </cell>
          <cell r="D195">
            <v>0</v>
          </cell>
          <cell r="G195">
            <v>0</v>
          </cell>
        </row>
        <row r="197">
          <cell r="C197">
            <v>0</v>
          </cell>
          <cell r="D197">
            <v>0</v>
          </cell>
          <cell r="G197">
            <v>0</v>
          </cell>
        </row>
        <row r="198">
          <cell r="C198">
            <v>0</v>
          </cell>
          <cell r="D198">
            <v>0</v>
          </cell>
          <cell r="G198">
            <v>0</v>
          </cell>
        </row>
        <row r="200">
          <cell r="C200">
            <v>0</v>
          </cell>
          <cell r="D200">
            <v>0</v>
          </cell>
          <cell r="G200">
            <v>0</v>
          </cell>
        </row>
        <row r="201">
          <cell r="C201">
            <v>0</v>
          </cell>
          <cell r="D201">
            <v>0</v>
          </cell>
          <cell r="G201">
            <v>0</v>
          </cell>
        </row>
        <row r="202">
          <cell r="C202">
            <v>0</v>
          </cell>
          <cell r="D202">
            <v>0</v>
          </cell>
          <cell r="G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</row>
        <row r="205">
          <cell r="C205">
            <v>0</v>
          </cell>
          <cell r="D205">
            <v>0</v>
          </cell>
          <cell r="G205">
            <v>0</v>
          </cell>
        </row>
        <row r="206">
          <cell r="C206">
            <v>0</v>
          </cell>
          <cell r="D206">
            <v>0</v>
          </cell>
          <cell r="G206">
            <v>0</v>
          </cell>
        </row>
        <row r="208">
          <cell r="C208">
            <v>0</v>
          </cell>
          <cell r="D208">
            <v>0</v>
          </cell>
          <cell r="G208">
            <v>0</v>
          </cell>
        </row>
        <row r="209">
          <cell r="C209">
            <v>0</v>
          </cell>
          <cell r="D209">
            <v>0</v>
          </cell>
          <cell r="G209">
            <v>0</v>
          </cell>
        </row>
        <row r="210">
          <cell r="C210">
            <v>0</v>
          </cell>
          <cell r="D210">
            <v>0</v>
          </cell>
          <cell r="G210">
            <v>0</v>
          </cell>
        </row>
        <row r="211">
          <cell r="C211">
            <v>0</v>
          </cell>
          <cell r="D211">
            <v>0</v>
          </cell>
          <cell r="G211">
            <v>0</v>
          </cell>
        </row>
        <row r="212">
          <cell r="C212">
            <v>0</v>
          </cell>
          <cell r="D212">
            <v>0</v>
          </cell>
          <cell r="G212">
            <v>0</v>
          </cell>
        </row>
        <row r="213">
          <cell r="C213">
            <v>2108288411</v>
          </cell>
          <cell r="D213">
            <v>0</v>
          </cell>
          <cell r="G213">
            <v>594073506</v>
          </cell>
        </row>
        <row r="215">
          <cell r="C215">
            <v>0</v>
          </cell>
          <cell r="D215">
            <v>0</v>
          </cell>
          <cell r="G215">
            <v>0</v>
          </cell>
        </row>
        <row r="216">
          <cell r="C216">
            <v>0</v>
          </cell>
          <cell r="D216">
            <v>0</v>
          </cell>
          <cell r="G216">
            <v>0</v>
          </cell>
        </row>
        <row r="217">
          <cell r="C217">
            <v>0</v>
          </cell>
          <cell r="D217">
            <v>0</v>
          </cell>
          <cell r="G217">
            <v>0</v>
          </cell>
        </row>
        <row r="222">
          <cell r="C222">
            <v>0</v>
          </cell>
          <cell r="D222">
            <v>0</v>
          </cell>
          <cell r="G222">
            <v>0</v>
          </cell>
        </row>
        <row r="223">
          <cell r="C223">
            <v>0</v>
          </cell>
          <cell r="D223">
            <v>0</v>
          </cell>
          <cell r="G223">
            <v>0</v>
          </cell>
        </row>
        <row r="224">
          <cell r="C224">
            <v>0</v>
          </cell>
          <cell r="D224">
            <v>0</v>
          </cell>
          <cell r="G224">
            <v>0</v>
          </cell>
        </row>
        <row r="225">
          <cell r="C225">
            <v>0</v>
          </cell>
          <cell r="D225">
            <v>0</v>
          </cell>
          <cell r="G225">
            <v>0</v>
          </cell>
        </row>
        <row r="226">
          <cell r="C226">
            <v>0</v>
          </cell>
          <cell r="D226">
            <v>0</v>
          </cell>
          <cell r="G226">
            <v>0</v>
          </cell>
        </row>
        <row r="228">
          <cell r="C228">
            <v>0</v>
          </cell>
          <cell r="D228">
            <v>0</v>
          </cell>
          <cell r="G228">
            <v>0</v>
          </cell>
        </row>
        <row r="231">
          <cell r="C231">
            <v>0</v>
          </cell>
          <cell r="D231">
            <v>0</v>
          </cell>
          <cell r="G231">
            <v>0</v>
          </cell>
        </row>
        <row r="232">
          <cell r="C232">
            <v>0</v>
          </cell>
          <cell r="D232">
            <v>0</v>
          </cell>
          <cell r="G232">
            <v>0</v>
          </cell>
        </row>
        <row r="233">
          <cell r="C233">
            <v>0</v>
          </cell>
          <cell r="D233">
            <v>0</v>
          </cell>
          <cell r="G233">
            <v>0</v>
          </cell>
        </row>
        <row r="234">
          <cell r="C234">
            <v>0</v>
          </cell>
          <cell r="D234">
            <v>0</v>
          </cell>
          <cell r="G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</row>
        <row r="237">
          <cell r="C237">
            <v>0</v>
          </cell>
          <cell r="D237">
            <v>0</v>
          </cell>
          <cell r="G237">
            <v>0</v>
          </cell>
        </row>
        <row r="238">
          <cell r="C238">
            <v>0</v>
          </cell>
          <cell r="D238">
            <v>0</v>
          </cell>
          <cell r="G238">
            <v>0</v>
          </cell>
        </row>
        <row r="239">
          <cell r="C239">
            <v>0</v>
          </cell>
          <cell r="D239">
            <v>0</v>
          </cell>
          <cell r="G239">
            <v>0</v>
          </cell>
        </row>
        <row r="241">
          <cell r="C241">
            <v>0</v>
          </cell>
          <cell r="D241">
            <v>0</v>
          </cell>
          <cell r="G241">
            <v>0</v>
          </cell>
        </row>
        <row r="242">
          <cell r="C242">
            <v>0</v>
          </cell>
          <cell r="D242">
            <v>0</v>
          </cell>
          <cell r="G242">
            <v>0</v>
          </cell>
        </row>
        <row r="243">
          <cell r="C243">
            <v>0</v>
          </cell>
          <cell r="D243">
            <v>0</v>
          </cell>
          <cell r="G243">
            <v>0</v>
          </cell>
        </row>
        <row r="244">
          <cell r="C244">
            <v>0</v>
          </cell>
          <cell r="D244">
            <v>0</v>
          </cell>
          <cell r="G244">
            <v>0</v>
          </cell>
        </row>
        <row r="246">
          <cell r="C246">
            <v>0</v>
          </cell>
          <cell r="D246">
            <v>0</v>
          </cell>
          <cell r="G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</row>
        <row r="249">
          <cell r="C249">
            <v>0</v>
          </cell>
          <cell r="D249">
            <v>0</v>
          </cell>
          <cell r="G249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</row>
        <row r="252">
          <cell r="C252">
            <v>0</v>
          </cell>
          <cell r="D252">
            <v>0</v>
          </cell>
          <cell r="G252">
            <v>0</v>
          </cell>
        </row>
        <row r="253">
          <cell r="C253">
            <v>0</v>
          </cell>
          <cell r="D253">
            <v>0</v>
          </cell>
          <cell r="G253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</row>
        <row r="256">
          <cell r="C256">
            <v>0</v>
          </cell>
          <cell r="D256">
            <v>0</v>
          </cell>
          <cell r="G256">
            <v>0</v>
          </cell>
        </row>
        <row r="257">
          <cell r="C257">
            <v>0</v>
          </cell>
          <cell r="D257">
            <v>0</v>
          </cell>
          <cell r="G257">
            <v>0</v>
          </cell>
        </row>
        <row r="258">
          <cell r="C258">
            <v>0</v>
          </cell>
          <cell r="D258">
            <v>0</v>
          </cell>
          <cell r="G258">
            <v>0</v>
          </cell>
        </row>
        <row r="259">
          <cell r="C259">
            <v>0</v>
          </cell>
          <cell r="D259">
            <v>0</v>
          </cell>
          <cell r="G259">
            <v>0</v>
          </cell>
        </row>
        <row r="260">
          <cell r="C260">
            <v>0</v>
          </cell>
          <cell r="D260">
            <v>0</v>
          </cell>
          <cell r="G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</row>
        <row r="264">
          <cell r="C264">
            <v>0</v>
          </cell>
          <cell r="D264">
            <v>0</v>
          </cell>
          <cell r="G264">
            <v>0</v>
          </cell>
        </row>
        <row r="266">
          <cell r="C266">
            <v>0</v>
          </cell>
          <cell r="D266">
            <v>0</v>
          </cell>
          <cell r="G266">
            <v>0</v>
          </cell>
        </row>
        <row r="267">
          <cell r="C267">
            <v>0</v>
          </cell>
          <cell r="D267">
            <v>0</v>
          </cell>
          <cell r="G267">
            <v>0</v>
          </cell>
        </row>
        <row r="268">
          <cell r="C268">
            <v>0</v>
          </cell>
          <cell r="D268">
            <v>0</v>
          </cell>
          <cell r="G268">
            <v>0</v>
          </cell>
        </row>
        <row r="270">
          <cell r="C270">
            <v>0</v>
          </cell>
          <cell r="D270">
            <v>0</v>
          </cell>
          <cell r="G270">
            <v>0</v>
          </cell>
        </row>
        <row r="273">
          <cell r="C273">
            <v>0</v>
          </cell>
          <cell r="D273">
            <v>0</v>
          </cell>
          <cell r="G273">
            <v>0</v>
          </cell>
        </row>
        <row r="274">
          <cell r="C274">
            <v>0</v>
          </cell>
          <cell r="D274">
            <v>0</v>
          </cell>
          <cell r="G274">
            <v>0</v>
          </cell>
        </row>
        <row r="275">
          <cell r="C275">
            <v>0</v>
          </cell>
          <cell r="D275">
            <v>0</v>
          </cell>
          <cell r="G275">
            <v>0</v>
          </cell>
        </row>
        <row r="276">
          <cell r="C276">
            <v>0</v>
          </cell>
          <cell r="D276">
            <v>0</v>
          </cell>
          <cell r="G276">
            <v>0</v>
          </cell>
        </row>
        <row r="277">
          <cell r="C277">
            <v>0</v>
          </cell>
          <cell r="D277">
            <v>0</v>
          </cell>
          <cell r="G277">
            <v>0</v>
          </cell>
        </row>
        <row r="278">
          <cell r="C278">
            <v>0</v>
          </cell>
          <cell r="D278">
            <v>0</v>
          </cell>
          <cell r="G278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</row>
        <row r="281">
          <cell r="C281">
            <v>0</v>
          </cell>
          <cell r="D281">
            <v>0</v>
          </cell>
          <cell r="G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</row>
        <row r="283">
          <cell r="C283">
            <v>0</v>
          </cell>
          <cell r="D283">
            <v>0</v>
          </cell>
          <cell r="G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</row>
        <row r="285">
          <cell r="C285">
            <v>0</v>
          </cell>
          <cell r="D285">
            <v>0</v>
          </cell>
          <cell r="G285">
            <v>0</v>
          </cell>
        </row>
        <row r="286">
          <cell r="C286">
            <v>0</v>
          </cell>
          <cell r="D286">
            <v>0</v>
          </cell>
          <cell r="G286">
            <v>0</v>
          </cell>
        </row>
        <row r="287">
          <cell r="C287">
            <v>0</v>
          </cell>
          <cell r="D287">
            <v>0</v>
          </cell>
          <cell r="G287">
            <v>0</v>
          </cell>
        </row>
        <row r="288">
          <cell r="C288">
            <v>0</v>
          </cell>
          <cell r="D288">
            <v>0</v>
          </cell>
          <cell r="G288">
            <v>0</v>
          </cell>
        </row>
        <row r="289">
          <cell r="C289">
            <v>0</v>
          </cell>
          <cell r="D289">
            <v>0</v>
          </cell>
          <cell r="G289">
            <v>0</v>
          </cell>
        </row>
        <row r="290">
          <cell r="C290">
            <v>0</v>
          </cell>
          <cell r="D290">
            <v>0</v>
          </cell>
          <cell r="G290">
            <v>0</v>
          </cell>
        </row>
        <row r="291">
          <cell r="C291">
            <v>0</v>
          </cell>
          <cell r="D291">
            <v>0</v>
          </cell>
          <cell r="G291">
            <v>0</v>
          </cell>
        </row>
        <row r="292">
          <cell r="C292">
            <v>0</v>
          </cell>
          <cell r="D292">
            <v>0</v>
          </cell>
          <cell r="G292">
            <v>0</v>
          </cell>
        </row>
        <row r="293">
          <cell r="C293">
            <v>0</v>
          </cell>
          <cell r="D293">
            <v>0</v>
          </cell>
          <cell r="G293">
            <v>0</v>
          </cell>
        </row>
        <row r="294">
          <cell r="C294">
            <v>0</v>
          </cell>
          <cell r="D294">
            <v>0</v>
          </cell>
          <cell r="G294">
            <v>0</v>
          </cell>
        </row>
        <row r="295">
          <cell r="C295">
            <v>0</v>
          </cell>
          <cell r="D295">
            <v>0</v>
          </cell>
          <cell r="G295">
            <v>0</v>
          </cell>
        </row>
        <row r="296">
          <cell r="C296">
            <v>0</v>
          </cell>
          <cell r="D296">
            <v>0</v>
          </cell>
          <cell r="G296">
            <v>0</v>
          </cell>
        </row>
        <row r="298">
          <cell r="C298">
            <v>0</v>
          </cell>
          <cell r="D298">
            <v>0</v>
          </cell>
          <cell r="G298">
            <v>0</v>
          </cell>
        </row>
        <row r="299">
          <cell r="C299">
            <v>0</v>
          </cell>
          <cell r="D299">
            <v>0</v>
          </cell>
          <cell r="G299">
            <v>0</v>
          </cell>
        </row>
        <row r="302">
          <cell r="C302">
            <v>0</v>
          </cell>
          <cell r="D302">
            <v>0</v>
          </cell>
          <cell r="G302">
            <v>53516418</v>
          </cell>
        </row>
        <row r="303">
          <cell r="C303">
            <v>0</v>
          </cell>
          <cell r="D303">
            <v>0</v>
          </cell>
          <cell r="G303">
            <v>0</v>
          </cell>
        </row>
        <row r="304">
          <cell r="C304">
            <v>0</v>
          </cell>
          <cell r="D304">
            <v>0</v>
          </cell>
          <cell r="G304">
            <v>0</v>
          </cell>
        </row>
        <row r="305">
          <cell r="C305">
            <v>0</v>
          </cell>
          <cell r="D305">
            <v>0</v>
          </cell>
          <cell r="G305">
            <v>0</v>
          </cell>
        </row>
        <row r="306">
          <cell r="C306">
            <v>0</v>
          </cell>
          <cell r="D306">
            <v>0</v>
          </cell>
          <cell r="G306">
            <v>0</v>
          </cell>
        </row>
        <row r="308">
          <cell r="C308">
            <v>0</v>
          </cell>
          <cell r="D308">
            <v>0</v>
          </cell>
          <cell r="G308">
            <v>0</v>
          </cell>
        </row>
        <row r="309">
          <cell r="C309">
            <v>0</v>
          </cell>
          <cell r="D309">
            <v>0</v>
          </cell>
          <cell r="G309">
            <v>0</v>
          </cell>
        </row>
        <row r="310">
          <cell r="C310">
            <v>0</v>
          </cell>
          <cell r="D310">
            <v>0</v>
          </cell>
          <cell r="G310">
            <v>0</v>
          </cell>
        </row>
        <row r="311">
          <cell r="C311">
            <v>0</v>
          </cell>
          <cell r="D311">
            <v>0</v>
          </cell>
          <cell r="G311">
            <v>0</v>
          </cell>
        </row>
        <row r="313">
          <cell r="C313">
            <v>0</v>
          </cell>
          <cell r="D313">
            <v>0</v>
          </cell>
          <cell r="G313">
            <v>0</v>
          </cell>
        </row>
        <row r="314">
          <cell r="C314">
            <v>0</v>
          </cell>
          <cell r="D314">
            <v>0</v>
          </cell>
          <cell r="G314">
            <v>0</v>
          </cell>
        </row>
        <row r="315">
          <cell r="C315">
            <v>0</v>
          </cell>
          <cell r="D315">
            <v>0</v>
          </cell>
          <cell r="G315">
            <v>0</v>
          </cell>
        </row>
        <row r="316">
          <cell r="C316">
            <v>0</v>
          </cell>
          <cell r="D316">
            <v>0</v>
          </cell>
          <cell r="G316">
            <v>0</v>
          </cell>
        </row>
        <row r="318">
          <cell r="C318">
            <v>0</v>
          </cell>
          <cell r="D318">
            <v>0</v>
          </cell>
          <cell r="G318">
            <v>0</v>
          </cell>
        </row>
        <row r="319">
          <cell r="C319">
            <v>0</v>
          </cell>
          <cell r="D319">
            <v>0</v>
          </cell>
          <cell r="G319">
            <v>0</v>
          </cell>
        </row>
        <row r="320">
          <cell r="C320">
            <v>0</v>
          </cell>
          <cell r="D320">
            <v>0</v>
          </cell>
          <cell r="G320">
            <v>0</v>
          </cell>
        </row>
        <row r="321">
          <cell r="C321">
            <v>0</v>
          </cell>
          <cell r="D321">
            <v>0</v>
          </cell>
          <cell r="G321">
            <v>0</v>
          </cell>
        </row>
        <row r="322">
          <cell r="C322">
            <v>0</v>
          </cell>
          <cell r="D322">
            <v>0</v>
          </cell>
          <cell r="G322">
            <v>0</v>
          </cell>
        </row>
        <row r="323">
          <cell r="C323">
            <v>0</v>
          </cell>
          <cell r="D323">
            <v>0</v>
          </cell>
          <cell r="G323">
            <v>0</v>
          </cell>
        </row>
        <row r="324">
          <cell r="C324">
            <v>0</v>
          </cell>
          <cell r="D324">
            <v>0</v>
          </cell>
          <cell r="G324">
            <v>0</v>
          </cell>
        </row>
        <row r="326">
          <cell r="C326">
            <v>0</v>
          </cell>
          <cell r="D326">
            <v>0</v>
          </cell>
          <cell r="G326">
            <v>0</v>
          </cell>
        </row>
        <row r="327">
          <cell r="C327">
            <v>0</v>
          </cell>
          <cell r="D327">
            <v>0</v>
          </cell>
          <cell r="G327">
            <v>0</v>
          </cell>
        </row>
        <row r="328">
          <cell r="C328">
            <v>0</v>
          </cell>
          <cell r="D328">
            <v>0</v>
          </cell>
          <cell r="G328">
            <v>0</v>
          </cell>
        </row>
        <row r="329">
          <cell r="C329">
            <v>1854000000</v>
          </cell>
          <cell r="D329">
            <v>0</v>
          </cell>
          <cell r="G329">
            <v>866574593</v>
          </cell>
        </row>
        <row r="330">
          <cell r="C330">
            <v>0</v>
          </cell>
          <cell r="D330">
            <v>0</v>
          </cell>
          <cell r="G330">
            <v>0</v>
          </cell>
        </row>
        <row r="331">
          <cell r="C331">
            <v>0</v>
          </cell>
          <cell r="D331">
            <v>0</v>
          </cell>
          <cell r="G331">
            <v>0</v>
          </cell>
        </row>
        <row r="332">
          <cell r="C332">
            <v>0</v>
          </cell>
          <cell r="D332">
            <v>0</v>
          </cell>
          <cell r="G332">
            <v>0</v>
          </cell>
        </row>
        <row r="333">
          <cell r="C333">
            <v>0</v>
          </cell>
          <cell r="D333">
            <v>0</v>
          </cell>
          <cell r="G333">
            <v>0</v>
          </cell>
        </row>
        <row r="334">
          <cell r="C334">
            <v>0</v>
          </cell>
          <cell r="D334">
            <v>0</v>
          </cell>
          <cell r="G334">
            <v>0</v>
          </cell>
        </row>
        <row r="336">
          <cell r="C336">
            <v>0</v>
          </cell>
          <cell r="D336">
            <v>0</v>
          </cell>
          <cell r="G336">
            <v>0</v>
          </cell>
        </row>
        <row r="337">
          <cell r="C337">
            <v>0</v>
          </cell>
          <cell r="D337">
            <v>0</v>
          </cell>
          <cell r="G337">
            <v>0</v>
          </cell>
        </row>
        <row r="338">
          <cell r="C338">
            <v>0</v>
          </cell>
          <cell r="D338">
            <v>0</v>
          </cell>
          <cell r="G338">
            <v>0</v>
          </cell>
        </row>
        <row r="339">
          <cell r="C339">
            <v>0</v>
          </cell>
          <cell r="D339">
            <v>0</v>
          </cell>
          <cell r="G339">
            <v>0</v>
          </cell>
        </row>
        <row r="340">
          <cell r="C340">
            <v>0</v>
          </cell>
          <cell r="D340">
            <v>0</v>
          </cell>
          <cell r="G340">
            <v>19249593</v>
          </cell>
        </row>
      </sheetData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e"/>
      <sheetName val="idi"/>
      <sheetName val="ffd"/>
      <sheetName val="idu"/>
      <sheetName val="fon"/>
      <sheetName val="cvp"/>
      <sheetName val="idr"/>
      <sheetName val="idp"/>
      <sheetName val="idip"/>
      <sheetName val="fga"/>
      <sheetName val="orq"/>
      <sheetName val="fvs"/>
      <sheetName val="jar"/>
      <sheetName val="ide"/>
      <sheetName val="com"/>
      <sheetName val="tur"/>
      <sheetName val="art"/>
      <sheetName val="cat"/>
      <sheetName val="via"/>
      <sheetName val="ues"/>
      <sheetName val="uni"/>
      <sheetName val="cont"/>
      <sheetName val="hda"/>
      <sheetName val="espub"/>
      <sheetName val="ctas"/>
      <sheetName val="ent"/>
    </sheetNames>
    <sheetDataSet>
      <sheetData sheetId="0">
        <row r="13">
          <cell r="C13">
            <v>6620525000</v>
          </cell>
          <cell r="D13">
            <v>2300000000</v>
          </cell>
          <cell r="G13">
            <v>3732444652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952300000</v>
          </cell>
          <cell r="D300">
            <v>0</v>
          </cell>
          <cell r="G300">
            <v>991532077</v>
          </cell>
        </row>
      </sheetData>
      <sheetData sheetId="1">
        <row r="13">
          <cell r="C13">
            <v>0</v>
          </cell>
          <cell r="D13">
            <v>6795000000</v>
          </cell>
          <cell r="G13">
            <v>3795000000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0</v>
          </cell>
          <cell r="D300">
            <v>0</v>
          </cell>
          <cell r="G300">
            <v>0</v>
          </cell>
        </row>
      </sheetData>
      <sheetData sheetId="2">
        <row r="13">
          <cell r="C13">
            <v>187674723000</v>
          </cell>
          <cell r="D13">
            <v>0</v>
          </cell>
          <cell r="G13">
            <v>48049605006</v>
          </cell>
        </row>
        <row r="218">
          <cell r="C218">
            <v>523578319000</v>
          </cell>
          <cell r="D218">
            <v>0</v>
          </cell>
          <cell r="G218">
            <v>126950531451</v>
          </cell>
        </row>
        <row r="300">
          <cell r="C300">
            <v>405262584000</v>
          </cell>
          <cell r="D300">
            <v>0</v>
          </cell>
          <cell r="G300">
            <v>34022468711</v>
          </cell>
        </row>
      </sheetData>
      <sheetData sheetId="3">
        <row r="13">
          <cell r="C13">
            <v>116783237000</v>
          </cell>
          <cell r="D13">
            <v>0</v>
          </cell>
          <cell r="G13">
            <v>58359963425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226984323000</v>
          </cell>
          <cell r="D300">
            <v>0</v>
          </cell>
          <cell r="G300">
            <v>4599944677</v>
          </cell>
        </row>
      </sheetData>
      <sheetData sheetId="4">
        <row r="13">
          <cell r="C13">
            <v>13793623000</v>
          </cell>
          <cell r="D13">
            <v>0</v>
          </cell>
          <cell r="G13">
            <v>6253833461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83252596000</v>
          </cell>
          <cell r="D300">
            <v>0</v>
          </cell>
          <cell r="G300">
            <v>66241560</v>
          </cell>
        </row>
      </sheetData>
      <sheetData sheetId="5">
        <row r="13">
          <cell r="C13">
            <v>905627000</v>
          </cell>
          <cell r="D13">
            <v>7990681642</v>
          </cell>
          <cell r="G13">
            <v>236060324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23610516000</v>
          </cell>
          <cell r="D300">
            <v>0</v>
          </cell>
          <cell r="G300">
            <v>22692261536</v>
          </cell>
        </row>
      </sheetData>
      <sheetData sheetId="6">
        <row r="13">
          <cell r="C13">
            <v>57178372000</v>
          </cell>
          <cell r="D13">
            <v>0</v>
          </cell>
          <cell r="G13">
            <v>11640942270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67525950000</v>
          </cell>
          <cell r="D300">
            <v>0</v>
          </cell>
          <cell r="G300">
            <v>66137401162</v>
          </cell>
        </row>
      </sheetData>
      <sheetData sheetId="7">
        <row r="13">
          <cell r="C13">
            <v>7013243000</v>
          </cell>
          <cell r="D13">
            <v>1720736176</v>
          </cell>
          <cell r="G13">
            <v>5260657354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1510658000</v>
          </cell>
          <cell r="D300">
            <v>329156009</v>
          </cell>
          <cell r="G300">
            <v>1280152884</v>
          </cell>
        </row>
      </sheetData>
      <sheetData sheetId="8">
        <row r="13">
          <cell r="C13">
            <v>31937476000</v>
          </cell>
          <cell r="D13">
            <v>0</v>
          </cell>
          <cell r="G13">
            <v>4504645449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12056435000</v>
          </cell>
          <cell r="D300">
            <v>0</v>
          </cell>
          <cell r="G300">
            <v>65540170</v>
          </cell>
        </row>
      </sheetData>
      <sheetData sheetId="9">
        <row r="13">
          <cell r="C13">
            <v>161335000</v>
          </cell>
          <cell r="D13">
            <v>0</v>
          </cell>
          <cell r="G13">
            <v>74515737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171870000</v>
          </cell>
          <cell r="D300">
            <v>0</v>
          </cell>
          <cell r="G300">
            <v>171870000</v>
          </cell>
        </row>
      </sheetData>
      <sheetData sheetId="10">
        <row r="13">
          <cell r="C13">
            <v>180000000</v>
          </cell>
          <cell r="D13">
            <v>0</v>
          </cell>
          <cell r="G13">
            <v>13689711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66917000</v>
          </cell>
          <cell r="D300">
            <v>0</v>
          </cell>
          <cell r="G300">
            <v>361018</v>
          </cell>
        </row>
      </sheetData>
      <sheetData sheetId="11">
        <row r="13">
          <cell r="C13">
            <v>162000000</v>
          </cell>
          <cell r="D13">
            <v>0</v>
          </cell>
          <cell r="G13">
            <v>79383968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17977144000</v>
          </cell>
          <cell r="D300">
            <v>0</v>
          </cell>
          <cell r="G300">
            <v>15680735022</v>
          </cell>
        </row>
      </sheetData>
      <sheetData sheetId="12">
        <row r="13">
          <cell r="C13">
            <v>2774506000</v>
          </cell>
          <cell r="D13">
            <v>0</v>
          </cell>
          <cell r="G13">
            <v>1412506224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877714000</v>
          </cell>
          <cell r="D300">
            <v>0</v>
          </cell>
          <cell r="G300">
            <v>0</v>
          </cell>
        </row>
      </sheetData>
      <sheetData sheetId="13">
        <row r="13">
          <cell r="C13">
            <v>110000000</v>
          </cell>
          <cell r="D13">
            <v>3120119076</v>
          </cell>
          <cell r="G13">
            <v>3120119076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105965000</v>
          </cell>
          <cell r="D300">
            <v>0</v>
          </cell>
          <cell r="G300">
            <v>109235603</v>
          </cell>
        </row>
      </sheetData>
      <sheetData sheetId="14">
        <row r="13">
          <cell r="C13">
            <v>0</v>
          </cell>
          <cell r="D13">
            <v>0</v>
          </cell>
          <cell r="G13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</row>
      </sheetData>
      <sheetData sheetId="15">
        <row r="13">
          <cell r="C13">
            <v>0</v>
          </cell>
          <cell r="D13">
            <v>0</v>
          </cell>
          <cell r="G13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0</v>
          </cell>
          <cell r="D300">
            <v>0</v>
          </cell>
          <cell r="G300">
            <v>0</v>
          </cell>
        </row>
      </sheetData>
      <sheetData sheetId="16">
        <row r="13">
          <cell r="C13">
            <v>11316000000</v>
          </cell>
          <cell r="D13">
            <v>0</v>
          </cell>
          <cell r="G13">
            <v>1542984597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1200000000</v>
          </cell>
          <cell r="D300">
            <v>1111690000</v>
          </cell>
          <cell r="G300">
            <v>37100549</v>
          </cell>
        </row>
      </sheetData>
      <sheetData sheetId="17">
        <row r="13">
          <cell r="C13">
            <v>1600000000</v>
          </cell>
          <cell r="D13">
            <v>0</v>
          </cell>
          <cell r="G13">
            <v>582879176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784932000</v>
          </cell>
          <cell r="D300">
            <v>0</v>
          </cell>
          <cell r="G300">
            <v>784932000</v>
          </cell>
        </row>
      </sheetData>
      <sheetData sheetId="18">
        <row r="13">
          <cell r="C13">
            <v>15000000000</v>
          </cell>
          <cell r="D13">
            <v>0</v>
          </cell>
          <cell r="G13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108319976000</v>
          </cell>
          <cell r="D300">
            <v>0</v>
          </cell>
          <cell r="G300">
            <v>0</v>
          </cell>
        </row>
      </sheetData>
      <sheetData sheetId="19">
        <row r="13">
          <cell r="C13">
            <v>1854437000</v>
          </cell>
          <cell r="D13">
            <v>0</v>
          </cell>
          <cell r="G13">
            <v>456143219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4737223000</v>
          </cell>
          <cell r="D300">
            <v>0</v>
          </cell>
          <cell r="G300">
            <v>4680956094</v>
          </cell>
        </row>
      </sheetData>
      <sheetData sheetId="20">
        <row r="9">
          <cell r="C9">
            <v>0</v>
          </cell>
        </row>
        <row r="13">
          <cell r="C13">
            <v>53373899000</v>
          </cell>
          <cell r="D13">
            <v>0</v>
          </cell>
          <cell r="G13">
            <v>17030086571</v>
          </cell>
        </row>
        <row r="218">
          <cell r="C218">
            <v>17120651000</v>
          </cell>
          <cell r="D218">
            <v>0</v>
          </cell>
          <cell r="G218">
            <v>4565506836</v>
          </cell>
        </row>
        <row r="300">
          <cell r="C300">
            <v>17511645000</v>
          </cell>
          <cell r="D300">
            <v>0</v>
          </cell>
          <cell r="G300">
            <v>15727500789</v>
          </cell>
        </row>
      </sheetData>
      <sheetData sheetId="21">
        <row r="9">
          <cell r="C9">
            <v>0</v>
          </cell>
        </row>
        <row r="13">
          <cell r="C13">
            <v>925000000</v>
          </cell>
          <cell r="D13">
            <v>0</v>
          </cell>
          <cell r="G13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0</v>
          </cell>
          <cell r="D300">
            <v>0</v>
          </cell>
          <cell r="G300">
            <v>0</v>
          </cell>
        </row>
      </sheetData>
      <sheetData sheetId="22">
        <row r="9">
          <cell r="C9">
            <v>0</v>
          </cell>
        </row>
        <row r="13">
          <cell r="C13">
            <v>7318011095000</v>
          </cell>
          <cell r="D13">
            <v>0</v>
          </cell>
          <cell r="G13">
            <v>1671711547057</v>
          </cell>
        </row>
        <row r="218">
          <cell r="C218">
            <v>2318180785000</v>
          </cell>
          <cell r="D218">
            <v>0</v>
          </cell>
          <cell r="G218">
            <v>495570500695</v>
          </cell>
        </row>
        <row r="300">
          <cell r="C300">
            <v>5643117499000</v>
          </cell>
          <cell r="D300">
            <v>0</v>
          </cell>
          <cell r="G300">
            <v>109263542399</v>
          </cell>
        </row>
      </sheetData>
      <sheetData sheetId="23">
        <row r="9">
          <cell r="C9">
            <v>0</v>
          </cell>
        </row>
      </sheetData>
      <sheetData sheetId="24">
        <row r="7">
          <cell r="C7">
            <v>17302281100000</v>
          </cell>
        </row>
      </sheetData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e"/>
      <sheetName val="idi"/>
      <sheetName val="ffd"/>
      <sheetName val="idu"/>
      <sheetName val="fon"/>
      <sheetName val="cvp"/>
      <sheetName val="idr"/>
      <sheetName val="idp"/>
      <sheetName val="idip"/>
      <sheetName val="fga"/>
      <sheetName val="orq"/>
      <sheetName val="fvs"/>
      <sheetName val="jar"/>
      <sheetName val="ide"/>
      <sheetName val="com"/>
      <sheetName val="tur"/>
      <sheetName val="art"/>
      <sheetName val="cat"/>
      <sheetName val="via"/>
      <sheetName val="ues"/>
      <sheetName val="uni"/>
      <sheetName val="cont"/>
      <sheetName val="hda"/>
      <sheetName val="espub"/>
      <sheetName val="ctas"/>
      <sheetName val="ent"/>
    </sheetNames>
    <sheetDataSet>
      <sheetData sheetId="0">
        <row r="280">
          <cell r="J280"/>
        </row>
      </sheetData>
      <sheetData sheetId="1">
        <row r="280">
          <cell r="J280"/>
        </row>
      </sheetData>
      <sheetData sheetId="2">
        <row r="280">
          <cell r="J280"/>
        </row>
      </sheetData>
      <sheetData sheetId="3">
        <row r="280">
          <cell r="J280"/>
        </row>
      </sheetData>
      <sheetData sheetId="4">
        <row r="280">
          <cell r="J280"/>
        </row>
      </sheetData>
      <sheetData sheetId="5">
        <row r="280">
          <cell r="J280"/>
        </row>
      </sheetData>
      <sheetData sheetId="6">
        <row r="280">
          <cell r="J280"/>
        </row>
      </sheetData>
      <sheetData sheetId="7">
        <row r="280">
          <cell r="J280"/>
        </row>
      </sheetData>
      <sheetData sheetId="8">
        <row r="280">
          <cell r="J280"/>
        </row>
      </sheetData>
      <sheetData sheetId="9">
        <row r="280">
          <cell r="J280"/>
        </row>
      </sheetData>
      <sheetData sheetId="10">
        <row r="280">
          <cell r="J280"/>
        </row>
      </sheetData>
      <sheetData sheetId="11">
        <row r="280">
          <cell r="J280"/>
        </row>
      </sheetData>
      <sheetData sheetId="12">
        <row r="280">
          <cell r="J280"/>
        </row>
      </sheetData>
      <sheetData sheetId="13">
        <row r="280">
          <cell r="J280"/>
        </row>
      </sheetData>
      <sheetData sheetId="14"/>
      <sheetData sheetId="15">
        <row r="280">
          <cell r="J280"/>
        </row>
      </sheetData>
      <sheetData sheetId="16">
        <row r="280">
          <cell r="J280"/>
        </row>
      </sheetData>
      <sheetData sheetId="17">
        <row r="280">
          <cell r="J280"/>
        </row>
      </sheetData>
      <sheetData sheetId="18">
        <row r="280">
          <cell r="J280"/>
        </row>
      </sheetData>
      <sheetData sheetId="19">
        <row r="280">
          <cell r="J280"/>
        </row>
      </sheetData>
      <sheetData sheetId="20">
        <row r="280">
          <cell r="J280"/>
        </row>
      </sheetData>
      <sheetData sheetId="21">
        <row r="280">
          <cell r="J280"/>
        </row>
      </sheetData>
      <sheetData sheetId="22">
        <row r="280">
          <cell r="J280"/>
        </row>
      </sheetData>
      <sheetData sheetId="23"/>
      <sheetData sheetId="24"/>
      <sheetData sheetId="25">
        <row r="32">
          <cell r="T32">
            <v>17302281100000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"/>
      <sheetName val="tn"/>
      <sheetName val="si"/>
      <sheetName val="oc"/>
      <sheetName val="cl"/>
      <sheetName val="bo"/>
      <sheetName val="en"/>
      <sheetName val="fo"/>
      <sheetName val="me"/>
      <sheetName val="tj"/>
      <sheetName val="ce"/>
      <sheetName val="bl"/>
      <sheetName val="ch"/>
      <sheetName val="sb"/>
      <sheetName val="uq"/>
      <sheetName val="us"/>
      <sheetName val="su"/>
      <sheetName val="nz"/>
      <sheetName val="pb"/>
      <sheetName val="cr"/>
      <sheetName val="rf"/>
      <sheetName val="vis"/>
      <sheetName val="ct"/>
      <sheetName val="Hoja17"/>
      <sheetName val="Hoja5"/>
    </sheetNames>
    <sheetDataSet>
      <sheetData sheetId="0">
        <row r="9">
          <cell r="D9">
            <v>16304000000</v>
          </cell>
          <cell r="E9">
            <v>0</v>
          </cell>
          <cell r="J9">
            <v>4270550487</v>
          </cell>
          <cell r="N9">
            <v>5702187759</v>
          </cell>
        </row>
        <row r="190">
          <cell r="D190">
            <v>64638000000</v>
          </cell>
          <cell r="E190">
            <v>0</v>
          </cell>
          <cell r="J190">
            <v>11442931980</v>
          </cell>
          <cell r="N190">
            <v>17088830898</v>
          </cell>
        </row>
        <row r="395">
          <cell r="D395">
            <v>678000000</v>
          </cell>
          <cell r="E395">
            <v>0</v>
          </cell>
          <cell r="J395">
            <v>0</v>
          </cell>
          <cell r="N395">
            <v>678000000</v>
          </cell>
        </row>
        <row r="1376">
          <cell r="D1376">
            <v>6493000000</v>
          </cell>
        </row>
      </sheetData>
      <sheetData sheetId="1">
        <row r="9">
          <cell r="D9">
            <v>21162000000</v>
          </cell>
          <cell r="E9">
            <v>0</v>
          </cell>
          <cell r="J9">
            <v>3699574503</v>
          </cell>
          <cell r="N9">
            <v>10351566242</v>
          </cell>
        </row>
        <row r="190">
          <cell r="D190">
            <v>85049000000</v>
          </cell>
          <cell r="E190">
            <v>0</v>
          </cell>
          <cell r="J190">
            <v>15528816200</v>
          </cell>
          <cell r="N190">
            <v>47841089608</v>
          </cell>
        </row>
        <row r="395">
          <cell r="D395">
            <v>0</v>
          </cell>
          <cell r="E395">
            <v>0</v>
          </cell>
          <cell r="J395">
            <v>0</v>
          </cell>
          <cell r="N395">
            <v>0</v>
          </cell>
        </row>
      </sheetData>
      <sheetData sheetId="2">
        <row r="9">
          <cell r="D9">
            <v>28882000000</v>
          </cell>
          <cell r="E9">
            <v>0</v>
          </cell>
          <cell r="J9">
            <v>4144584340</v>
          </cell>
          <cell r="N9">
            <v>8554310028</v>
          </cell>
        </row>
        <row r="190">
          <cell r="D190">
            <v>81613000000</v>
          </cell>
          <cell r="E190">
            <v>0</v>
          </cell>
          <cell r="J190">
            <v>15395929839</v>
          </cell>
          <cell r="N190">
            <v>31285992194</v>
          </cell>
        </row>
        <row r="395">
          <cell r="D395">
            <v>0</v>
          </cell>
          <cell r="E395">
            <v>0</v>
          </cell>
          <cell r="J395">
            <v>0</v>
          </cell>
          <cell r="N395">
            <v>0</v>
          </cell>
        </row>
        <row r="1376">
          <cell r="D1376">
            <v>6844000000</v>
          </cell>
        </row>
      </sheetData>
      <sheetData sheetId="3">
        <row r="9">
          <cell r="D9">
            <v>21397000000</v>
          </cell>
          <cell r="E9">
            <v>0</v>
          </cell>
          <cell r="J9">
            <v>3823838207</v>
          </cell>
          <cell r="N9">
            <v>8659858485</v>
          </cell>
        </row>
        <row r="190">
          <cell r="D190">
            <v>89336000000</v>
          </cell>
          <cell r="E190">
            <v>0</v>
          </cell>
          <cell r="J190">
            <v>17901260661</v>
          </cell>
          <cell r="N190">
            <v>41226460971</v>
          </cell>
        </row>
        <row r="395">
          <cell r="D395">
            <v>0</v>
          </cell>
          <cell r="E395">
            <v>0</v>
          </cell>
          <cell r="J395">
            <v>0</v>
          </cell>
          <cell r="N395">
            <v>0</v>
          </cell>
        </row>
        <row r="1376">
          <cell r="D1376">
            <v>10702000000</v>
          </cell>
        </row>
      </sheetData>
      <sheetData sheetId="4">
        <row r="9">
          <cell r="D9">
            <v>15869000000</v>
          </cell>
          <cell r="E9">
            <v>0</v>
          </cell>
          <cell r="J9">
            <v>3341997980</v>
          </cell>
          <cell r="N9">
            <v>6315514179</v>
          </cell>
        </row>
        <row r="190">
          <cell r="D190">
            <v>75217000000</v>
          </cell>
          <cell r="E190">
            <v>0</v>
          </cell>
          <cell r="J190">
            <v>15511826064</v>
          </cell>
          <cell r="N190">
            <v>44359492998</v>
          </cell>
        </row>
        <row r="395">
          <cell r="D395">
            <v>5000000000</v>
          </cell>
          <cell r="E395">
            <v>0</v>
          </cell>
          <cell r="J395">
            <v>0</v>
          </cell>
          <cell r="N395">
            <v>0</v>
          </cell>
        </row>
      </sheetData>
      <sheetData sheetId="5">
        <row r="9">
          <cell r="D9">
            <v>4697000000</v>
          </cell>
          <cell r="E9">
            <v>0</v>
          </cell>
          <cell r="J9">
            <v>774333304</v>
          </cell>
          <cell r="N9">
            <v>1671385520</v>
          </cell>
        </row>
        <row r="190">
          <cell r="D190">
            <v>12575000000</v>
          </cell>
          <cell r="E190">
            <v>0</v>
          </cell>
          <cell r="J190">
            <v>2614333581</v>
          </cell>
          <cell r="N190">
            <v>4194722020</v>
          </cell>
        </row>
        <row r="395">
          <cell r="D395">
            <v>18746000000</v>
          </cell>
          <cell r="E395">
            <v>856315042</v>
          </cell>
          <cell r="J395">
            <v>0</v>
          </cell>
          <cell r="N395">
            <v>102397694</v>
          </cell>
        </row>
        <row r="1376">
          <cell r="D1376">
            <v>583000000</v>
          </cell>
        </row>
      </sheetData>
      <sheetData sheetId="6">
        <row r="9">
          <cell r="D9">
            <v>13100000000</v>
          </cell>
          <cell r="E9">
            <v>0</v>
          </cell>
          <cell r="J9">
            <v>2157713950</v>
          </cell>
          <cell r="N9">
            <v>4385258744</v>
          </cell>
        </row>
        <row r="190">
          <cell r="D190">
            <v>54790000000</v>
          </cell>
          <cell r="E190">
            <v>0</v>
          </cell>
          <cell r="J190">
            <v>9694966609</v>
          </cell>
          <cell r="N190">
            <v>18230247055</v>
          </cell>
        </row>
        <row r="395">
          <cell r="D395">
            <v>0</v>
          </cell>
          <cell r="E395">
            <v>0</v>
          </cell>
          <cell r="J395">
            <v>0</v>
          </cell>
          <cell r="N395">
            <v>0</v>
          </cell>
        </row>
        <row r="1376">
          <cell r="D1376">
            <v>2713000000</v>
          </cell>
        </row>
      </sheetData>
      <sheetData sheetId="7">
        <row r="9">
          <cell r="D9">
            <v>8418000000</v>
          </cell>
          <cell r="E9">
            <v>0</v>
          </cell>
          <cell r="J9">
            <v>1316346749</v>
          </cell>
          <cell r="N9">
            <v>3112697934</v>
          </cell>
        </row>
        <row r="190">
          <cell r="D190">
            <v>40826000000</v>
          </cell>
          <cell r="E190">
            <v>0</v>
          </cell>
          <cell r="J190">
            <v>7822277906</v>
          </cell>
          <cell r="N190">
            <v>23098331144</v>
          </cell>
        </row>
        <row r="395">
          <cell r="D395">
            <v>480000000</v>
          </cell>
          <cell r="E395">
            <v>449584699</v>
          </cell>
          <cell r="J395">
            <v>103211980</v>
          </cell>
          <cell r="N395">
            <v>407387542</v>
          </cell>
        </row>
        <row r="1376">
          <cell r="D1376">
            <v>2985000000</v>
          </cell>
        </row>
      </sheetData>
      <sheetData sheetId="8">
        <row r="9">
          <cell r="D9">
            <v>18952000000</v>
          </cell>
          <cell r="E9">
            <v>0</v>
          </cell>
          <cell r="J9">
            <v>3342598236</v>
          </cell>
          <cell r="N9">
            <v>9164298136</v>
          </cell>
        </row>
        <row r="190">
          <cell r="D190">
            <v>45030000000</v>
          </cell>
          <cell r="E190">
            <v>0</v>
          </cell>
          <cell r="J190">
            <v>9511405383</v>
          </cell>
          <cell r="N190">
            <v>32412904679</v>
          </cell>
        </row>
        <row r="395">
          <cell r="D395">
            <v>0</v>
          </cell>
          <cell r="E395">
            <v>0</v>
          </cell>
          <cell r="J395">
            <v>0</v>
          </cell>
          <cell r="N395">
            <v>0</v>
          </cell>
        </row>
        <row r="1376">
          <cell r="D1376">
            <v>1875000000</v>
          </cell>
        </row>
      </sheetData>
      <sheetData sheetId="9">
        <row r="9">
          <cell r="D9">
            <v>11453000000</v>
          </cell>
          <cell r="E9">
            <v>0</v>
          </cell>
          <cell r="J9">
            <v>1460452232</v>
          </cell>
          <cell r="N9">
            <v>2800162713</v>
          </cell>
        </row>
        <row r="190">
          <cell r="D190">
            <v>35936000000</v>
          </cell>
          <cell r="E190">
            <v>0</v>
          </cell>
          <cell r="J190">
            <v>5296295993</v>
          </cell>
          <cell r="N190">
            <v>9727549461</v>
          </cell>
        </row>
        <row r="395">
          <cell r="D395">
            <v>0</v>
          </cell>
          <cell r="E395">
            <v>0</v>
          </cell>
          <cell r="J395">
            <v>0</v>
          </cell>
          <cell r="N395">
            <v>0</v>
          </cell>
        </row>
        <row r="1376">
          <cell r="D1376">
            <v>1204000000</v>
          </cell>
        </row>
      </sheetData>
      <sheetData sheetId="10">
        <row r="9">
          <cell r="D9">
            <v>7245000000</v>
          </cell>
          <cell r="E9">
            <v>0</v>
          </cell>
          <cell r="J9">
            <v>954223493</v>
          </cell>
          <cell r="N9">
            <v>3407908015</v>
          </cell>
        </row>
        <row r="190">
          <cell r="D190">
            <v>33225000000</v>
          </cell>
          <cell r="E190">
            <v>0</v>
          </cell>
          <cell r="J190">
            <v>5971577698</v>
          </cell>
          <cell r="N190">
            <v>12674214644</v>
          </cell>
        </row>
        <row r="395">
          <cell r="D395">
            <v>100000000</v>
          </cell>
          <cell r="E395">
            <v>0</v>
          </cell>
          <cell r="J395">
            <v>126319977</v>
          </cell>
          <cell r="N395">
            <v>374878028</v>
          </cell>
        </row>
        <row r="1376">
          <cell r="D1376">
            <v>1594000000</v>
          </cell>
        </row>
      </sheetData>
      <sheetData sheetId="11">
        <row r="9">
          <cell r="D9">
            <v>8567000000</v>
          </cell>
          <cell r="E9">
            <v>0</v>
          </cell>
          <cell r="J9">
            <v>1258288106</v>
          </cell>
          <cell r="N9">
            <v>3595849725</v>
          </cell>
        </row>
        <row r="190">
          <cell r="D190">
            <v>25822000000</v>
          </cell>
          <cell r="E190">
            <v>0</v>
          </cell>
          <cell r="J190">
            <v>4457255569</v>
          </cell>
          <cell r="N190">
            <v>9795628215</v>
          </cell>
        </row>
        <row r="395">
          <cell r="D395">
            <v>0</v>
          </cell>
          <cell r="E395">
            <v>0</v>
          </cell>
          <cell r="J395">
            <v>0</v>
          </cell>
          <cell r="N395">
            <v>0</v>
          </cell>
        </row>
      </sheetData>
      <sheetData sheetId="12">
        <row r="9">
          <cell r="D9">
            <v>5857000000</v>
          </cell>
          <cell r="E9">
            <v>0</v>
          </cell>
          <cell r="J9">
            <v>1435223083</v>
          </cell>
          <cell r="N9">
            <v>2092696321</v>
          </cell>
        </row>
        <row r="190">
          <cell r="D190">
            <v>21589000000</v>
          </cell>
          <cell r="E190">
            <v>0</v>
          </cell>
          <cell r="J190">
            <v>4027396442</v>
          </cell>
          <cell r="N190">
            <v>5682822944</v>
          </cell>
        </row>
        <row r="395">
          <cell r="D395">
            <v>0</v>
          </cell>
          <cell r="E395">
            <v>0</v>
          </cell>
          <cell r="J395">
            <v>0</v>
          </cell>
          <cell r="N395">
            <v>0</v>
          </cell>
        </row>
      </sheetData>
      <sheetData sheetId="13">
        <row r="9">
          <cell r="D9">
            <v>19537000000</v>
          </cell>
          <cell r="E9">
            <v>0</v>
          </cell>
          <cell r="J9">
            <v>3176207490</v>
          </cell>
          <cell r="N9">
            <v>6968653682</v>
          </cell>
        </row>
        <row r="190">
          <cell r="D190">
            <v>77531000000</v>
          </cell>
          <cell r="E190">
            <v>0</v>
          </cell>
          <cell r="J190">
            <v>11738618351</v>
          </cell>
          <cell r="N190">
            <v>33537350255</v>
          </cell>
        </row>
        <row r="395">
          <cell r="D395">
            <v>0</v>
          </cell>
          <cell r="E395">
            <v>0</v>
          </cell>
          <cell r="J395">
            <v>0</v>
          </cell>
          <cell r="N395">
            <v>0</v>
          </cell>
        </row>
      </sheetData>
      <sheetData sheetId="14">
        <row r="9">
          <cell r="D9">
            <v>6375000000</v>
          </cell>
          <cell r="E9">
            <v>0</v>
          </cell>
          <cell r="J9">
            <v>1106597870</v>
          </cell>
          <cell r="N9">
            <v>2723933813</v>
          </cell>
        </row>
        <row r="190">
          <cell r="D190">
            <v>23229000000</v>
          </cell>
          <cell r="E190">
            <v>0</v>
          </cell>
          <cell r="J190">
            <v>3967571323</v>
          </cell>
          <cell r="N190">
            <v>6946628652</v>
          </cell>
        </row>
        <row r="395">
          <cell r="D395">
            <v>0</v>
          </cell>
          <cell r="E395">
            <v>0</v>
          </cell>
          <cell r="J395">
            <v>0</v>
          </cell>
          <cell r="N395">
            <v>0</v>
          </cell>
        </row>
        <row r="1376">
          <cell r="D1376">
            <v>375000000</v>
          </cell>
        </row>
      </sheetData>
      <sheetData sheetId="15">
        <row r="9">
          <cell r="D9">
            <v>7138000000</v>
          </cell>
          <cell r="E9">
            <v>0</v>
          </cell>
          <cell r="J9">
            <v>1652145141</v>
          </cell>
          <cell r="N9">
            <v>1879326133</v>
          </cell>
        </row>
        <row r="190">
          <cell r="D190">
            <v>35988000000</v>
          </cell>
          <cell r="E190">
            <v>0</v>
          </cell>
          <cell r="J190">
            <v>7633604908</v>
          </cell>
          <cell r="N190">
            <v>8419962094</v>
          </cell>
        </row>
        <row r="395">
          <cell r="D395">
            <v>13922000000</v>
          </cell>
          <cell r="E395">
            <v>0</v>
          </cell>
          <cell r="J395">
            <v>0</v>
          </cell>
          <cell r="N395">
            <v>626543787</v>
          </cell>
        </row>
        <row r="1376">
          <cell r="D1376">
            <v>3869000000</v>
          </cell>
        </row>
      </sheetData>
      <sheetData sheetId="16">
        <row r="9">
          <cell r="D9">
            <v>10464000000</v>
          </cell>
          <cell r="E9">
            <v>0</v>
          </cell>
          <cell r="J9">
            <v>1761480101</v>
          </cell>
          <cell r="N9">
            <v>2764091081</v>
          </cell>
        </row>
        <row r="190">
          <cell r="D190">
            <v>37593000000</v>
          </cell>
          <cell r="E190">
            <v>0</v>
          </cell>
          <cell r="J190">
            <v>6538544868</v>
          </cell>
          <cell r="N190">
            <v>10350437845</v>
          </cell>
        </row>
        <row r="395">
          <cell r="D395">
            <v>0</v>
          </cell>
          <cell r="E395">
            <v>0</v>
          </cell>
          <cell r="J395">
            <v>0</v>
          </cell>
          <cell r="N395">
            <v>0</v>
          </cell>
        </row>
        <row r="1376">
          <cell r="D1376">
            <v>1171000000</v>
          </cell>
        </row>
      </sheetData>
      <sheetData sheetId="17">
        <row r="9">
          <cell r="D9">
            <v>3020000000</v>
          </cell>
          <cell r="E9">
            <v>0</v>
          </cell>
          <cell r="J9">
            <v>444871092</v>
          </cell>
          <cell r="N9">
            <v>1244650580</v>
          </cell>
        </row>
        <row r="190">
          <cell r="D190">
            <v>6500000000</v>
          </cell>
          <cell r="E190">
            <v>0</v>
          </cell>
          <cell r="J190">
            <v>1000688007</v>
          </cell>
          <cell r="N190">
            <v>3040002365</v>
          </cell>
        </row>
        <row r="395">
          <cell r="D395">
            <v>0</v>
          </cell>
          <cell r="E395">
            <v>0</v>
          </cell>
          <cell r="J395">
            <v>0</v>
          </cell>
          <cell r="N395">
            <v>0</v>
          </cell>
        </row>
        <row r="1376">
          <cell r="D1376">
            <v>455000000</v>
          </cell>
        </row>
      </sheetData>
      <sheetData sheetId="18">
        <row r="9">
          <cell r="D9">
            <v>17986000000</v>
          </cell>
          <cell r="E9">
            <v>0</v>
          </cell>
          <cell r="J9">
            <v>4230931876</v>
          </cell>
          <cell r="N9">
            <v>9311940041</v>
          </cell>
        </row>
        <row r="190">
          <cell r="D190">
            <v>50285000000</v>
          </cell>
          <cell r="E190">
            <v>0</v>
          </cell>
          <cell r="J190">
            <v>12970354971</v>
          </cell>
          <cell r="N190">
            <v>32816106922</v>
          </cell>
        </row>
        <row r="395">
          <cell r="D395">
            <v>11271000000</v>
          </cell>
          <cell r="E395">
            <v>0</v>
          </cell>
          <cell r="J395">
            <v>456662529</v>
          </cell>
          <cell r="N395">
            <v>613917588</v>
          </cell>
        </row>
        <row r="1376">
          <cell r="D1376">
            <v>7978000000</v>
          </cell>
        </row>
      </sheetData>
      <sheetData sheetId="19">
        <row r="9">
          <cell r="D9">
            <v>9077000000</v>
          </cell>
          <cell r="E9">
            <v>0</v>
          </cell>
          <cell r="J9">
            <v>1728909911</v>
          </cell>
          <cell r="N9">
            <v>4948558637</v>
          </cell>
        </row>
        <row r="190">
          <cell r="D190">
            <v>25378000000</v>
          </cell>
          <cell r="E190">
            <v>0</v>
          </cell>
          <cell r="J190">
            <v>4803995567</v>
          </cell>
          <cell r="N190">
            <v>8901098705</v>
          </cell>
        </row>
        <row r="395">
          <cell r="D395">
            <v>717000000</v>
          </cell>
          <cell r="E395">
            <v>0</v>
          </cell>
          <cell r="J395">
            <v>12147520</v>
          </cell>
          <cell r="N395">
            <v>415816932</v>
          </cell>
        </row>
        <row r="1376">
          <cell r="D1376">
            <v>4556000000</v>
          </cell>
        </row>
      </sheetData>
      <sheetData sheetId="20">
        <row r="9">
          <cell r="D9">
            <v>6775000000</v>
          </cell>
          <cell r="E9">
            <v>0</v>
          </cell>
          <cell r="J9">
            <v>1109317570</v>
          </cell>
          <cell r="N9">
            <v>2739152677</v>
          </cell>
        </row>
        <row r="190">
          <cell r="D190">
            <v>31847000000</v>
          </cell>
          <cell r="E190">
            <v>0</v>
          </cell>
          <cell r="J190">
            <v>5075756314</v>
          </cell>
          <cell r="N190">
            <v>10961862593</v>
          </cell>
        </row>
        <row r="395">
          <cell r="D395">
            <v>10315000000</v>
          </cell>
          <cell r="E395">
            <v>0</v>
          </cell>
          <cell r="J395">
            <v>0</v>
          </cell>
          <cell r="N395">
            <v>0</v>
          </cell>
        </row>
        <row r="1376">
          <cell r="D1376">
            <v>1228000000</v>
          </cell>
        </row>
      </sheetData>
      <sheetData sheetId="21">
        <row r="9">
          <cell r="D9">
            <v>14832000000</v>
          </cell>
          <cell r="E9">
            <v>0</v>
          </cell>
          <cell r="J9">
            <v>2009691617</v>
          </cell>
          <cell r="N9">
            <v>4015081023</v>
          </cell>
        </row>
        <row r="190">
          <cell r="D190">
            <v>45513000000</v>
          </cell>
          <cell r="E190">
            <v>0</v>
          </cell>
          <cell r="J190">
            <v>8495633224</v>
          </cell>
          <cell r="N190">
            <v>21470543840</v>
          </cell>
        </row>
        <row r="395">
          <cell r="D395">
            <v>0</v>
          </cell>
          <cell r="E395">
            <v>0</v>
          </cell>
          <cell r="J395">
            <v>0</v>
          </cell>
          <cell r="N395">
            <v>0</v>
          </cell>
        </row>
        <row r="1376">
          <cell r="D1376">
            <v>3314000000</v>
          </cell>
        </row>
      </sheetData>
      <sheetData sheetId="22">
        <row r="7">
          <cell r="E7">
            <v>1305899741</v>
          </cell>
        </row>
        <row r="8">
          <cell r="E8">
            <v>1305899741</v>
          </cell>
        </row>
        <row r="9">
          <cell r="E9">
            <v>0</v>
          </cell>
        </row>
        <row r="10">
          <cell r="E10">
            <v>-2679876639</v>
          </cell>
        </row>
        <row r="11">
          <cell r="E11">
            <v>6000000</v>
          </cell>
        </row>
        <row r="12">
          <cell r="D12">
            <v>29710061453</v>
          </cell>
          <cell r="E12">
            <v>-2979353</v>
          </cell>
          <cell r="J12">
            <v>5932457509</v>
          </cell>
          <cell r="N12">
            <v>5950224539</v>
          </cell>
        </row>
        <row r="13">
          <cell r="D13">
            <v>882638388</v>
          </cell>
          <cell r="E13">
            <v>0</v>
          </cell>
          <cell r="J13">
            <v>208074459</v>
          </cell>
          <cell r="N13">
            <v>210168438</v>
          </cell>
        </row>
        <row r="14">
          <cell r="D14">
            <v>2168028032</v>
          </cell>
          <cell r="E14">
            <v>0</v>
          </cell>
          <cell r="J14">
            <v>347507425</v>
          </cell>
          <cell r="N14">
            <v>348061604</v>
          </cell>
        </row>
        <row r="15">
          <cell r="D15">
            <v>552360540</v>
          </cell>
          <cell r="E15">
            <v>0</v>
          </cell>
          <cell r="J15">
            <v>81024035</v>
          </cell>
          <cell r="N15">
            <v>81187669</v>
          </cell>
        </row>
        <row r="16">
          <cell r="D16">
            <v>571934958</v>
          </cell>
          <cell r="E16">
            <v>0</v>
          </cell>
          <cell r="J16">
            <v>84030220</v>
          </cell>
          <cell r="N16">
            <v>84193854</v>
          </cell>
        </row>
        <row r="17">
          <cell r="D17">
            <v>856756222</v>
          </cell>
          <cell r="E17">
            <v>0</v>
          </cell>
          <cell r="J17">
            <v>168352515</v>
          </cell>
          <cell r="N17">
            <v>169197773</v>
          </cell>
        </row>
        <row r="18">
          <cell r="D18">
            <v>1771726962</v>
          </cell>
          <cell r="E18">
            <v>0</v>
          </cell>
          <cell r="J18">
            <v>969542</v>
          </cell>
          <cell r="N18">
            <v>969542</v>
          </cell>
        </row>
        <row r="19">
          <cell r="D19">
            <v>2647847434</v>
          </cell>
          <cell r="E19">
            <v>0</v>
          </cell>
          <cell r="J19">
            <v>7218976</v>
          </cell>
          <cell r="N19">
            <v>7218976</v>
          </cell>
        </row>
        <row r="20">
          <cell r="D20">
            <v>3989172268</v>
          </cell>
          <cell r="E20">
            <v>0</v>
          </cell>
          <cell r="J20">
            <v>10087111</v>
          </cell>
          <cell r="N20">
            <v>10087111</v>
          </cell>
        </row>
        <row r="21">
          <cell r="D21">
            <v>2402422868</v>
          </cell>
          <cell r="E21">
            <v>0</v>
          </cell>
          <cell r="J21">
            <v>268906123</v>
          </cell>
          <cell r="N21">
            <v>269887225</v>
          </cell>
        </row>
        <row r="22">
          <cell r="D22">
            <v>5233868270</v>
          </cell>
          <cell r="E22">
            <v>0</v>
          </cell>
          <cell r="J22">
            <v>1167342449</v>
          </cell>
          <cell r="N22">
            <v>1170832414</v>
          </cell>
        </row>
        <row r="23">
          <cell r="D23">
            <v>1170406300</v>
          </cell>
          <cell r="E23">
            <v>0</v>
          </cell>
          <cell r="J23">
            <v>273218807</v>
          </cell>
          <cell r="N23">
            <v>273671377</v>
          </cell>
        </row>
        <row r="24">
          <cell r="D24">
            <v>68917002</v>
          </cell>
          <cell r="E24">
            <v>0</v>
          </cell>
          <cell r="J24">
            <v>12439763</v>
          </cell>
          <cell r="N24">
            <v>12439763</v>
          </cell>
        </row>
        <row r="25">
          <cell r="D25">
            <v>128552155</v>
          </cell>
          <cell r="E25">
            <v>0</v>
          </cell>
          <cell r="J25">
            <v>25841112</v>
          </cell>
          <cell r="N25">
            <v>25841112</v>
          </cell>
        </row>
        <row r="26">
          <cell r="D26">
            <v>9455868</v>
          </cell>
          <cell r="E26">
            <v>0</v>
          </cell>
          <cell r="J26">
            <v>0</v>
          </cell>
          <cell r="N26">
            <v>0</v>
          </cell>
        </row>
        <row r="27">
          <cell r="D27">
            <v>140189383</v>
          </cell>
          <cell r="E27">
            <v>8979353</v>
          </cell>
          <cell r="J27">
            <v>9450261</v>
          </cell>
          <cell r="N27">
            <v>9450261</v>
          </cell>
        </row>
        <row r="28">
          <cell r="D28">
            <v>0</v>
          </cell>
          <cell r="E28">
            <v>0</v>
          </cell>
          <cell r="J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J29">
            <v>0</v>
          </cell>
          <cell r="N29">
            <v>0</v>
          </cell>
        </row>
        <row r="30">
          <cell r="E30">
            <v>0</v>
          </cell>
        </row>
        <row r="31">
          <cell r="D31">
            <v>229702404</v>
          </cell>
          <cell r="E31">
            <v>0</v>
          </cell>
          <cell r="J31">
            <v>4853459</v>
          </cell>
          <cell r="N31">
            <v>14177407</v>
          </cell>
        </row>
        <row r="32">
          <cell r="D32">
            <v>44609000</v>
          </cell>
          <cell r="E32">
            <v>0</v>
          </cell>
          <cell r="J32">
            <v>6042520</v>
          </cell>
          <cell r="N32">
            <v>6042520</v>
          </cell>
        </row>
        <row r="33">
          <cell r="D33">
            <v>222007240</v>
          </cell>
          <cell r="E33">
            <v>0</v>
          </cell>
          <cell r="J33">
            <v>23460877</v>
          </cell>
          <cell r="N33">
            <v>23460877</v>
          </cell>
        </row>
        <row r="34">
          <cell r="D34">
            <v>155766960</v>
          </cell>
          <cell r="E34">
            <v>0</v>
          </cell>
          <cell r="J34">
            <v>16277011</v>
          </cell>
          <cell r="N34">
            <v>16400415</v>
          </cell>
        </row>
        <row r="35">
          <cell r="D35">
            <v>0</v>
          </cell>
          <cell r="E35">
            <v>0</v>
          </cell>
          <cell r="J35">
            <v>0</v>
          </cell>
          <cell r="N35">
            <v>0</v>
          </cell>
        </row>
        <row r="36">
          <cell r="D36">
            <v>632964925</v>
          </cell>
          <cell r="E36">
            <v>0</v>
          </cell>
          <cell r="J36">
            <v>453222754</v>
          </cell>
          <cell r="N36">
            <v>453222754</v>
          </cell>
        </row>
        <row r="37">
          <cell r="E37">
            <v>-2685876639</v>
          </cell>
        </row>
        <row r="38">
          <cell r="D38">
            <v>0</v>
          </cell>
          <cell r="E38">
            <v>0</v>
          </cell>
          <cell r="J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J39">
            <v>0</v>
          </cell>
          <cell r="N39">
            <v>0</v>
          </cell>
        </row>
        <row r="40">
          <cell r="E40">
            <v>-1260469213</v>
          </cell>
        </row>
        <row r="41">
          <cell r="D41">
            <v>25663954073</v>
          </cell>
          <cell r="E41">
            <v>-1260469213</v>
          </cell>
          <cell r="J41">
            <v>6034029422</v>
          </cell>
          <cell r="N41">
            <v>14496299423</v>
          </cell>
        </row>
        <row r="42">
          <cell r="D42">
            <v>0</v>
          </cell>
          <cell r="E42">
            <v>0</v>
          </cell>
          <cell r="J42">
            <v>0</v>
          </cell>
          <cell r="N42">
            <v>0</v>
          </cell>
        </row>
        <row r="43">
          <cell r="D43">
            <v>33048144480</v>
          </cell>
          <cell r="E43">
            <v>-1425407426</v>
          </cell>
          <cell r="J43">
            <v>8663762766</v>
          </cell>
          <cell r="N43">
            <v>19204753495</v>
          </cell>
        </row>
        <row r="44">
          <cell r="D44">
            <v>0</v>
          </cell>
          <cell r="E44">
            <v>0</v>
          </cell>
          <cell r="J44">
            <v>0</v>
          </cell>
          <cell r="N44">
            <v>0</v>
          </cell>
        </row>
        <row r="45">
          <cell r="D45">
            <v>44889984</v>
          </cell>
          <cell r="E45">
            <v>0</v>
          </cell>
          <cell r="J45">
            <v>2691019</v>
          </cell>
          <cell r="N45">
            <v>2803119</v>
          </cell>
        </row>
        <row r="46">
          <cell r="E46">
            <v>0</v>
          </cell>
        </row>
        <row r="47">
          <cell r="E47">
            <v>0</v>
          </cell>
        </row>
        <row r="48">
          <cell r="D48">
            <v>4665038348</v>
          </cell>
          <cell r="E48">
            <v>0</v>
          </cell>
          <cell r="J48">
            <v>492804385</v>
          </cell>
          <cell r="N48">
            <v>551945725</v>
          </cell>
        </row>
        <row r="49">
          <cell r="D49">
            <v>2759244128</v>
          </cell>
          <cell r="E49">
            <v>0</v>
          </cell>
          <cell r="J49">
            <v>445927997</v>
          </cell>
          <cell r="N49">
            <v>455489018</v>
          </cell>
        </row>
        <row r="50">
          <cell r="D50">
            <v>3449838922</v>
          </cell>
          <cell r="E50">
            <v>0</v>
          </cell>
          <cell r="J50">
            <v>523008625</v>
          </cell>
          <cell r="N50">
            <v>561590652</v>
          </cell>
        </row>
        <row r="51">
          <cell r="D51">
            <v>524038406</v>
          </cell>
          <cell r="E51">
            <v>0</v>
          </cell>
          <cell r="J51">
            <v>62660084</v>
          </cell>
          <cell r="N51">
            <v>71194779</v>
          </cell>
        </row>
        <row r="52">
          <cell r="D52">
            <v>1973263126</v>
          </cell>
          <cell r="E52">
            <v>0</v>
          </cell>
          <cell r="J52">
            <v>262434899</v>
          </cell>
          <cell r="N52">
            <v>329508029</v>
          </cell>
        </row>
        <row r="53">
          <cell r="E53">
            <v>0</v>
          </cell>
        </row>
        <row r="54">
          <cell r="D54">
            <v>1052145700</v>
          </cell>
          <cell r="E54">
            <v>0</v>
          </cell>
          <cell r="J54">
            <v>147131744</v>
          </cell>
          <cell r="N54">
            <v>150955284</v>
          </cell>
        </row>
        <row r="55">
          <cell r="D55">
            <v>1944495599</v>
          </cell>
          <cell r="E55">
            <v>0</v>
          </cell>
          <cell r="J55">
            <v>315553435</v>
          </cell>
          <cell r="N55">
            <v>361607049</v>
          </cell>
        </row>
        <row r="56">
          <cell r="D56">
            <v>58737788</v>
          </cell>
          <cell r="E56">
            <v>0</v>
          </cell>
          <cell r="J56">
            <v>7022235</v>
          </cell>
          <cell r="N56">
            <v>8227435</v>
          </cell>
        </row>
        <row r="57">
          <cell r="D57">
            <v>65426620</v>
          </cell>
          <cell r="E57">
            <v>0</v>
          </cell>
          <cell r="J57">
            <v>16356654</v>
          </cell>
          <cell r="N57">
            <v>16356654</v>
          </cell>
        </row>
        <row r="58">
          <cell r="D58">
            <v>0</v>
          </cell>
          <cell r="E58">
            <v>0</v>
          </cell>
          <cell r="J58">
            <v>0</v>
          </cell>
          <cell r="N58">
            <v>0</v>
          </cell>
        </row>
        <row r="59">
          <cell r="D59">
            <v>1470895076</v>
          </cell>
          <cell r="E59">
            <v>0</v>
          </cell>
          <cell r="J59">
            <v>201707958</v>
          </cell>
          <cell r="N59">
            <v>247127366</v>
          </cell>
        </row>
        <row r="60">
          <cell r="D60">
            <v>990195213</v>
          </cell>
          <cell r="E60">
            <v>0</v>
          </cell>
          <cell r="J60">
            <v>134413435</v>
          </cell>
          <cell r="N60">
            <v>164754445</v>
          </cell>
        </row>
        <row r="61">
          <cell r="D61">
            <v>0</v>
          </cell>
          <cell r="E61">
            <v>0</v>
          </cell>
          <cell r="J61">
            <v>0</v>
          </cell>
          <cell r="N61">
            <v>0</v>
          </cell>
        </row>
        <row r="62">
          <cell r="D62">
            <v>2000000</v>
          </cell>
          <cell r="E62">
            <v>0</v>
          </cell>
          <cell r="J62">
            <v>67314</v>
          </cell>
          <cell r="N62">
            <v>105180</v>
          </cell>
        </row>
        <row r="63">
          <cell r="D63">
            <v>15000000</v>
          </cell>
          <cell r="E63">
            <v>0</v>
          </cell>
          <cell r="J63">
            <v>10629511</v>
          </cell>
          <cell r="N63">
            <v>10629511</v>
          </cell>
        </row>
        <row r="64">
          <cell r="E64">
            <v>1030995956</v>
          </cell>
        </row>
        <row r="65">
          <cell r="E65">
            <v>-57011296</v>
          </cell>
        </row>
        <row r="66">
          <cell r="D66">
            <v>1168141196</v>
          </cell>
          <cell r="E66">
            <v>-15000000</v>
          </cell>
          <cell r="J66">
            <v>79138501</v>
          </cell>
          <cell r="N66">
            <v>90129077</v>
          </cell>
        </row>
        <row r="67">
          <cell r="D67">
            <v>7328242166</v>
          </cell>
          <cell r="E67">
            <v>49870804</v>
          </cell>
          <cell r="J67">
            <v>133944794</v>
          </cell>
          <cell r="N67">
            <v>1780156412</v>
          </cell>
        </row>
        <row r="68">
          <cell r="D68">
            <v>2503398752</v>
          </cell>
          <cell r="E68">
            <v>-33045000</v>
          </cell>
          <cell r="J68">
            <v>116559667</v>
          </cell>
          <cell r="N68">
            <v>810884507</v>
          </cell>
        </row>
        <row r="69">
          <cell r="D69">
            <v>6189527660</v>
          </cell>
          <cell r="E69">
            <v>-58837100</v>
          </cell>
          <cell r="J69">
            <v>413663244</v>
          </cell>
          <cell r="N69">
            <v>2316822732</v>
          </cell>
        </row>
        <row r="70">
          <cell r="D70">
            <v>91280540</v>
          </cell>
          <cell r="E70">
            <v>0</v>
          </cell>
          <cell r="J70">
            <v>17110000</v>
          </cell>
          <cell r="N70">
            <v>37336728</v>
          </cell>
        </row>
        <row r="71">
          <cell r="E71">
            <v>-347567993</v>
          </cell>
        </row>
        <row r="72">
          <cell r="D72">
            <v>11450064680</v>
          </cell>
          <cell r="E72">
            <v>119275685</v>
          </cell>
          <cell r="J72">
            <v>1370972249</v>
          </cell>
          <cell r="N72">
            <v>4323691380</v>
          </cell>
        </row>
        <row r="73">
          <cell r="D73">
            <v>86000000</v>
          </cell>
          <cell r="E73">
            <v>0</v>
          </cell>
          <cell r="J73">
            <v>4157670</v>
          </cell>
          <cell r="N73">
            <v>4157670</v>
          </cell>
        </row>
        <row r="74">
          <cell r="D74">
            <v>4901474988</v>
          </cell>
          <cell r="E74">
            <v>-10000000</v>
          </cell>
          <cell r="J74">
            <v>566825430</v>
          </cell>
          <cell r="N74">
            <v>1674701301</v>
          </cell>
        </row>
        <row r="75">
          <cell r="D75">
            <v>3957573153</v>
          </cell>
          <cell r="E75">
            <v>-2577400</v>
          </cell>
          <cell r="J75">
            <v>60122094</v>
          </cell>
          <cell r="N75">
            <v>1013439395</v>
          </cell>
        </row>
        <row r="76">
          <cell r="E76">
            <v>-423660277</v>
          </cell>
        </row>
        <row r="77">
          <cell r="D77">
            <v>60029172703</v>
          </cell>
          <cell r="E77">
            <v>-423660277</v>
          </cell>
          <cell r="J77">
            <v>3778817406</v>
          </cell>
          <cell r="N77">
            <v>23803616940</v>
          </cell>
        </row>
        <row r="78">
          <cell r="D78">
            <v>0</v>
          </cell>
          <cell r="E78">
            <v>0</v>
          </cell>
          <cell r="J78">
            <v>0</v>
          </cell>
          <cell r="N78">
            <v>0</v>
          </cell>
        </row>
        <row r="79">
          <cell r="E79">
            <v>-4000000</v>
          </cell>
        </row>
        <row r="80">
          <cell r="D80">
            <v>5783448025</v>
          </cell>
          <cell r="E80">
            <v>-4000000</v>
          </cell>
          <cell r="J80">
            <v>1075393672</v>
          </cell>
          <cell r="N80">
            <v>2834499318</v>
          </cell>
        </row>
        <row r="81">
          <cell r="D81">
            <v>0</v>
          </cell>
          <cell r="E81">
            <v>0</v>
          </cell>
          <cell r="J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J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J83">
            <v>0</v>
          </cell>
          <cell r="N83">
            <v>0</v>
          </cell>
        </row>
        <row r="84">
          <cell r="E84">
            <v>-26000000</v>
          </cell>
        </row>
        <row r="85">
          <cell r="D85">
            <v>5880570742</v>
          </cell>
          <cell r="E85">
            <v>-30000000</v>
          </cell>
          <cell r="J85">
            <v>1327199721</v>
          </cell>
          <cell r="N85">
            <v>1391081091</v>
          </cell>
        </row>
        <row r="86">
          <cell r="D86">
            <v>3349057045</v>
          </cell>
          <cell r="E86">
            <v>0</v>
          </cell>
          <cell r="J86">
            <v>794773514</v>
          </cell>
          <cell r="N86">
            <v>797879524</v>
          </cell>
        </row>
        <row r="87">
          <cell r="D87">
            <v>2612679249</v>
          </cell>
          <cell r="E87">
            <v>0</v>
          </cell>
          <cell r="J87">
            <v>527217426</v>
          </cell>
          <cell r="N87">
            <v>633663495</v>
          </cell>
        </row>
        <row r="88">
          <cell r="D88">
            <v>2298745314</v>
          </cell>
          <cell r="E88">
            <v>0</v>
          </cell>
          <cell r="J88">
            <v>524667172</v>
          </cell>
          <cell r="N88">
            <v>525181612</v>
          </cell>
        </row>
        <row r="89">
          <cell r="D89">
            <v>1366696711</v>
          </cell>
          <cell r="E89">
            <v>4000000</v>
          </cell>
          <cell r="J89">
            <v>276749420</v>
          </cell>
          <cell r="N89">
            <v>390523290</v>
          </cell>
        </row>
        <row r="90">
          <cell r="E90">
            <v>-18189801</v>
          </cell>
        </row>
        <row r="91">
          <cell r="D91">
            <v>709389000</v>
          </cell>
          <cell r="E91">
            <v>-18189801</v>
          </cell>
          <cell r="J91">
            <v>34941242</v>
          </cell>
          <cell r="N91">
            <v>53291242</v>
          </cell>
        </row>
        <row r="92">
          <cell r="D92">
            <v>0</v>
          </cell>
          <cell r="E92">
            <v>0</v>
          </cell>
          <cell r="J92">
            <v>0</v>
          </cell>
          <cell r="N92">
            <v>0</v>
          </cell>
        </row>
        <row r="93">
          <cell r="D93">
            <v>845732000</v>
          </cell>
          <cell r="E93">
            <v>0</v>
          </cell>
          <cell r="J93">
            <v>13328791</v>
          </cell>
          <cell r="N93">
            <v>67511181</v>
          </cell>
        </row>
        <row r="94">
          <cell r="D94">
            <v>599217000</v>
          </cell>
          <cell r="E94">
            <v>0</v>
          </cell>
          <cell r="J94">
            <v>9950050</v>
          </cell>
          <cell r="N94">
            <v>75673264</v>
          </cell>
        </row>
        <row r="95">
          <cell r="D95">
            <v>1033553982</v>
          </cell>
          <cell r="E95">
            <v>0</v>
          </cell>
          <cell r="J95">
            <v>4667718</v>
          </cell>
          <cell r="N95">
            <v>121579222</v>
          </cell>
        </row>
        <row r="96">
          <cell r="E96">
            <v>17583800</v>
          </cell>
        </row>
        <row r="97">
          <cell r="D97">
            <v>0</v>
          </cell>
          <cell r="E97">
            <v>0</v>
          </cell>
          <cell r="J97">
            <v>0</v>
          </cell>
          <cell r="N97">
            <v>0</v>
          </cell>
        </row>
        <row r="98">
          <cell r="D98">
            <v>91306000</v>
          </cell>
          <cell r="E98">
            <v>17583800</v>
          </cell>
          <cell r="J98">
            <v>115892121</v>
          </cell>
          <cell r="N98">
            <v>75194870</v>
          </cell>
        </row>
        <row r="99">
          <cell r="D99">
            <v>0</v>
          </cell>
          <cell r="E99">
            <v>0</v>
          </cell>
          <cell r="J99">
            <v>0</v>
          </cell>
          <cell r="N99">
            <v>0</v>
          </cell>
        </row>
        <row r="100">
          <cell r="D100">
            <v>50116000</v>
          </cell>
          <cell r="E100">
            <v>0</v>
          </cell>
          <cell r="J100">
            <v>0</v>
          </cell>
          <cell r="N100">
            <v>0</v>
          </cell>
        </row>
        <row r="101">
          <cell r="D101">
            <v>45000000</v>
          </cell>
          <cell r="E101">
            <v>0</v>
          </cell>
          <cell r="J101">
            <v>0</v>
          </cell>
          <cell r="N101">
            <v>0</v>
          </cell>
        </row>
        <row r="102">
          <cell r="E102">
            <v>1435575245</v>
          </cell>
        </row>
        <row r="103">
          <cell r="E103">
            <v>1433206963</v>
          </cell>
        </row>
        <row r="104">
          <cell r="D104">
            <v>271000000</v>
          </cell>
          <cell r="E104">
            <v>1433206963</v>
          </cell>
          <cell r="J104">
            <v>806347000</v>
          </cell>
          <cell r="N104">
            <v>806347000</v>
          </cell>
        </row>
        <row r="105">
          <cell r="D105">
            <v>776977028</v>
          </cell>
          <cell r="E105">
            <v>2368282</v>
          </cell>
          <cell r="J105">
            <v>32808166</v>
          </cell>
          <cell r="N105">
            <v>85502898</v>
          </cell>
        </row>
        <row r="106">
          <cell r="D106">
            <v>86870000</v>
          </cell>
          <cell r="E106">
            <v>0</v>
          </cell>
          <cell r="J106">
            <v>2603176</v>
          </cell>
          <cell r="N106">
            <v>2903176</v>
          </cell>
        </row>
        <row r="107">
          <cell r="D107">
            <v>0</v>
          </cell>
          <cell r="E107">
            <v>0</v>
          </cell>
          <cell r="J107">
            <v>0</v>
          </cell>
          <cell r="N107">
            <v>0</v>
          </cell>
        </row>
        <row r="108">
          <cell r="D108">
            <v>2000000</v>
          </cell>
          <cell r="E108">
            <v>0</v>
          </cell>
          <cell r="J108">
            <v>0</v>
          </cell>
          <cell r="N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D111">
            <v>0</v>
          </cell>
          <cell r="E111">
            <v>0</v>
          </cell>
          <cell r="J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J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J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J114">
            <v>0</v>
          </cell>
          <cell r="N114">
            <v>0</v>
          </cell>
        </row>
        <row r="115">
          <cell r="D115">
            <v>0</v>
          </cell>
          <cell r="E115">
            <v>0</v>
          </cell>
          <cell r="J115">
            <v>0</v>
          </cell>
          <cell r="N115">
            <v>0</v>
          </cell>
        </row>
        <row r="116">
          <cell r="D116">
            <v>0</v>
          </cell>
          <cell r="E116">
            <v>0</v>
          </cell>
          <cell r="J116">
            <v>0</v>
          </cell>
          <cell r="N116">
            <v>0</v>
          </cell>
        </row>
        <row r="117">
          <cell r="D117">
            <v>0</v>
          </cell>
          <cell r="E117">
            <v>0</v>
          </cell>
          <cell r="J117">
            <v>0</v>
          </cell>
          <cell r="N117">
            <v>0</v>
          </cell>
        </row>
        <row r="118">
          <cell r="D118">
            <v>0</v>
          </cell>
          <cell r="E118">
            <v>0</v>
          </cell>
          <cell r="J118">
            <v>0</v>
          </cell>
          <cell r="N118">
            <v>0</v>
          </cell>
        </row>
        <row r="119">
          <cell r="D119">
            <v>0</v>
          </cell>
          <cell r="E119">
            <v>0</v>
          </cell>
          <cell r="J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J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J121">
            <v>0</v>
          </cell>
          <cell r="N121">
            <v>0</v>
          </cell>
        </row>
        <row r="122">
          <cell r="D122">
            <v>0</v>
          </cell>
          <cell r="E122">
            <v>0</v>
          </cell>
          <cell r="J122">
            <v>0</v>
          </cell>
          <cell r="N122">
            <v>0</v>
          </cell>
        </row>
        <row r="123">
          <cell r="D123">
            <v>0</v>
          </cell>
          <cell r="E123">
            <v>0</v>
          </cell>
          <cell r="J123">
            <v>0</v>
          </cell>
          <cell r="N123">
            <v>0</v>
          </cell>
        </row>
        <row r="124">
          <cell r="D124">
            <v>0</v>
          </cell>
          <cell r="E124">
            <v>0</v>
          </cell>
          <cell r="J124">
            <v>0</v>
          </cell>
          <cell r="N124">
            <v>0</v>
          </cell>
        </row>
        <row r="125">
          <cell r="E125">
            <v>0</v>
          </cell>
        </row>
        <row r="126">
          <cell r="D126">
            <v>0</v>
          </cell>
          <cell r="E126">
            <v>0</v>
          </cell>
          <cell r="J126">
            <v>0</v>
          </cell>
          <cell r="N126">
            <v>0</v>
          </cell>
        </row>
        <row r="127">
          <cell r="D127">
            <v>0</v>
          </cell>
          <cell r="E127">
            <v>0</v>
          </cell>
          <cell r="J127">
            <v>0</v>
          </cell>
          <cell r="N127">
            <v>0</v>
          </cell>
        </row>
        <row r="128">
          <cell r="D128">
            <v>0</v>
          </cell>
          <cell r="E128">
            <v>0</v>
          </cell>
          <cell r="J128">
            <v>0</v>
          </cell>
          <cell r="N128">
            <v>0</v>
          </cell>
        </row>
        <row r="129">
          <cell r="E129">
            <v>0</v>
          </cell>
        </row>
        <row r="130">
          <cell r="D130">
            <v>0</v>
          </cell>
          <cell r="E130">
            <v>0</v>
          </cell>
          <cell r="J130">
            <v>0</v>
          </cell>
          <cell r="N130">
            <v>0</v>
          </cell>
        </row>
        <row r="131">
          <cell r="D131">
            <v>0</v>
          </cell>
          <cell r="E131">
            <v>0</v>
          </cell>
          <cell r="J131">
            <v>0</v>
          </cell>
          <cell r="N131">
            <v>0</v>
          </cell>
        </row>
        <row r="132">
          <cell r="D132">
            <v>0</v>
          </cell>
          <cell r="E132">
            <v>0</v>
          </cell>
          <cell r="J132">
            <v>0</v>
          </cell>
          <cell r="N132">
            <v>0</v>
          </cell>
        </row>
        <row r="133">
          <cell r="D133">
            <v>0</v>
          </cell>
          <cell r="E133">
            <v>0</v>
          </cell>
          <cell r="J133">
            <v>0</v>
          </cell>
          <cell r="N133">
            <v>0</v>
          </cell>
        </row>
        <row r="134">
          <cell r="D134">
            <v>0</v>
          </cell>
          <cell r="E134">
            <v>0</v>
          </cell>
          <cell r="J134">
            <v>0</v>
          </cell>
          <cell r="N134">
            <v>0</v>
          </cell>
        </row>
        <row r="135">
          <cell r="D135">
            <v>0</v>
          </cell>
          <cell r="E135">
            <v>0</v>
          </cell>
          <cell r="J135">
            <v>0</v>
          </cell>
          <cell r="N135">
            <v>0</v>
          </cell>
        </row>
        <row r="136">
          <cell r="D136">
            <v>0</v>
          </cell>
          <cell r="E136">
            <v>0</v>
          </cell>
          <cell r="J136">
            <v>0</v>
          </cell>
          <cell r="N136">
            <v>0</v>
          </cell>
        </row>
        <row r="137">
          <cell r="E137">
            <v>0</v>
          </cell>
        </row>
        <row r="138">
          <cell r="D138">
            <v>0</v>
          </cell>
          <cell r="E138">
            <v>0</v>
          </cell>
          <cell r="J138">
            <v>0</v>
          </cell>
          <cell r="N138">
            <v>0</v>
          </cell>
        </row>
        <row r="139">
          <cell r="D139">
            <v>0</v>
          </cell>
          <cell r="E139">
            <v>0</v>
          </cell>
          <cell r="J139">
            <v>0</v>
          </cell>
          <cell r="N139">
            <v>0</v>
          </cell>
        </row>
        <row r="140">
          <cell r="D140">
            <v>0</v>
          </cell>
          <cell r="E140">
            <v>0</v>
          </cell>
          <cell r="J140">
            <v>0</v>
          </cell>
          <cell r="N140">
            <v>0</v>
          </cell>
        </row>
        <row r="141">
          <cell r="D141">
            <v>0</v>
          </cell>
          <cell r="E141">
            <v>0</v>
          </cell>
          <cell r="J141">
            <v>0</v>
          </cell>
          <cell r="N141">
            <v>0</v>
          </cell>
        </row>
        <row r="142">
          <cell r="D142">
            <v>0</v>
          </cell>
          <cell r="E142">
            <v>0</v>
          </cell>
          <cell r="J142">
            <v>0</v>
          </cell>
          <cell r="N142">
            <v>0</v>
          </cell>
        </row>
        <row r="143">
          <cell r="D143">
            <v>0</v>
          </cell>
          <cell r="E143">
            <v>0</v>
          </cell>
          <cell r="J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J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J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J146">
            <v>0</v>
          </cell>
          <cell r="N146">
            <v>0</v>
          </cell>
        </row>
        <row r="147">
          <cell r="E147">
            <v>0</v>
          </cell>
        </row>
        <row r="148">
          <cell r="D148">
            <v>0</v>
          </cell>
          <cell r="E148">
            <v>0</v>
          </cell>
          <cell r="J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J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J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J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J152">
            <v>0</v>
          </cell>
          <cell r="N152">
            <v>0</v>
          </cell>
        </row>
        <row r="153">
          <cell r="D153">
            <v>0</v>
          </cell>
          <cell r="E153">
            <v>0</v>
          </cell>
          <cell r="J153">
            <v>0</v>
          </cell>
          <cell r="N153">
            <v>0</v>
          </cell>
        </row>
        <row r="154">
          <cell r="D154">
            <v>0</v>
          </cell>
          <cell r="E154">
            <v>0</v>
          </cell>
          <cell r="J154">
            <v>0</v>
          </cell>
          <cell r="N154">
            <v>0</v>
          </cell>
        </row>
        <row r="155">
          <cell r="D155">
            <v>0</v>
          </cell>
          <cell r="E155">
            <v>0</v>
          </cell>
          <cell r="J155">
            <v>0</v>
          </cell>
          <cell r="N155">
            <v>0</v>
          </cell>
        </row>
        <row r="156">
          <cell r="D156">
            <v>0</v>
          </cell>
          <cell r="E156">
            <v>0</v>
          </cell>
          <cell r="J156">
            <v>0</v>
          </cell>
          <cell r="N156">
            <v>0</v>
          </cell>
        </row>
        <row r="157">
          <cell r="D157">
            <v>0</v>
          </cell>
          <cell r="E157">
            <v>0</v>
          </cell>
          <cell r="J157">
            <v>0</v>
          </cell>
          <cell r="N157">
            <v>0</v>
          </cell>
        </row>
        <row r="158">
          <cell r="D158">
            <v>0</v>
          </cell>
          <cell r="E158">
            <v>0</v>
          </cell>
          <cell r="J158">
            <v>0</v>
          </cell>
          <cell r="N158">
            <v>0</v>
          </cell>
        </row>
        <row r="159">
          <cell r="D159">
            <v>0</v>
          </cell>
          <cell r="E159">
            <v>0</v>
          </cell>
          <cell r="J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J160">
            <v>0</v>
          </cell>
          <cell r="N160">
            <v>0</v>
          </cell>
        </row>
        <row r="161">
          <cell r="D161">
            <v>0</v>
          </cell>
          <cell r="E161">
            <v>0</v>
          </cell>
          <cell r="J161">
            <v>0</v>
          </cell>
          <cell r="N161">
            <v>0</v>
          </cell>
        </row>
        <row r="162">
          <cell r="D162">
            <v>0</v>
          </cell>
          <cell r="E162">
            <v>0</v>
          </cell>
          <cell r="J162">
            <v>0</v>
          </cell>
          <cell r="N162">
            <v>0</v>
          </cell>
        </row>
        <row r="163">
          <cell r="D163">
            <v>0</v>
          </cell>
          <cell r="E163">
            <v>0</v>
          </cell>
          <cell r="J163">
            <v>0</v>
          </cell>
          <cell r="N163">
            <v>0</v>
          </cell>
        </row>
        <row r="164">
          <cell r="D164">
            <v>0</v>
          </cell>
          <cell r="E164">
            <v>0</v>
          </cell>
          <cell r="J164">
            <v>0</v>
          </cell>
          <cell r="N164">
            <v>0</v>
          </cell>
        </row>
        <row r="165">
          <cell r="D165">
            <v>0</v>
          </cell>
          <cell r="E165">
            <v>0</v>
          </cell>
          <cell r="J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J166">
            <v>0</v>
          </cell>
          <cell r="N166">
            <v>0</v>
          </cell>
        </row>
        <row r="167">
          <cell r="D167">
            <v>0</v>
          </cell>
          <cell r="E167">
            <v>0</v>
          </cell>
          <cell r="J167">
            <v>0</v>
          </cell>
          <cell r="N167">
            <v>0</v>
          </cell>
        </row>
        <row r="168">
          <cell r="D168">
            <v>0</v>
          </cell>
          <cell r="E168">
            <v>0</v>
          </cell>
          <cell r="J168">
            <v>0</v>
          </cell>
          <cell r="N168">
            <v>0</v>
          </cell>
        </row>
        <row r="169">
          <cell r="D169">
            <v>0</v>
          </cell>
          <cell r="E169">
            <v>0</v>
          </cell>
          <cell r="J169">
            <v>0</v>
          </cell>
          <cell r="N169">
            <v>0</v>
          </cell>
        </row>
        <row r="170">
          <cell r="D170">
            <v>0</v>
          </cell>
          <cell r="E170">
            <v>0</v>
          </cell>
          <cell r="J170">
            <v>0</v>
          </cell>
          <cell r="N170">
            <v>0</v>
          </cell>
        </row>
        <row r="171">
          <cell r="E171">
            <v>0</v>
          </cell>
        </row>
        <row r="172">
          <cell r="D172">
            <v>0</v>
          </cell>
          <cell r="E172">
            <v>0</v>
          </cell>
          <cell r="J172">
            <v>0</v>
          </cell>
          <cell r="N172">
            <v>0</v>
          </cell>
        </row>
        <row r="173">
          <cell r="E173">
            <v>0</v>
          </cell>
        </row>
        <row r="174">
          <cell r="D174">
            <v>0</v>
          </cell>
          <cell r="E174">
            <v>0</v>
          </cell>
          <cell r="J174">
            <v>0</v>
          </cell>
          <cell r="N174">
            <v>0</v>
          </cell>
        </row>
        <row r="175">
          <cell r="D175">
            <v>0</v>
          </cell>
          <cell r="E175">
            <v>0</v>
          </cell>
          <cell r="J175">
            <v>0</v>
          </cell>
          <cell r="N175">
            <v>0</v>
          </cell>
        </row>
        <row r="176">
          <cell r="E176">
            <v>0</v>
          </cell>
        </row>
        <row r="177">
          <cell r="D177">
            <v>0</v>
          </cell>
          <cell r="E177">
            <v>0</v>
          </cell>
          <cell r="J177">
            <v>0</v>
          </cell>
          <cell r="N177">
            <v>0</v>
          </cell>
        </row>
        <row r="178">
          <cell r="D178">
            <v>0</v>
          </cell>
          <cell r="E178">
            <v>0</v>
          </cell>
          <cell r="J178">
            <v>0</v>
          </cell>
          <cell r="N178">
            <v>0</v>
          </cell>
        </row>
        <row r="179">
          <cell r="D179">
            <v>0</v>
          </cell>
          <cell r="E179">
            <v>0</v>
          </cell>
          <cell r="J179">
            <v>0</v>
          </cell>
          <cell r="N179">
            <v>0</v>
          </cell>
        </row>
        <row r="180">
          <cell r="E180">
            <v>0</v>
          </cell>
        </row>
        <row r="181">
          <cell r="D181">
            <v>0</v>
          </cell>
          <cell r="E181">
            <v>0</v>
          </cell>
          <cell r="J181">
            <v>0</v>
          </cell>
          <cell r="N181">
            <v>0</v>
          </cell>
        </row>
        <row r="182">
          <cell r="D182">
            <v>0</v>
          </cell>
          <cell r="E182">
            <v>0</v>
          </cell>
          <cell r="J182">
            <v>0</v>
          </cell>
          <cell r="N182">
            <v>0</v>
          </cell>
        </row>
        <row r="183">
          <cell r="D183">
            <v>0</v>
          </cell>
          <cell r="E183">
            <v>0</v>
          </cell>
          <cell r="J183">
            <v>0</v>
          </cell>
          <cell r="N183">
            <v>0</v>
          </cell>
        </row>
        <row r="184">
          <cell r="D184">
            <v>0</v>
          </cell>
          <cell r="E184">
            <v>0</v>
          </cell>
          <cell r="J184">
            <v>0</v>
          </cell>
          <cell r="N184">
            <v>0</v>
          </cell>
        </row>
        <row r="185">
          <cell r="D185">
            <v>22283069971</v>
          </cell>
          <cell r="E185">
            <v>1648880683</v>
          </cell>
          <cell r="J185">
            <v>10691048683</v>
          </cell>
          <cell r="N185">
            <v>16923231348</v>
          </cell>
        </row>
        <row r="186">
          <cell r="D186">
            <v>0</v>
          </cell>
          <cell r="E186">
            <v>0</v>
          </cell>
          <cell r="J186">
            <v>0</v>
          </cell>
          <cell r="N186">
            <v>0</v>
          </cell>
        </row>
        <row r="187">
          <cell r="E187">
            <v>0</v>
          </cell>
        </row>
        <row r="188">
          <cell r="D188">
            <v>0</v>
          </cell>
          <cell r="E188">
            <v>0</v>
          </cell>
          <cell r="J188">
            <v>0</v>
          </cell>
          <cell r="N188">
            <v>0</v>
          </cell>
        </row>
        <row r="189">
          <cell r="D189">
            <v>0</v>
          </cell>
          <cell r="E189">
            <v>0</v>
          </cell>
          <cell r="J189">
            <v>0</v>
          </cell>
          <cell r="N189">
            <v>0</v>
          </cell>
        </row>
        <row r="190">
          <cell r="E190">
            <v>0</v>
          </cell>
        </row>
        <row r="191">
          <cell r="E191">
            <v>-3107769235</v>
          </cell>
        </row>
        <row r="192">
          <cell r="E192">
            <v>15000000</v>
          </cell>
        </row>
        <row r="193">
          <cell r="E193">
            <v>15000000</v>
          </cell>
        </row>
        <row r="194">
          <cell r="D194">
            <v>117522667879</v>
          </cell>
          <cell r="E194">
            <v>-7255505</v>
          </cell>
          <cell r="J194">
            <v>23792531882</v>
          </cell>
          <cell r="N194">
            <v>23834646802</v>
          </cell>
        </row>
        <row r="195">
          <cell r="D195">
            <v>1104896394</v>
          </cell>
          <cell r="E195">
            <v>0</v>
          </cell>
          <cell r="J195">
            <v>259213606</v>
          </cell>
          <cell r="N195">
            <v>262317223</v>
          </cell>
        </row>
        <row r="196">
          <cell r="D196">
            <v>12740368165</v>
          </cell>
          <cell r="E196">
            <v>-64500000</v>
          </cell>
          <cell r="J196">
            <v>2421798669</v>
          </cell>
          <cell r="N196">
            <v>2428412667</v>
          </cell>
        </row>
        <row r="197">
          <cell r="D197">
            <v>406113142</v>
          </cell>
          <cell r="E197">
            <v>0</v>
          </cell>
          <cell r="J197">
            <v>71863953</v>
          </cell>
          <cell r="N197">
            <v>71866953</v>
          </cell>
        </row>
        <row r="198">
          <cell r="D198">
            <v>446562387</v>
          </cell>
          <cell r="E198">
            <v>0</v>
          </cell>
          <cell r="J198">
            <v>75029948</v>
          </cell>
          <cell r="N198">
            <v>75080669</v>
          </cell>
        </row>
        <row r="199">
          <cell r="D199">
            <v>3663393183</v>
          </cell>
          <cell r="E199">
            <v>0</v>
          </cell>
          <cell r="J199">
            <v>736231220</v>
          </cell>
          <cell r="N199">
            <v>737820636</v>
          </cell>
        </row>
        <row r="200">
          <cell r="D200">
            <v>7710550156</v>
          </cell>
          <cell r="E200">
            <v>0</v>
          </cell>
          <cell r="J200">
            <v>11423036</v>
          </cell>
          <cell r="N200">
            <v>13385383</v>
          </cell>
        </row>
        <row r="201">
          <cell r="D201">
            <v>9260570255</v>
          </cell>
          <cell r="E201">
            <v>0</v>
          </cell>
          <cell r="J201">
            <v>4227347</v>
          </cell>
          <cell r="N201">
            <v>4227347</v>
          </cell>
        </row>
        <row r="202">
          <cell r="D202">
            <v>15114189541</v>
          </cell>
          <cell r="E202">
            <v>0</v>
          </cell>
          <cell r="J202">
            <v>41980326</v>
          </cell>
          <cell r="N202">
            <v>43866158</v>
          </cell>
        </row>
        <row r="203">
          <cell r="D203">
            <v>7658334756</v>
          </cell>
          <cell r="E203">
            <v>0</v>
          </cell>
          <cell r="J203">
            <v>740665259</v>
          </cell>
          <cell r="N203">
            <v>746529944</v>
          </cell>
        </row>
        <row r="204">
          <cell r="D204">
            <v>23853074665</v>
          </cell>
          <cell r="E204">
            <v>0</v>
          </cell>
          <cell r="J204">
            <v>4857304989</v>
          </cell>
          <cell r="N204">
            <v>4868557957</v>
          </cell>
        </row>
        <row r="205">
          <cell r="D205">
            <v>4653623864</v>
          </cell>
          <cell r="E205">
            <v>0</v>
          </cell>
          <cell r="J205">
            <v>1052618589</v>
          </cell>
          <cell r="N205">
            <v>1054114371</v>
          </cell>
        </row>
        <row r="206">
          <cell r="D206">
            <v>138127102</v>
          </cell>
          <cell r="E206">
            <v>0</v>
          </cell>
          <cell r="J206">
            <v>28988158</v>
          </cell>
          <cell r="N206">
            <v>28988158</v>
          </cell>
        </row>
        <row r="207">
          <cell r="D207">
            <v>29280000</v>
          </cell>
          <cell r="E207">
            <v>0</v>
          </cell>
          <cell r="J207">
            <v>406285</v>
          </cell>
          <cell r="N207">
            <v>406285</v>
          </cell>
        </row>
        <row r="208">
          <cell r="D208">
            <v>527963214</v>
          </cell>
          <cell r="E208">
            <v>80255505</v>
          </cell>
          <cell r="J208">
            <v>88839141</v>
          </cell>
          <cell r="N208">
            <v>88839141</v>
          </cell>
        </row>
        <row r="209">
          <cell r="D209">
            <v>0</v>
          </cell>
          <cell r="E209">
            <v>0</v>
          </cell>
          <cell r="J209">
            <v>0</v>
          </cell>
          <cell r="N209">
            <v>0</v>
          </cell>
        </row>
        <row r="210">
          <cell r="D210">
            <v>0</v>
          </cell>
          <cell r="E210">
            <v>0</v>
          </cell>
          <cell r="J210">
            <v>0</v>
          </cell>
          <cell r="N210">
            <v>0</v>
          </cell>
        </row>
        <row r="211">
          <cell r="E211">
            <v>0</v>
          </cell>
        </row>
        <row r="212">
          <cell r="D212">
            <v>159879891</v>
          </cell>
          <cell r="E212">
            <v>0</v>
          </cell>
          <cell r="J212">
            <v>0</v>
          </cell>
          <cell r="N212">
            <v>4440488</v>
          </cell>
        </row>
        <row r="213">
          <cell r="D213">
            <v>213582299</v>
          </cell>
          <cell r="E213">
            <v>0</v>
          </cell>
          <cell r="J213">
            <v>20060287</v>
          </cell>
          <cell r="N213">
            <v>20060287</v>
          </cell>
        </row>
        <row r="214">
          <cell r="D214">
            <v>686805336</v>
          </cell>
          <cell r="E214">
            <v>0</v>
          </cell>
          <cell r="J214">
            <v>60151539</v>
          </cell>
          <cell r="N214">
            <v>60454285</v>
          </cell>
        </row>
        <row r="215">
          <cell r="D215">
            <v>3062497680</v>
          </cell>
          <cell r="E215">
            <v>6500000</v>
          </cell>
          <cell r="J215">
            <v>2376637099</v>
          </cell>
          <cell r="N215">
            <v>2376637099</v>
          </cell>
        </row>
        <row r="216">
          <cell r="E216">
            <v>0</v>
          </cell>
        </row>
        <row r="217">
          <cell r="D217">
            <v>56443808</v>
          </cell>
          <cell r="E217">
            <v>0</v>
          </cell>
          <cell r="J217">
            <v>0</v>
          </cell>
          <cell r="N217">
            <v>0</v>
          </cell>
        </row>
        <row r="218">
          <cell r="E218">
            <v>0</v>
          </cell>
        </row>
        <row r="219">
          <cell r="E219">
            <v>0</v>
          </cell>
        </row>
        <row r="220">
          <cell r="D220">
            <v>17276711059</v>
          </cell>
          <cell r="E220">
            <v>0</v>
          </cell>
          <cell r="J220">
            <v>2479360492</v>
          </cell>
          <cell r="N220">
            <v>3256252709</v>
          </cell>
        </row>
        <row r="221">
          <cell r="D221">
            <v>12789064847</v>
          </cell>
          <cell r="E221">
            <v>0</v>
          </cell>
          <cell r="J221">
            <v>1828663028</v>
          </cell>
          <cell r="N221">
            <v>1890478999</v>
          </cell>
        </row>
        <row r="222">
          <cell r="D222">
            <v>13594498950</v>
          </cell>
          <cell r="E222">
            <v>0</v>
          </cell>
          <cell r="J222">
            <v>2050835923</v>
          </cell>
          <cell r="N222">
            <v>2260576240</v>
          </cell>
        </row>
        <row r="223">
          <cell r="D223">
            <v>3616305036</v>
          </cell>
          <cell r="E223">
            <v>0</v>
          </cell>
          <cell r="J223">
            <v>549947920</v>
          </cell>
          <cell r="N223">
            <v>636098062</v>
          </cell>
        </row>
        <row r="224">
          <cell r="D224">
            <v>7544649580</v>
          </cell>
          <cell r="E224">
            <v>0</v>
          </cell>
          <cell r="J224">
            <v>1044281623</v>
          </cell>
          <cell r="N224">
            <v>1329337907</v>
          </cell>
        </row>
        <row r="225">
          <cell r="E225">
            <v>0</v>
          </cell>
        </row>
        <row r="226">
          <cell r="D226">
            <v>2800320897</v>
          </cell>
          <cell r="E226">
            <v>0</v>
          </cell>
          <cell r="J226">
            <v>396088182</v>
          </cell>
          <cell r="N226">
            <v>416985031</v>
          </cell>
        </row>
        <row r="227">
          <cell r="D227">
            <v>6442245014</v>
          </cell>
          <cell r="E227">
            <v>0</v>
          </cell>
          <cell r="J227">
            <v>1105990946</v>
          </cell>
          <cell r="N227">
            <v>1357431124</v>
          </cell>
        </row>
        <row r="228">
          <cell r="D228">
            <v>254973314</v>
          </cell>
          <cell r="E228">
            <v>0</v>
          </cell>
          <cell r="J228">
            <v>35890171</v>
          </cell>
          <cell r="N228">
            <v>38910471</v>
          </cell>
        </row>
        <row r="229">
          <cell r="D229">
            <v>175333923</v>
          </cell>
          <cell r="E229">
            <v>0</v>
          </cell>
          <cell r="J229">
            <v>43833480</v>
          </cell>
          <cell r="N229">
            <v>43833480</v>
          </cell>
        </row>
        <row r="230">
          <cell r="D230">
            <v>5701278417</v>
          </cell>
          <cell r="E230">
            <v>0</v>
          </cell>
          <cell r="J230">
            <v>786242280</v>
          </cell>
          <cell r="N230">
            <v>1002133697</v>
          </cell>
        </row>
        <row r="231">
          <cell r="D231">
            <v>3867959881</v>
          </cell>
          <cell r="E231">
            <v>0</v>
          </cell>
          <cell r="J231">
            <v>520739790</v>
          </cell>
          <cell r="N231">
            <v>664670422</v>
          </cell>
        </row>
        <row r="232">
          <cell r="D232">
            <v>6000000</v>
          </cell>
          <cell r="E232">
            <v>0</v>
          </cell>
          <cell r="J232">
            <v>253189</v>
          </cell>
          <cell r="N232">
            <v>424722</v>
          </cell>
        </row>
        <row r="233">
          <cell r="D233">
            <v>60000000</v>
          </cell>
          <cell r="E233">
            <v>0</v>
          </cell>
          <cell r="J233">
            <v>38903745</v>
          </cell>
          <cell r="N233">
            <v>38903745</v>
          </cell>
        </row>
        <row r="234">
          <cell r="E234">
            <v>0</v>
          </cell>
        </row>
        <row r="235">
          <cell r="D235">
            <v>0</v>
          </cell>
          <cell r="E235">
            <v>0</v>
          </cell>
          <cell r="J235">
            <v>0</v>
          </cell>
          <cell r="N235">
            <v>0</v>
          </cell>
        </row>
        <row r="236">
          <cell r="D236">
            <v>56504477579</v>
          </cell>
          <cell r="E236">
            <v>0</v>
          </cell>
          <cell r="J236">
            <v>1346229749</v>
          </cell>
          <cell r="N236">
            <v>17112451945</v>
          </cell>
        </row>
        <row r="237">
          <cell r="D237">
            <v>83047251260</v>
          </cell>
          <cell r="E237">
            <v>0</v>
          </cell>
          <cell r="J237">
            <v>2944579153</v>
          </cell>
          <cell r="N237">
            <v>38068557506</v>
          </cell>
        </row>
        <row r="238">
          <cell r="D238">
            <v>628271000</v>
          </cell>
          <cell r="E238">
            <v>0</v>
          </cell>
          <cell r="J238">
            <v>19759630</v>
          </cell>
          <cell r="N238">
            <v>51315130</v>
          </cell>
        </row>
        <row r="239">
          <cell r="D239">
            <v>2146700000</v>
          </cell>
          <cell r="E239">
            <v>0</v>
          </cell>
          <cell r="J239">
            <v>101303732</v>
          </cell>
          <cell r="N239">
            <v>405281211</v>
          </cell>
        </row>
        <row r="240">
          <cell r="E240">
            <v>-3142929235</v>
          </cell>
        </row>
        <row r="241">
          <cell r="D241">
            <v>9383491695</v>
          </cell>
          <cell r="E241">
            <v>-15000000</v>
          </cell>
          <cell r="J241">
            <v>132908509</v>
          </cell>
          <cell r="N241">
            <v>1402793664</v>
          </cell>
        </row>
        <row r="242">
          <cell r="D242">
            <v>5712697946</v>
          </cell>
          <cell r="E242">
            <v>0</v>
          </cell>
          <cell r="J242">
            <v>294184138</v>
          </cell>
          <cell r="N242">
            <v>2828706613</v>
          </cell>
        </row>
        <row r="243">
          <cell r="D243">
            <v>14531344049</v>
          </cell>
          <cell r="E243">
            <v>0</v>
          </cell>
          <cell r="J243">
            <v>613723966</v>
          </cell>
          <cell r="N243">
            <v>5572125027</v>
          </cell>
        </row>
        <row r="244">
          <cell r="D244">
            <v>70240181825</v>
          </cell>
          <cell r="E244">
            <v>5137740</v>
          </cell>
          <cell r="J244">
            <v>5309267998</v>
          </cell>
          <cell r="N244">
            <v>36501483254</v>
          </cell>
        </row>
        <row r="245">
          <cell r="D245">
            <v>389378082432</v>
          </cell>
          <cell r="E245">
            <v>-3133066975</v>
          </cell>
          <cell r="J245">
            <v>89136002342</v>
          </cell>
          <cell r="N245">
            <v>213627278715</v>
          </cell>
        </row>
        <row r="246">
          <cell r="D246">
            <v>10556931105</v>
          </cell>
          <cell r="E246">
            <v>0</v>
          </cell>
          <cell r="J246">
            <v>1145147735</v>
          </cell>
          <cell r="N246">
            <v>4171631089</v>
          </cell>
        </row>
        <row r="247">
          <cell r="E247">
            <v>20000000</v>
          </cell>
        </row>
        <row r="248">
          <cell r="D248">
            <v>392382939</v>
          </cell>
          <cell r="E248">
            <v>20000000</v>
          </cell>
          <cell r="J248">
            <v>5300000</v>
          </cell>
          <cell r="N248">
            <v>79267486</v>
          </cell>
        </row>
        <row r="249">
          <cell r="E249">
            <v>0</v>
          </cell>
        </row>
        <row r="250">
          <cell r="D250">
            <v>0</v>
          </cell>
          <cell r="E250">
            <v>0</v>
          </cell>
          <cell r="J250">
            <v>0</v>
          </cell>
          <cell r="N250">
            <v>0</v>
          </cell>
        </row>
        <row r="251">
          <cell r="D251">
            <v>0</v>
          </cell>
          <cell r="E251">
            <v>0</v>
          </cell>
          <cell r="J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J252">
            <v>0</v>
          </cell>
          <cell r="N252">
            <v>0</v>
          </cell>
        </row>
        <row r="253">
          <cell r="D253">
            <v>0</v>
          </cell>
          <cell r="E253">
            <v>0</v>
          </cell>
          <cell r="J253">
            <v>0</v>
          </cell>
          <cell r="N253">
            <v>0</v>
          </cell>
        </row>
        <row r="254">
          <cell r="D254">
            <v>0</v>
          </cell>
          <cell r="E254">
            <v>0</v>
          </cell>
          <cell r="J254">
            <v>0</v>
          </cell>
          <cell r="N254">
            <v>0</v>
          </cell>
        </row>
        <row r="255">
          <cell r="E255">
            <v>160000</v>
          </cell>
        </row>
        <row r="256">
          <cell r="D256">
            <v>0</v>
          </cell>
          <cell r="E256">
            <v>0</v>
          </cell>
          <cell r="J256">
            <v>0</v>
          </cell>
          <cell r="N256">
            <v>0</v>
          </cell>
        </row>
        <row r="257">
          <cell r="D257">
            <v>0</v>
          </cell>
          <cell r="E257">
            <v>0</v>
          </cell>
          <cell r="J257">
            <v>0</v>
          </cell>
          <cell r="N257">
            <v>0</v>
          </cell>
        </row>
        <row r="258">
          <cell r="D258">
            <v>0</v>
          </cell>
          <cell r="E258">
            <v>0</v>
          </cell>
          <cell r="J258">
            <v>0</v>
          </cell>
          <cell r="N258">
            <v>0</v>
          </cell>
        </row>
        <row r="259">
          <cell r="D259">
            <v>0</v>
          </cell>
          <cell r="E259">
            <v>0</v>
          </cell>
          <cell r="J259">
            <v>0</v>
          </cell>
          <cell r="N259">
            <v>0</v>
          </cell>
        </row>
        <row r="260">
          <cell r="D260">
            <v>0</v>
          </cell>
          <cell r="E260">
            <v>0</v>
          </cell>
          <cell r="J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J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J262">
            <v>0</v>
          </cell>
          <cell r="N262">
            <v>0</v>
          </cell>
        </row>
        <row r="263">
          <cell r="E263">
            <v>0</v>
          </cell>
        </row>
        <row r="264">
          <cell r="D264">
            <v>0</v>
          </cell>
          <cell r="E264">
            <v>0</v>
          </cell>
          <cell r="J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J265">
            <v>0</v>
          </cell>
          <cell r="N265">
            <v>0</v>
          </cell>
        </row>
        <row r="266">
          <cell r="D266">
            <v>2213940024</v>
          </cell>
          <cell r="E266">
            <v>160000</v>
          </cell>
          <cell r="J266">
            <v>1729267139</v>
          </cell>
          <cell r="N266">
            <v>1961572005</v>
          </cell>
        </row>
        <row r="267">
          <cell r="E267">
            <v>0</v>
          </cell>
        </row>
        <row r="268">
          <cell r="D268">
            <v>0</v>
          </cell>
          <cell r="E268">
            <v>0</v>
          </cell>
          <cell r="J268">
            <v>0</v>
          </cell>
          <cell r="N268">
            <v>0</v>
          </cell>
        </row>
        <row r="269">
          <cell r="E269">
            <v>0</v>
          </cell>
        </row>
        <row r="270">
          <cell r="D270">
            <v>0</v>
          </cell>
          <cell r="E270">
            <v>0</v>
          </cell>
          <cell r="J270">
            <v>0</v>
          </cell>
          <cell r="N270">
            <v>0</v>
          </cell>
        </row>
        <row r="271">
          <cell r="D271">
            <v>0</v>
          </cell>
          <cell r="E271">
            <v>0</v>
          </cell>
          <cell r="J271">
            <v>0</v>
          </cell>
          <cell r="N271">
            <v>0</v>
          </cell>
        </row>
        <row r="272">
          <cell r="D272">
            <v>0</v>
          </cell>
          <cell r="E272">
            <v>0</v>
          </cell>
          <cell r="J272">
            <v>0</v>
          </cell>
          <cell r="N272">
            <v>0</v>
          </cell>
        </row>
        <row r="273">
          <cell r="E273">
            <v>0</v>
          </cell>
        </row>
        <row r="274">
          <cell r="D274">
            <v>0</v>
          </cell>
          <cell r="E274">
            <v>0</v>
          </cell>
          <cell r="J274">
            <v>0</v>
          </cell>
          <cell r="N274">
            <v>0</v>
          </cell>
        </row>
        <row r="275">
          <cell r="D275">
            <v>0</v>
          </cell>
          <cell r="E275">
            <v>0</v>
          </cell>
          <cell r="J275">
            <v>0</v>
          </cell>
          <cell r="N275">
            <v>0</v>
          </cell>
        </row>
        <row r="276">
          <cell r="D276">
            <v>0</v>
          </cell>
          <cell r="E276">
            <v>0</v>
          </cell>
          <cell r="J276">
            <v>0</v>
          </cell>
          <cell r="N276">
            <v>0</v>
          </cell>
        </row>
        <row r="277">
          <cell r="D277">
            <v>0</v>
          </cell>
          <cell r="E277">
            <v>0</v>
          </cell>
          <cell r="J277">
            <v>0</v>
          </cell>
          <cell r="N277">
            <v>0</v>
          </cell>
        </row>
        <row r="278">
          <cell r="D278">
            <v>0</v>
          </cell>
          <cell r="E278">
            <v>0</v>
          </cell>
          <cell r="J278">
            <v>0</v>
          </cell>
          <cell r="N278">
            <v>0</v>
          </cell>
        </row>
        <row r="279">
          <cell r="E279">
            <v>0</v>
          </cell>
        </row>
        <row r="280">
          <cell r="E280">
            <v>0</v>
          </cell>
        </row>
        <row r="281">
          <cell r="D281">
            <v>0</v>
          </cell>
          <cell r="E281">
            <v>0</v>
          </cell>
          <cell r="J281">
            <v>0</v>
          </cell>
          <cell r="N281">
            <v>0</v>
          </cell>
        </row>
        <row r="282">
          <cell r="D282">
            <v>0</v>
          </cell>
          <cell r="E282">
            <v>0</v>
          </cell>
          <cell r="J282">
            <v>0</v>
          </cell>
          <cell r="N282">
            <v>0</v>
          </cell>
        </row>
        <row r="283">
          <cell r="D283">
            <v>0</v>
          </cell>
          <cell r="E283">
            <v>0</v>
          </cell>
          <cell r="J283">
            <v>0</v>
          </cell>
          <cell r="N283">
            <v>0</v>
          </cell>
        </row>
        <row r="284">
          <cell r="D284">
            <v>0</v>
          </cell>
          <cell r="E284">
            <v>0</v>
          </cell>
          <cell r="J284">
            <v>0</v>
          </cell>
          <cell r="N284">
            <v>0</v>
          </cell>
        </row>
        <row r="285">
          <cell r="D285">
            <v>0</v>
          </cell>
          <cell r="E285">
            <v>0</v>
          </cell>
          <cell r="J285">
            <v>0</v>
          </cell>
          <cell r="N285">
            <v>0</v>
          </cell>
        </row>
        <row r="286">
          <cell r="E286">
            <v>0</v>
          </cell>
        </row>
        <row r="287">
          <cell r="E287">
            <v>0</v>
          </cell>
        </row>
        <row r="288">
          <cell r="D288">
            <v>0</v>
          </cell>
          <cell r="E288">
            <v>0</v>
          </cell>
          <cell r="J288">
            <v>0</v>
          </cell>
          <cell r="N288">
            <v>0</v>
          </cell>
        </row>
        <row r="289">
          <cell r="D289">
            <v>0</v>
          </cell>
          <cell r="E289">
            <v>0</v>
          </cell>
          <cell r="J289">
            <v>0</v>
          </cell>
          <cell r="N289">
            <v>0</v>
          </cell>
        </row>
        <row r="290">
          <cell r="D290">
            <v>0</v>
          </cell>
          <cell r="E290">
            <v>0</v>
          </cell>
          <cell r="J290">
            <v>0</v>
          </cell>
          <cell r="N290">
            <v>0</v>
          </cell>
        </row>
        <row r="291">
          <cell r="D291">
            <v>0</v>
          </cell>
          <cell r="E291">
            <v>0</v>
          </cell>
          <cell r="J291">
            <v>0</v>
          </cell>
          <cell r="N291">
            <v>0</v>
          </cell>
        </row>
        <row r="292">
          <cell r="D292">
            <v>0</v>
          </cell>
          <cell r="E292">
            <v>0</v>
          </cell>
          <cell r="J292">
            <v>0</v>
          </cell>
          <cell r="N292">
            <v>0</v>
          </cell>
        </row>
        <row r="293">
          <cell r="D293">
            <v>0</v>
          </cell>
          <cell r="E293">
            <v>0</v>
          </cell>
          <cell r="J293">
            <v>0</v>
          </cell>
          <cell r="N293">
            <v>0</v>
          </cell>
        </row>
        <row r="294">
          <cell r="E294">
            <v>0</v>
          </cell>
        </row>
        <row r="295">
          <cell r="D295">
            <v>0</v>
          </cell>
          <cell r="E295">
            <v>0</v>
          </cell>
          <cell r="J295">
            <v>0</v>
          </cell>
          <cell r="N295">
            <v>0</v>
          </cell>
        </row>
        <row r="296">
          <cell r="D296">
            <v>0</v>
          </cell>
          <cell r="E296">
            <v>0</v>
          </cell>
          <cell r="J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J297">
            <v>0</v>
          </cell>
          <cell r="N297">
            <v>0</v>
          </cell>
        </row>
        <row r="298">
          <cell r="D298">
            <v>0</v>
          </cell>
          <cell r="E298">
            <v>0</v>
          </cell>
          <cell r="J298">
            <v>0</v>
          </cell>
          <cell r="N298">
            <v>0</v>
          </cell>
        </row>
        <row r="299">
          <cell r="D299">
            <v>0</v>
          </cell>
          <cell r="E299">
            <v>0</v>
          </cell>
          <cell r="J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J300">
            <v>0</v>
          </cell>
          <cell r="N300">
            <v>0</v>
          </cell>
        </row>
        <row r="301">
          <cell r="E301">
            <v>0</v>
          </cell>
        </row>
        <row r="302">
          <cell r="D302">
            <v>0</v>
          </cell>
          <cell r="E302">
            <v>0</v>
          </cell>
          <cell r="J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J303">
            <v>0</v>
          </cell>
          <cell r="N303">
            <v>0</v>
          </cell>
        </row>
        <row r="304">
          <cell r="D304">
            <v>0</v>
          </cell>
          <cell r="E304">
            <v>0</v>
          </cell>
          <cell r="J304">
            <v>0</v>
          </cell>
          <cell r="N304">
            <v>0</v>
          </cell>
        </row>
        <row r="305">
          <cell r="D305">
            <v>0</v>
          </cell>
          <cell r="E305">
            <v>0</v>
          </cell>
          <cell r="J305">
            <v>0</v>
          </cell>
          <cell r="N305">
            <v>0</v>
          </cell>
        </row>
        <row r="306">
          <cell r="D306">
            <v>0</v>
          </cell>
          <cell r="E306">
            <v>0</v>
          </cell>
          <cell r="J306">
            <v>0</v>
          </cell>
          <cell r="N306">
            <v>0</v>
          </cell>
        </row>
        <row r="307">
          <cell r="D307">
            <v>0</v>
          </cell>
          <cell r="E307">
            <v>0</v>
          </cell>
          <cell r="J307">
            <v>0</v>
          </cell>
          <cell r="N307">
            <v>0</v>
          </cell>
        </row>
        <row r="308">
          <cell r="E308">
            <v>0</v>
          </cell>
        </row>
        <row r="309">
          <cell r="D309">
            <v>0</v>
          </cell>
          <cell r="E309">
            <v>0</v>
          </cell>
          <cell r="J309">
            <v>0</v>
          </cell>
          <cell r="N309">
            <v>0</v>
          </cell>
        </row>
        <row r="310">
          <cell r="D310">
            <v>0</v>
          </cell>
          <cell r="E310">
            <v>0</v>
          </cell>
          <cell r="J310">
            <v>0</v>
          </cell>
          <cell r="N310">
            <v>0</v>
          </cell>
        </row>
        <row r="311">
          <cell r="E311">
            <v>0</v>
          </cell>
        </row>
        <row r="312">
          <cell r="D312">
            <v>0</v>
          </cell>
          <cell r="E312">
            <v>0</v>
          </cell>
          <cell r="J312">
            <v>0</v>
          </cell>
          <cell r="N312">
            <v>0</v>
          </cell>
        </row>
        <row r="313">
          <cell r="D313">
            <v>0</v>
          </cell>
          <cell r="E313">
            <v>0</v>
          </cell>
          <cell r="J313">
            <v>0</v>
          </cell>
          <cell r="N313">
            <v>0</v>
          </cell>
        </row>
        <row r="314">
          <cell r="E314">
            <v>0</v>
          </cell>
        </row>
        <row r="315">
          <cell r="D315">
            <v>0</v>
          </cell>
          <cell r="E315">
            <v>0</v>
          </cell>
          <cell r="J315">
            <v>0</v>
          </cell>
          <cell r="N315">
            <v>0</v>
          </cell>
        </row>
        <row r="316">
          <cell r="D316">
            <v>0</v>
          </cell>
          <cell r="E316">
            <v>0</v>
          </cell>
          <cell r="J316">
            <v>0</v>
          </cell>
          <cell r="N316">
            <v>0</v>
          </cell>
        </row>
        <row r="317">
          <cell r="D317">
            <v>0</v>
          </cell>
          <cell r="E317">
            <v>0</v>
          </cell>
          <cell r="J317">
            <v>0</v>
          </cell>
          <cell r="N317">
            <v>0</v>
          </cell>
        </row>
        <row r="318">
          <cell r="D318">
            <v>0</v>
          </cell>
          <cell r="E318">
            <v>0</v>
          </cell>
          <cell r="J318">
            <v>0</v>
          </cell>
          <cell r="N318">
            <v>0</v>
          </cell>
        </row>
        <row r="319">
          <cell r="D319">
            <v>0</v>
          </cell>
          <cell r="E319">
            <v>0</v>
          </cell>
          <cell r="J319">
            <v>0</v>
          </cell>
          <cell r="N319">
            <v>0</v>
          </cell>
        </row>
        <row r="320">
          <cell r="E320">
            <v>0</v>
          </cell>
        </row>
        <row r="321">
          <cell r="D321">
            <v>0</v>
          </cell>
          <cell r="E321">
            <v>0</v>
          </cell>
          <cell r="J321">
            <v>0</v>
          </cell>
          <cell r="N321">
            <v>0</v>
          </cell>
        </row>
        <row r="322">
          <cell r="D322">
            <v>0</v>
          </cell>
          <cell r="E322">
            <v>0</v>
          </cell>
          <cell r="J322">
            <v>0</v>
          </cell>
          <cell r="N322">
            <v>0</v>
          </cell>
        </row>
        <row r="323">
          <cell r="D323">
            <v>0</v>
          </cell>
          <cell r="E323">
            <v>0</v>
          </cell>
          <cell r="J323">
            <v>0</v>
          </cell>
          <cell r="N323">
            <v>0</v>
          </cell>
        </row>
        <row r="324">
          <cell r="D324">
            <v>0</v>
          </cell>
          <cell r="E324">
            <v>0</v>
          </cell>
          <cell r="J324">
            <v>0</v>
          </cell>
          <cell r="N324">
            <v>0</v>
          </cell>
        </row>
        <row r="325">
          <cell r="D325">
            <v>0</v>
          </cell>
          <cell r="E325">
            <v>0</v>
          </cell>
          <cell r="J325">
            <v>0</v>
          </cell>
          <cell r="N325">
            <v>0</v>
          </cell>
        </row>
        <row r="326">
          <cell r="E326">
            <v>0</v>
          </cell>
        </row>
        <row r="327">
          <cell r="D327">
            <v>0</v>
          </cell>
          <cell r="E327">
            <v>0</v>
          </cell>
          <cell r="J327">
            <v>0</v>
          </cell>
          <cell r="N327">
            <v>0</v>
          </cell>
        </row>
        <row r="328">
          <cell r="D328">
            <v>0</v>
          </cell>
          <cell r="E328">
            <v>0</v>
          </cell>
          <cell r="J328">
            <v>0</v>
          </cell>
          <cell r="N328">
            <v>0</v>
          </cell>
        </row>
        <row r="329">
          <cell r="D329">
            <v>0</v>
          </cell>
          <cell r="E329">
            <v>0</v>
          </cell>
          <cell r="J329">
            <v>0</v>
          </cell>
          <cell r="N329">
            <v>0</v>
          </cell>
        </row>
        <row r="330">
          <cell r="D330">
            <v>0</v>
          </cell>
          <cell r="E330">
            <v>0</v>
          </cell>
          <cell r="J330">
            <v>0</v>
          </cell>
          <cell r="N330">
            <v>0</v>
          </cell>
        </row>
        <row r="331">
          <cell r="D331">
            <v>0</v>
          </cell>
          <cell r="E331">
            <v>0</v>
          </cell>
          <cell r="J331">
            <v>0</v>
          </cell>
          <cell r="N331">
            <v>0</v>
          </cell>
        </row>
        <row r="332">
          <cell r="E332">
            <v>0</v>
          </cell>
        </row>
        <row r="333">
          <cell r="D333">
            <v>0</v>
          </cell>
          <cell r="E333">
            <v>0</v>
          </cell>
          <cell r="J333">
            <v>0</v>
          </cell>
          <cell r="N333">
            <v>0</v>
          </cell>
        </row>
        <row r="334">
          <cell r="D334">
            <v>0</v>
          </cell>
          <cell r="E334">
            <v>0</v>
          </cell>
          <cell r="J334">
            <v>0</v>
          </cell>
          <cell r="N334">
            <v>0</v>
          </cell>
        </row>
        <row r="335">
          <cell r="D335">
            <v>0</v>
          </cell>
          <cell r="E335">
            <v>0</v>
          </cell>
          <cell r="J335">
            <v>0</v>
          </cell>
          <cell r="N335">
            <v>0</v>
          </cell>
        </row>
        <row r="336">
          <cell r="D336">
            <v>0</v>
          </cell>
          <cell r="E336">
            <v>0</v>
          </cell>
          <cell r="J336">
            <v>0</v>
          </cell>
          <cell r="N336">
            <v>0</v>
          </cell>
        </row>
        <row r="337">
          <cell r="D337">
            <v>0</v>
          </cell>
          <cell r="E337">
            <v>0</v>
          </cell>
          <cell r="J337">
            <v>0</v>
          </cell>
          <cell r="N337">
            <v>0</v>
          </cell>
        </row>
        <row r="338">
          <cell r="E338">
            <v>0</v>
          </cell>
        </row>
        <row r="339">
          <cell r="D339">
            <v>0</v>
          </cell>
          <cell r="E339">
            <v>0</v>
          </cell>
          <cell r="J339">
            <v>0</v>
          </cell>
          <cell r="N339">
            <v>0</v>
          </cell>
        </row>
        <row r="340">
          <cell r="D340">
            <v>0</v>
          </cell>
          <cell r="E340">
            <v>0</v>
          </cell>
          <cell r="J340">
            <v>0</v>
          </cell>
          <cell r="N340">
            <v>0</v>
          </cell>
        </row>
        <row r="341">
          <cell r="D341">
            <v>0</v>
          </cell>
          <cell r="E341">
            <v>0</v>
          </cell>
          <cell r="J341">
            <v>0</v>
          </cell>
          <cell r="N341">
            <v>0</v>
          </cell>
        </row>
        <row r="342">
          <cell r="D342">
            <v>0</v>
          </cell>
          <cell r="E342">
            <v>0</v>
          </cell>
          <cell r="J342">
            <v>0</v>
          </cell>
          <cell r="N342">
            <v>0</v>
          </cell>
        </row>
        <row r="343">
          <cell r="D343">
            <v>0</v>
          </cell>
          <cell r="E343">
            <v>0</v>
          </cell>
          <cell r="J343">
            <v>0</v>
          </cell>
          <cell r="N343">
            <v>0</v>
          </cell>
        </row>
        <row r="344">
          <cell r="E344">
            <v>0</v>
          </cell>
        </row>
        <row r="345">
          <cell r="D345">
            <v>0</v>
          </cell>
          <cell r="E345">
            <v>0</v>
          </cell>
          <cell r="J345">
            <v>0</v>
          </cell>
          <cell r="N345">
            <v>0</v>
          </cell>
        </row>
        <row r="346">
          <cell r="D346">
            <v>0</v>
          </cell>
          <cell r="E346">
            <v>0</v>
          </cell>
          <cell r="J346">
            <v>0</v>
          </cell>
          <cell r="N346">
            <v>0</v>
          </cell>
        </row>
        <row r="347">
          <cell r="D347">
            <v>0</v>
          </cell>
          <cell r="E347">
            <v>0</v>
          </cell>
          <cell r="J347">
            <v>0</v>
          </cell>
          <cell r="N347">
            <v>0</v>
          </cell>
        </row>
        <row r="348">
          <cell r="D348">
            <v>0</v>
          </cell>
          <cell r="E348">
            <v>0</v>
          </cell>
          <cell r="J348">
            <v>0</v>
          </cell>
          <cell r="N348">
            <v>0</v>
          </cell>
        </row>
        <row r="349">
          <cell r="D349">
            <v>0</v>
          </cell>
          <cell r="E349">
            <v>0</v>
          </cell>
          <cell r="J349">
            <v>0</v>
          </cell>
          <cell r="N349">
            <v>0</v>
          </cell>
        </row>
        <row r="350">
          <cell r="E350">
            <v>0</v>
          </cell>
        </row>
        <row r="351">
          <cell r="D351">
            <v>0</v>
          </cell>
          <cell r="E351">
            <v>0</v>
          </cell>
          <cell r="J351">
            <v>0</v>
          </cell>
          <cell r="N351">
            <v>0</v>
          </cell>
        </row>
        <row r="352">
          <cell r="D352">
            <v>0</v>
          </cell>
          <cell r="E352">
            <v>0</v>
          </cell>
          <cell r="J352">
            <v>0</v>
          </cell>
          <cell r="N352">
            <v>0</v>
          </cell>
        </row>
        <row r="353">
          <cell r="D353">
            <v>0</v>
          </cell>
          <cell r="E353">
            <v>0</v>
          </cell>
          <cell r="J353">
            <v>0</v>
          </cell>
          <cell r="N353">
            <v>0</v>
          </cell>
        </row>
        <row r="354">
          <cell r="D354">
            <v>0</v>
          </cell>
          <cell r="E354">
            <v>0</v>
          </cell>
          <cell r="J354">
            <v>0</v>
          </cell>
          <cell r="N354">
            <v>0</v>
          </cell>
        </row>
        <row r="355">
          <cell r="E355">
            <v>0</v>
          </cell>
        </row>
        <row r="356">
          <cell r="D356">
            <v>0</v>
          </cell>
          <cell r="E356">
            <v>0</v>
          </cell>
          <cell r="J356">
            <v>0</v>
          </cell>
          <cell r="N356">
            <v>0</v>
          </cell>
        </row>
        <row r="357">
          <cell r="D357">
            <v>0</v>
          </cell>
          <cell r="E357">
            <v>0</v>
          </cell>
          <cell r="J357">
            <v>0</v>
          </cell>
          <cell r="N357">
            <v>0</v>
          </cell>
        </row>
        <row r="358">
          <cell r="D358">
            <v>0</v>
          </cell>
          <cell r="E358">
            <v>0</v>
          </cell>
          <cell r="J358">
            <v>0</v>
          </cell>
          <cell r="N358">
            <v>0</v>
          </cell>
        </row>
        <row r="359">
          <cell r="D359">
            <v>0</v>
          </cell>
          <cell r="E359">
            <v>0</v>
          </cell>
          <cell r="J359">
            <v>0</v>
          </cell>
          <cell r="N359">
            <v>0</v>
          </cell>
        </row>
        <row r="360">
          <cell r="D360">
            <v>0</v>
          </cell>
          <cell r="E360">
            <v>0</v>
          </cell>
          <cell r="J360">
            <v>0</v>
          </cell>
          <cell r="N360">
            <v>0</v>
          </cell>
        </row>
        <row r="361">
          <cell r="D361">
            <v>0</v>
          </cell>
          <cell r="E361">
            <v>0</v>
          </cell>
          <cell r="J361">
            <v>0</v>
          </cell>
          <cell r="N361">
            <v>0</v>
          </cell>
        </row>
        <row r="362">
          <cell r="E362">
            <v>0</v>
          </cell>
        </row>
        <row r="363">
          <cell r="D363">
            <v>0</v>
          </cell>
          <cell r="E363">
            <v>0</v>
          </cell>
          <cell r="J363">
            <v>0</v>
          </cell>
          <cell r="N363">
            <v>0</v>
          </cell>
        </row>
        <row r="364">
          <cell r="D364">
            <v>0</v>
          </cell>
          <cell r="E364">
            <v>0</v>
          </cell>
          <cell r="J364">
            <v>0</v>
          </cell>
          <cell r="N364">
            <v>0</v>
          </cell>
        </row>
        <row r="365">
          <cell r="D365">
            <v>0</v>
          </cell>
          <cell r="E365">
            <v>0</v>
          </cell>
          <cell r="J365">
            <v>0</v>
          </cell>
          <cell r="N365">
            <v>0</v>
          </cell>
        </row>
        <row r="366">
          <cell r="D366">
            <v>0</v>
          </cell>
          <cell r="E366">
            <v>0</v>
          </cell>
          <cell r="J366">
            <v>0</v>
          </cell>
          <cell r="N366">
            <v>0</v>
          </cell>
        </row>
        <row r="367">
          <cell r="D367">
            <v>0</v>
          </cell>
          <cell r="E367">
            <v>0</v>
          </cell>
          <cell r="J367">
            <v>0</v>
          </cell>
          <cell r="N367">
            <v>0</v>
          </cell>
        </row>
        <row r="368">
          <cell r="D368">
            <v>0</v>
          </cell>
          <cell r="E368">
            <v>0</v>
          </cell>
          <cell r="J368">
            <v>0</v>
          </cell>
          <cell r="N368">
            <v>0</v>
          </cell>
        </row>
        <row r="369">
          <cell r="D369">
            <v>0</v>
          </cell>
          <cell r="E369">
            <v>0</v>
          </cell>
          <cell r="J369">
            <v>0</v>
          </cell>
          <cell r="N369">
            <v>0</v>
          </cell>
        </row>
        <row r="370">
          <cell r="D370">
            <v>0</v>
          </cell>
          <cell r="E370">
            <v>0</v>
          </cell>
          <cell r="J370">
            <v>0</v>
          </cell>
          <cell r="N370">
            <v>0</v>
          </cell>
        </row>
        <row r="371">
          <cell r="E371">
            <v>0</v>
          </cell>
        </row>
        <row r="372">
          <cell r="D372">
            <v>0</v>
          </cell>
          <cell r="E372">
            <v>0</v>
          </cell>
          <cell r="J372">
            <v>0</v>
          </cell>
          <cell r="N372">
            <v>0</v>
          </cell>
        </row>
        <row r="373">
          <cell r="D373">
            <v>0</v>
          </cell>
          <cell r="E373">
            <v>0</v>
          </cell>
          <cell r="J373">
            <v>0</v>
          </cell>
          <cell r="N373">
            <v>0</v>
          </cell>
        </row>
        <row r="374">
          <cell r="D374">
            <v>71635983511</v>
          </cell>
          <cell r="E374">
            <v>3107769235</v>
          </cell>
          <cell r="J374">
            <v>37102365265</v>
          </cell>
          <cell r="N374">
            <v>62623127995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D377">
            <v>0</v>
          </cell>
          <cell r="E377">
            <v>0</v>
          </cell>
          <cell r="J377">
            <v>0</v>
          </cell>
          <cell r="N377">
            <v>0</v>
          </cell>
        </row>
        <row r="378">
          <cell r="D378">
            <v>0</v>
          </cell>
          <cell r="E378">
            <v>0</v>
          </cell>
          <cell r="J378">
            <v>0</v>
          </cell>
          <cell r="N378">
            <v>0</v>
          </cell>
        </row>
        <row r="379">
          <cell r="D379">
            <v>0</v>
          </cell>
          <cell r="E379">
            <v>0</v>
          </cell>
          <cell r="J379">
            <v>0</v>
          </cell>
          <cell r="N379">
            <v>0</v>
          </cell>
        </row>
        <row r="380">
          <cell r="E380">
            <v>0</v>
          </cell>
        </row>
        <row r="381">
          <cell r="D381">
            <v>0</v>
          </cell>
          <cell r="E381">
            <v>0</v>
          </cell>
          <cell r="J381">
            <v>0</v>
          </cell>
          <cell r="N381">
            <v>0</v>
          </cell>
        </row>
        <row r="382">
          <cell r="D382">
            <v>0</v>
          </cell>
          <cell r="E382">
            <v>0</v>
          </cell>
          <cell r="J382">
            <v>0</v>
          </cell>
          <cell r="N382">
            <v>0</v>
          </cell>
        </row>
        <row r="383">
          <cell r="D383">
            <v>0</v>
          </cell>
          <cell r="E383">
            <v>0</v>
          </cell>
          <cell r="J383">
            <v>0</v>
          </cell>
          <cell r="N383">
            <v>0</v>
          </cell>
        </row>
        <row r="384">
          <cell r="E384">
            <v>0</v>
          </cell>
        </row>
        <row r="385">
          <cell r="D385">
            <v>0</v>
          </cell>
          <cell r="E385">
            <v>0</v>
          </cell>
          <cell r="J385">
            <v>0</v>
          </cell>
          <cell r="N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D389">
            <v>0</v>
          </cell>
          <cell r="E389">
            <v>0</v>
          </cell>
          <cell r="J389">
            <v>0</v>
          </cell>
          <cell r="N389">
            <v>0</v>
          </cell>
        </row>
        <row r="390">
          <cell r="E390">
            <v>0</v>
          </cell>
        </row>
        <row r="391">
          <cell r="D391">
            <v>0</v>
          </cell>
          <cell r="E391">
            <v>0</v>
          </cell>
          <cell r="J391">
            <v>0</v>
          </cell>
          <cell r="N391">
            <v>0</v>
          </cell>
        </row>
        <row r="392">
          <cell r="D392">
            <v>0</v>
          </cell>
          <cell r="E392">
            <v>0</v>
          </cell>
          <cell r="J392">
            <v>0</v>
          </cell>
          <cell r="N392">
            <v>0</v>
          </cell>
        </row>
        <row r="393">
          <cell r="D393">
            <v>0</v>
          </cell>
          <cell r="E393">
            <v>0</v>
          </cell>
          <cell r="J393">
            <v>0</v>
          </cell>
          <cell r="N393">
            <v>0</v>
          </cell>
        </row>
        <row r="394">
          <cell r="D394">
            <v>0</v>
          </cell>
          <cell r="E394">
            <v>0</v>
          </cell>
          <cell r="J394">
            <v>0</v>
          </cell>
          <cell r="N394">
            <v>0</v>
          </cell>
        </row>
        <row r="395">
          <cell r="E395">
            <v>1305899741</v>
          </cell>
        </row>
        <row r="396">
          <cell r="E396">
            <v>511494330</v>
          </cell>
        </row>
        <row r="397">
          <cell r="E397">
            <v>511494330</v>
          </cell>
        </row>
        <row r="398">
          <cell r="E398">
            <v>511494330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D401">
            <v>0</v>
          </cell>
          <cell r="E401">
            <v>0</v>
          </cell>
          <cell r="J401">
            <v>0</v>
          </cell>
          <cell r="N401">
            <v>0</v>
          </cell>
        </row>
        <row r="402">
          <cell r="D402">
            <v>0</v>
          </cell>
          <cell r="E402">
            <v>0</v>
          </cell>
          <cell r="J402">
            <v>0</v>
          </cell>
          <cell r="N402">
            <v>0</v>
          </cell>
        </row>
        <row r="403">
          <cell r="D403">
            <v>0</v>
          </cell>
          <cell r="E403">
            <v>0</v>
          </cell>
          <cell r="J403">
            <v>0</v>
          </cell>
          <cell r="N403">
            <v>0</v>
          </cell>
        </row>
        <row r="404">
          <cell r="E404">
            <v>0</v>
          </cell>
        </row>
        <row r="405">
          <cell r="D405">
            <v>0</v>
          </cell>
          <cell r="E405">
            <v>0</v>
          </cell>
          <cell r="J405">
            <v>0</v>
          </cell>
          <cell r="N405">
            <v>0</v>
          </cell>
        </row>
        <row r="406">
          <cell r="E406">
            <v>0</v>
          </cell>
        </row>
        <row r="407">
          <cell r="D407">
            <v>0</v>
          </cell>
          <cell r="E407">
            <v>0</v>
          </cell>
          <cell r="J407">
            <v>0</v>
          </cell>
          <cell r="N407">
            <v>0</v>
          </cell>
        </row>
        <row r="408">
          <cell r="D408">
            <v>0</v>
          </cell>
          <cell r="E408">
            <v>0</v>
          </cell>
          <cell r="J408">
            <v>0</v>
          </cell>
          <cell r="N408">
            <v>0</v>
          </cell>
        </row>
        <row r="409">
          <cell r="D409">
            <v>0</v>
          </cell>
          <cell r="E409">
            <v>0</v>
          </cell>
          <cell r="J409">
            <v>0</v>
          </cell>
          <cell r="N409">
            <v>0</v>
          </cell>
        </row>
        <row r="410">
          <cell r="E410">
            <v>0</v>
          </cell>
        </row>
        <row r="411">
          <cell r="D411">
            <v>0</v>
          </cell>
          <cell r="E411">
            <v>0</v>
          </cell>
          <cell r="J411">
            <v>0</v>
          </cell>
          <cell r="N411">
            <v>0</v>
          </cell>
        </row>
        <row r="412">
          <cell r="E412">
            <v>0</v>
          </cell>
        </row>
        <row r="413">
          <cell r="D413">
            <v>0</v>
          </cell>
          <cell r="E413">
            <v>0</v>
          </cell>
          <cell r="J413">
            <v>0</v>
          </cell>
          <cell r="N413">
            <v>0</v>
          </cell>
        </row>
        <row r="414">
          <cell r="E414">
            <v>511494330</v>
          </cell>
        </row>
        <row r="415">
          <cell r="E415">
            <v>0</v>
          </cell>
        </row>
        <row r="416">
          <cell r="D416">
            <v>0</v>
          </cell>
          <cell r="E416">
            <v>0</v>
          </cell>
          <cell r="J416">
            <v>0</v>
          </cell>
          <cell r="N416">
            <v>0</v>
          </cell>
        </row>
        <row r="417">
          <cell r="E417">
            <v>0</v>
          </cell>
        </row>
        <row r="418">
          <cell r="D418">
            <v>0</v>
          </cell>
          <cell r="E418">
            <v>0</v>
          </cell>
          <cell r="J418">
            <v>0</v>
          </cell>
          <cell r="N418">
            <v>0</v>
          </cell>
        </row>
        <row r="419">
          <cell r="E419">
            <v>0</v>
          </cell>
        </row>
        <row r="420">
          <cell r="D420">
            <v>0</v>
          </cell>
          <cell r="E420">
            <v>0</v>
          </cell>
          <cell r="J420">
            <v>0</v>
          </cell>
          <cell r="N420">
            <v>0</v>
          </cell>
        </row>
        <row r="421">
          <cell r="E421">
            <v>0</v>
          </cell>
        </row>
        <row r="422">
          <cell r="D422">
            <v>0</v>
          </cell>
          <cell r="E422">
            <v>0</v>
          </cell>
          <cell r="J422">
            <v>0</v>
          </cell>
          <cell r="N422">
            <v>0</v>
          </cell>
        </row>
        <row r="423">
          <cell r="E423">
            <v>0</v>
          </cell>
        </row>
        <row r="424">
          <cell r="D424">
            <v>0</v>
          </cell>
          <cell r="E424">
            <v>0</v>
          </cell>
          <cell r="J424">
            <v>0</v>
          </cell>
          <cell r="N424">
            <v>0</v>
          </cell>
        </row>
        <row r="425">
          <cell r="E425">
            <v>0</v>
          </cell>
        </row>
        <row r="426">
          <cell r="D426">
            <v>0</v>
          </cell>
          <cell r="E426">
            <v>0</v>
          </cell>
          <cell r="J426">
            <v>0</v>
          </cell>
          <cell r="N426">
            <v>0</v>
          </cell>
        </row>
        <row r="427">
          <cell r="E427">
            <v>0</v>
          </cell>
        </row>
        <row r="428">
          <cell r="D428">
            <v>0</v>
          </cell>
          <cell r="E428">
            <v>0</v>
          </cell>
          <cell r="J428">
            <v>0</v>
          </cell>
          <cell r="N428">
            <v>0</v>
          </cell>
        </row>
        <row r="429">
          <cell r="E429">
            <v>0</v>
          </cell>
        </row>
        <row r="430">
          <cell r="D430">
            <v>0</v>
          </cell>
          <cell r="E430">
            <v>0</v>
          </cell>
          <cell r="J430">
            <v>0</v>
          </cell>
          <cell r="N430">
            <v>0</v>
          </cell>
        </row>
        <row r="431">
          <cell r="E431">
            <v>-344820712</v>
          </cell>
        </row>
        <row r="432">
          <cell r="D432">
            <v>50110602528</v>
          </cell>
          <cell r="E432">
            <v>-344820712</v>
          </cell>
          <cell r="J432">
            <v>222419000</v>
          </cell>
          <cell r="N432">
            <v>511157000</v>
          </cell>
        </row>
        <row r="433">
          <cell r="E433">
            <v>56315042</v>
          </cell>
        </row>
        <row r="434">
          <cell r="D434">
            <v>0</v>
          </cell>
          <cell r="E434">
            <v>56315042</v>
          </cell>
          <cell r="J434">
            <v>0</v>
          </cell>
          <cell r="N434">
            <v>0</v>
          </cell>
        </row>
        <row r="435">
          <cell r="E435">
            <v>0</v>
          </cell>
        </row>
        <row r="436">
          <cell r="D436">
            <v>0</v>
          </cell>
          <cell r="E436">
            <v>0</v>
          </cell>
          <cell r="J436">
            <v>0</v>
          </cell>
          <cell r="N436">
            <v>0</v>
          </cell>
        </row>
        <row r="437">
          <cell r="E437">
            <v>800000000</v>
          </cell>
        </row>
        <row r="438">
          <cell r="D438">
            <v>800000000</v>
          </cell>
          <cell r="E438">
            <v>800000000</v>
          </cell>
          <cell r="J438">
            <v>19308500</v>
          </cell>
          <cell r="N438">
            <v>98732391</v>
          </cell>
        </row>
        <row r="439">
          <cell r="E439">
            <v>0</v>
          </cell>
        </row>
        <row r="440">
          <cell r="D440">
            <v>0</v>
          </cell>
          <cell r="E440">
            <v>0</v>
          </cell>
          <cell r="J440">
            <v>0</v>
          </cell>
          <cell r="N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D443">
            <v>0</v>
          </cell>
          <cell r="E443">
            <v>0</v>
          </cell>
          <cell r="J443">
            <v>0</v>
          </cell>
          <cell r="N443">
            <v>0</v>
          </cell>
        </row>
        <row r="444">
          <cell r="E444">
            <v>0</v>
          </cell>
        </row>
        <row r="445">
          <cell r="D445">
            <v>0</v>
          </cell>
          <cell r="E445">
            <v>0</v>
          </cell>
          <cell r="J445">
            <v>0</v>
          </cell>
          <cell r="N445">
            <v>0</v>
          </cell>
        </row>
        <row r="446">
          <cell r="E446">
            <v>0</v>
          </cell>
        </row>
        <row r="447">
          <cell r="D447">
            <v>0</v>
          </cell>
          <cell r="E447">
            <v>0</v>
          </cell>
          <cell r="J447">
            <v>0</v>
          </cell>
          <cell r="N447">
            <v>0</v>
          </cell>
        </row>
        <row r="448">
          <cell r="E448">
            <v>0</v>
          </cell>
        </row>
        <row r="449">
          <cell r="D449">
            <v>0</v>
          </cell>
          <cell r="E449">
            <v>0</v>
          </cell>
          <cell r="J449">
            <v>0</v>
          </cell>
          <cell r="N449">
            <v>0</v>
          </cell>
        </row>
        <row r="450">
          <cell r="E450">
            <v>0</v>
          </cell>
        </row>
        <row r="451">
          <cell r="D451">
            <v>0</v>
          </cell>
          <cell r="E451">
            <v>0</v>
          </cell>
          <cell r="J451">
            <v>0</v>
          </cell>
          <cell r="N451">
            <v>0</v>
          </cell>
        </row>
        <row r="452">
          <cell r="E452">
            <v>0</v>
          </cell>
        </row>
        <row r="453">
          <cell r="D453">
            <v>0</v>
          </cell>
          <cell r="E453">
            <v>0</v>
          </cell>
          <cell r="J453">
            <v>0</v>
          </cell>
          <cell r="N453">
            <v>0</v>
          </cell>
        </row>
        <row r="454">
          <cell r="D454">
            <v>0</v>
          </cell>
          <cell r="E454">
            <v>0</v>
          </cell>
          <cell r="J454">
            <v>0</v>
          </cell>
          <cell r="N454">
            <v>0</v>
          </cell>
        </row>
        <row r="455">
          <cell r="E455">
            <v>0</v>
          </cell>
        </row>
        <row r="456">
          <cell r="D456">
            <v>0</v>
          </cell>
          <cell r="E456">
            <v>0</v>
          </cell>
          <cell r="J456">
            <v>0</v>
          </cell>
          <cell r="N456">
            <v>0</v>
          </cell>
        </row>
        <row r="457">
          <cell r="E457">
            <v>0</v>
          </cell>
        </row>
        <row r="458">
          <cell r="D458">
            <v>0</v>
          </cell>
          <cell r="E458">
            <v>0</v>
          </cell>
          <cell r="J458">
            <v>0</v>
          </cell>
          <cell r="N458">
            <v>0</v>
          </cell>
        </row>
        <row r="459">
          <cell r="E459">
            <v>0</v>
          </cell>
        </row>
        <row r="460">
          <cell r="D460">
            <v>0</v>
          </cell>
          <cell r="E460">
            <v>0</v>
          </cell>
          <cell r="J460">
            <v>0</v>
          </cell>
          <cell r="N460">
            <v>0</v>
          </cell>
        </row>
        <row r="461">
          <cell r="E461">
            <v>0</v>
          </cell>
        </row>
        <row r="462">
          <cell r="D462">
            <v>0</v>
          </cell>
          <cell r="E462">
            <v>0</v>
          </cell>
          <cell r="J462">
            <v>0</v>
          </cell>
          <cell r="N462">
            <v>0</v>
          </cell>
        </row>
        <row r="463">
          <cell r="E463">
            <v>0</v>
          </cell>
        </row>
        <row r="464">
          <cell r="D464">
            <v>0</v>
          </cell>
          <cell r="E464">
            <v>0</v>
          </cell>
          <cell r="J464">
            <v>0</v>
          </cell>
          <cell r="N464">
            <v>0</v>
          </cell>
        </row>
        <row r="465">
          <cell r="E465">
            <v>0</v>
          </cell>
        </row>
        <row r="466">
          <cell r="D466">
            <v>0</v>
          </cell>
          <cell r="E466">
            <v>0</v>
          </cell>
          <cell r="J466">
            <v>0</v>
          </cell>
          <cell r="N466">
            <v>0</v>
          </cell>
        </row>
        <row r="467">
          <cell r="E467">
            <v>0</v>
          </cell>
        </row>
        <row r="468">
          <cell r="D468">
            <v>0</v>
          </cell>
          <cell r="E468">
            <v>0</v>
          </cell>
          <cell r="J468">
            <v>0</v>
          </cell>
          <cell r="N468">
            <v>0</v>
          </cell>
        </row>
        <row r="469">
          <cell r="E469">
            <v>0</v>
          </cell>
        </row>
        <row r="470">
          <cell r="D470">
            <v>0</v>
          </cell>
          <cell r="E470">
            <v>0</v>
          </cell>
          <cell r="J470">
            <v>0</v>
          </cell>
          <cell r="N470">
            <v>0</v>
          </cell>
        </row>
        <row r="471">
          <cell r="E471">
            <v>0</v>
          </cell>
        </row>
        <row r="472">
          <cell r="D472">
            <v>0</v>
          </cell>
          <cell r="E472">
            <v>0</v>
          </cell>
          <cell r="J472">
            <v>0</v>
          </cell>
          <cell r="N472">
            <v>0</v>
          </cell>
        </row>
        <row r="473">
          <cell r="E473">
            <v>0</v>
          </cell>
        </row>
        <row r="474">
          <cell r="D474">
            <v>0</v>
          </cell>
          <cell r="E474">
            <v>0</v>
          </cell>
          <cell r="J474">
            <v>0</v>
          </cell>
          <cell r="N474">
            <v>0</v>
          </cell>
        </row>
        <row r="475">
          <cell r="E475">
            <v>0</v>
          </cell>
        </row>
        <row r="476">
          <cell r="D476">
            <v>0</v>
          </cell>
          <cell r="E476">
            <v>0</v>
          </cell>
          <cell r="J476">
            <v>0</v>
          </cell>
          <cell r="N476">
            <v>0</v>
          </cell>
        </row>
        <row r="477">
          <cell r="E477">
            <v>0</v>
          </cell>
        </row>
        <row r="478">
          <cell r="D478">
            <v>0</v>
          </cell>
          <cell r="E478">
            <v>0</v>
          </cell>
          <cell r="J478">
            <v>0</v>
          </cell>
          <cell r="N478">
            <v>0</v>
          </cell>
        </row>
        <row r="479">
          <cell r="E479">
            <v>0</v>
          </cell>
        </row>
        <row r="480">
          <cell r="D480">
            <v>0</v>
          </cell>
          <cell r="E480">
            <v>0</v>
          </cell>
          <cell r="J480">
            <v>0</v>
          </cell>
          <cell r="N480">
            <v>0</v>
          </cell>
        </row>
        <row r="481">
          <cell r="E481">
            <v>0</v>
          </cell>
        </row>
        <row r="482">
          <cell r="D482">
            <v>0</v>
          </cell>
          <cell r="E482">
            <v>0</v>
          </cell>
          <cell r="J482">
            <v>0</v>
          </cell>
          <cell r="N482">
            <v>0</v>
          </cell>
        </row>
        <row r="483">
          <cell r="E483">
            <v>0</v>
          </cell>
        </row>
        <row r="484">
          <cell r="D484">
            <v>0</v>
          </cell>
          <cell r="E484">
            <v>0</v>
          </cell>
          <cell r="J484">
            <v>0</v>
          </cell>
          <cell r="N484">
            <v>0</v>
          </cell>
        </row>
        <row r="485">
          <cell r="E485">
            <v>0</v>
          </cell>
        </row>
        <row r="486">
          <cell r="D486">
            <v>0</v>
          </cell>
          <cell r="E486">
            <v>0</v>
          </cell>
          <cell r="J486">
            <v>0</v>
          </cell>
          <cell r="N486">
            <v>0</v>
          </cell>
        </row>
        <row r="487">
          <cell r="E487">
            <v>0</v>
          </cell>
        </row>
        <row r="488">
          <cell r="D488">
            <v>0</v>
          </cell>
          <cell r="E488">
            <v>0</v>
          </cell>
          <cell r="J488">
            <v>0</v>
          </cell>
          <cell r="N488">
            <v>0</v>
          </cell>
        </row>
        <row r="489">
          <cell r="E489">
            <v>0</v>
          </cell>
        </row>
        <row r="490">
          <cell r="D490">
            <v>0</v>
          </cell>
          <cell r="E490">
            <v>0</v>
          </cell>
          <cell r="J490">
            <v>0</v>
          </cell>
          <cell r="N490">
            <v>0</v>
          </cell>
        </row>
        <row r="491">
          <cell r="E491">
            <v>0</v>
          </cell>
        </row>
        <row r="492">
          <cell r="D492">
            <v>0</v>
          </cell>
          <cell r="E492">
            <v>0</v>
          </cell>
          <cell r="J492">
            <v>0</v>
          </cell>
          <cell r="N492">
            <v>0</v>
          </cell>
        </row>
        <row r="493">
          <cell r="E493">
            <v>0</v>
          </cell>
        </row>
        <row r="494">
          <cell r="D494">
            <v>0</v>
          </cell>
          <cell r="E494">
            <v>0</v>
          </cell>
          <cell r="J494">
            <v>0</v>
          </cell>
          <cell r="N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D497">
            <v>0</v>
          </cell>
          <cell r="E497">
            <v>0</v>
          </cell>
          <cell r="J497">
            <v>0</v>
          </cell>
          <cell r="N497">
            <v>0</v>
          </cell>
        </row>
        <row r="498">
          <cell r="E498">
            <v>0</v>
          </cell>
        </row>
        <row r="499">
          <cell r="D499">
            <v>0</v>
          </cell>
          <cell r="E499">
            <v>0</v>
          </cell>
          <cell r="J499">
            <v>0</v>
          </cell>
          <cell r="N499">
            <v>0</v>
          </cell>
        </row>
        <row r="500">
          <cell r="D500">
            <v>0</v>
          </cell>
          <cell r="E500">
            <v>0</v>
          </cell>
          <cell r="J500">
            <v>0</v>
          </cell>
          <cell r="N500">
            <v>0</v>
          </cell>
        </row>
        <row r="501">
          <cell r="E501">
            <v>0</v>
          </cell>
        </row>
        <row r="502">
          <cell r="D502">
            <v>0</v>
          </cell>
          <cell r="E502">
            <v>0</v>
          </cell>
          <cell r="J502">
            <v>0</v>
          </cell>
          <cell r="N502">
            <v>0</v>
          </cell>
        </row>
        <row r="503">
          <cell r="E503">
            <v>0</v>
          </cell>
        </row>
        <row r="504">
          <cell r="D504">
            <v>0</v>
          </cell>
          <cell r="E504">
            <v>0</v>
          </cell>
          <cell r="J504">
            <v>0</v>
          </cell>
          <cell r="N504">
            <v>0</v>
          </cell>
        </row>
        <row r="505">
          <cell r="D505">
            <v>0</v>
          </cell>
          <cell r="E505">
            <v>0</v>
          </cell>
          <cell r="J505">
            <v>0</v>
          </cell>
          <cell r="N505">
            <v>0</v>
          </cell>
        </row>
        <row r="506">
          <cell r="E506">
            <v>0</v>
          </cell>
        </row>
        <row r="507">
          <cell r="D507">
            <v>0</v>
          </cell>
          <cell r="E507">
            <v>0</v>
          </cell>
          <cell r="J507">
            <v>0</v>
          </cell>
          <cell r="N507">
            <v>0</v>
          </cell>
        </row>
        <row r="508">
          <cell r="E508">
            <v>0</v>
          </cell>
        </row>
        <row r="509">
          <cell r="D509">
            <v>0</v>
          </cell>
          <cell r="E509">
            <v>0</v>
          </cell>
          <cell r="J509">
            <v>0</v>
          </cell>
          <cell r="N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D512">
            <v>0</v>
          </cell>
          <cell r="E512">
            <v>0</v>
          </cell>
          <cell r="J512">
            <v>0</v>
          </cell>
          <cell r="N512">
            <v>0</v>
          </cell>
        </row>
        <row r="513">
          <cell r="E513">
            <v>0</v>
          </cell>
        </row>
        <row r="514">
          <cell r="D514">
            <v>0</v>
          </cell>
          <cell r="E514">
            <v>0</v>
          </cell>
          <cell r="J514">
            <v>0</v>
          </cell>
          <cell r="N514">
            <v>0</v>
          </cell>
        </row>
        <row r="515">
          <cell r="E515">
            <v>0</v>
          </cell>
        </row>
        <row r="516">
          <cell r="D516">
            <v>0</v>
          </cell>
          <cell r="E516">
            <v>0</v>
          </cell>
          <cell r="J516">
            <v>0</v>
          </cell>
          <cell r="N516">
            <v>0</v>
          </cell>
        </row>
        <row r="517">
          <cell r="E517">
            <v>0</v>
          </cell>
        </row>
        <row r="518">
          <cell r="D518">
            <v>0</v>
          </cell>
          <cell r="E518">
            <v>0</v>
          </cell>
          <cell r="J518">
            <v>0</v>
          </cell>
          <cell r="N518">
            <v>0</v>
          </cell>
        </row>
        <row r="519">
          <cell r="E519">
            <v>0</v>
          </cell>
        </row>
        <row r="520">
          <cell r="D520">
            <v>0</v>
          </cell>
          <cell r="E520">
            <v>0</v>
          </cell>
          <cell r="J520">
            <v>0</v>
          </cell>
          <cell r="N520">
            <v>0</v>
          </cell>
        </row>
        <row r="521">
          <cell r="E521">
            <v>0</v>
          </cell>
        </row>
        <row r="522">
          <cell r="D522">
            <v>0</v>
          </cell>
          <cell r="E522">
            <v>0</v>
          </cell>
          <cell r="J522">
            <v>0</v>
          </cell>
          <cell r="N522">
            <v>0</v>
          </cell>
        </row>
        <row r="523">
          <cell r="E523">
            <v>0</v>
          </cell>
        </row>
        <row r="524">
          <cell r="D524">
            <v>0</v>
          </cell>
          <cell r="E524">
            <v>0</v>
          </cell>
          <cell r="J524">
            <v>0</v>
          </cell>
          <cell r="N524">
            <v>0</v>
          </cell>
        </row>
        <row r="525">
          <cell r="E525">
            <v>0</v>
          </cell>
        </row>
        <row r="526">
          <cell r="D526">
            <v>0</v>
          </cell>
          <cell r="E526">
            <v>0</v>
          </cell>
          <cell r="J526">
            <v>0</v>
          </cell>
          <cell r="N526">
            <v>0</v>
          </cell>
        </row>
        <row r="527">
          <cell r="E527">
            <v>0</v>
          </cell>
        </row>
        <row r="528">
          <cell r="D528">
            <v>0</v>
          </cell>
          <cell r="E528">
            <v>0</v>
          </cell>
          <cell r="J528">
            <v>0</v>
          </cell>
          <cell r="N528">
            <v>0</v>
          </cell>
        </row>
        <row r="529">
          <cell r="E529">
            <v>0</v>
          </cell>
        </row>
        <row r="530">
          <cell r="D530">
            <v>0</v>
          </cell>
          <cell r="E530">
            <v>0</v>
          </cell>
          <cell r="J530">
            <v>0</v>
          </cell>
          <cell r="N530">
            <v>0</v>
          </cell>
        </row>
        <row r="531">
          <cell r="E531">
            <v>0</v>
          </cell>
        </row>
        <row r="532">
          <cell r="D532">
            <v>0</v>
          </cell>
          <cell r="E532">
            <v>0</v>
          </cell>
          <cell r="J532">
            <v>0</v>
          </cell>
          <cell r="N532">
            <v>0</v>
          </cell>
        </row>
        <row r="533">
          <cell r="E533">
            <v>0</v>
          </cell>
        </row>
        <row r="534">
          <cell r="D534">
            <v>0</v>
          </cell>
          <cell r="E534">
            <v>0</v>
          </cell>
          <cell r="J534">
            <v>0</v>
          </cell>
          <cell r="N534">
            <v>0</v>
          </cell>
        </row>
        <row r="535">
          <cell r="D535">
            <v>0</v>
          </cell>
          <cell r="E535">
            <v>0</v>
          </cell>
          <cell r="J535">
            <v>0</v>
          </cell>
          <cell r="N535">
            <v>0</v>
          </cell>
        </row>
        <row r="536">
          <cell r="E536">
            <v>0</v>
          </cell>
        </row>
        <row r="537">
          <cell r="D537">
            <v>0</v>
          </cell>
          <cell r="E537">
            <v>0</v>
          </cell>
          <cell r="J537">
            <v>0</v>
          </cell>
          <cell r="N537">
            <v>0</v>
          </cell>
        </row>
        <row r="538">
          <cell r="E538">
            <v>0</v>
          </cell>
        </row>
        <row r="539">
          <cell r="D539">
            <v>0</v>
          </cell>
          <cell r="E539">
            <v>0</v>
          </cell>
          <cell r="J539">
            <v>0</v>
          </cell>
          <cell r="N539">
            <v>0</v>
          </cell>
        </row>
        <row r="540">
          <cell r="E540">
            <v>0</v>
          </cell>
        </row>
        <row r="541">
          <cell r="D541">
            <v>0</v>
          </cell>
          <cell r="E541">
            <v>0</v>
          </cell>
          <cell r="J541">
            <v>0</v>
          </cell>
          <cell r="N541">
            <v>0</v>
          </cell>
        </row>
        <row r="542">
          <cell r="E542">
            <v>0</v>
          </cell>
        </row>
        <row r="543">
          <cell r="D543">
            <v>0</v>
          </cell>
          <cell r="E543">
            <v>0</v>
          </cell>
          <cell r="J543">
            <v>0</v>
          </cell>
          <cell r="N543">
            <v>0</v>
          </cell>
        </row>
        <row r="544">
          <cell r="E544">
            <v>0</v>
          </cell>
        </row>
        <row r="545">
          <cell r="D545">
            <v>0</v>
          </cell>
          <cell r="E545">
            <v>0</v>
          </cell>
          <cell r="J545">
            <v>0</v>
          </cell>
          <cell r="N545">
            <v>0</v>
          </cell>
        </row>
        <row r="546">
          <cell r="E546">
            <v>0</v>
          </cell>
        </row>
        <row r="547">
          <cell r="D547">
            <v>0</v>
          </cell>
          <cell r="E547">
            <v>0</v>
          </cell>
          <cell r="J547">
            <v>0</v>
          </cell>
          <cell r="N547">
            <v>0</v>
          </cell>
        </row>
        <row r="548">
          <cell r="E548">
            <v>0</v>
          </cell>
        </row>
        <row r="549">
          <cell r="D549">
            <v>0</v>
          </cell>
          <cell r="E549">
            <v>0</v>
          </cell>
          <cell r="J549">
            <v>0</v>
          </cell>
          <cell r="N549">
            <v>0</v>
          </cell>
        </row>
        <row r="550">
          <cell r="E550">
            <v>0</v>
          </cell>
        </row>
        <row r="551">
          <cell r="D551">
            <v>0</v>
          </cell>
          <cell r="E551">
            <v>0</v>
          </cell>
          <cell r="J551">
            <v>0</v>
          </cell>
          <cell r="N551">
            <v>0</v>
          </cell>
        </row>
        <row r="552">
          <cell r="E552">
            <v>0</v>
          </cell>
        </row>
        <row r="553">
          <cell r="D553">
            <v>0</v>
          </cell>
          <cell r="E553">
            <v>0</v>
          </cell>
          <cell r="J553">
            <v>0</v>
          </cell>
          <cell r="N553">
            <v>0</v>
          </cell>
        </row>
        <row r="554">
          <cell r="E554">
            <v>0</v>
          </cell>
        </row>
        <row r="555">
          <cell r="D555">
            <v>0</v>
          </cell>
          <cell r="E555">
            <v>0</v>
          </cell>
          <cell r="J555">
            <v>0</v>
          </cell>
          <cell r="N555">
            <v>0</v>
          </cell>
        </row>
        <row r="556">
          <cell r="E556">
            <v>0</v>
          </cell>
        </row>
        <row r="557">
          <cell r="D557">
            <v>0</v>
          </cell>
          <cell r="E557">
            <v>0</v>
          </cell>
          <cell r="J557">
            <v>0</v>
          </cell>
          <cell r="N557">
            <v>0</v>
          </cell>
        </row>
        <row r="558">
          <cell r="E558">
            <v>0</v>
          </cell>
        </row>
        <row r="559">
          <cell r="D559">
            <v>0</v>
          </cell>
          <cell r="E559">
            <v>0</v>
          </cell>
          <cell r="J559">
            <v>0</v>
          </cell>
          <cell r="N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D562">
            <v>0</v>
          </cell>
          <cell r="E562">
            <v>0</v>
          </cell>
          <cell r="J562">
            <v>0</v>
          </cell>
          <cell r="N562">
            <v>0</v>
          </cell>
        </row>
        <row r="563">
          <cell r="D563">
            <v>0</v>
          </cell>
          <cell r="E563">
            <v>0</v>
          </cell>
          <cell r="J563">
            <v>0</v>
          </cell>
          <cell r="N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D566">
            <v>0</v>
          </cell>
          <cell r="E566">
            <v>0</v>
          </cell>
          <cell r="J566">
            <v>0</v>
          </cell>
          <cell r="N566">
            <v>0</v>
          </cell>
        </row>
        <row r="567">
          <cell r="E567">
            <v>0</v>
          </cell>
        </row>
        <row r="568">
          <cell r="D568">
            <v>0</v>
          </cell>
          <cell r="E568">
            <v>0</v>
          </cell>
          <cell r="J568">
            <v>0</v>
          </cell>
          <cell r="N568">
            <v>0</v>
          </cell>
        </row>
        <row r="569">
          <cell r="D569">
            <v>0</v>
          </cell>
          <cell r="E569">
            <v>0</v>
          </cell>
          <cell r="J569">
            <v>0</v>
          </cell>
          <cell r="N569">
            <v>0</v>
          </cell>
        </row>
        <row r="570">
          <cell r="E570">
            <v>0</v>
          </cell>
        </row>
        <row r="571">
          <cell r="D571">
            <v>0</v>
          </cell>
          <cell r="E571">
            <v>0</v>
          </cell>
          <cell r="J571">
            <v>0</v>
          </cell>
          <cell r="N571">
            <v>0</v>
          </cell>
        </row>
        <row r="572">
          <cell r="E572">
            <v>0</v>
          </cell>
        </row>
        <row r="573">
          <cell r="D573">
            <v>0</v>
          </cell>
          <cell r="E573">
            <v>0</v>
          </cell>
          <cell r="J573">
            <v>0</v>
          </cell>
          <cell r="N573">
            <v>0</v>
          </cell>
        </row>
        <row r="574">
          <cell r="E574">
            <v>0</v>
          </cell>
        </row>
        <row r="575">
          <cell r="D575">
            <v>0</v>
          </cell>
          <cell r="E575">
            <v>0</v>
          </cell>
          <cell r="J575">
            <v>0</v>
          </cell>
          <cell r="N575">
            <v>0</v>
          </cell>
        </row>
        <row r="576">
          <cell r="E576">
            <v>0</v>
          </cell>
        </row>
        <row r="577">
          <cell r="D577">
            <v>0</v>
          </cell>
          <cell r="E577">
            <v>0</v>
          </cell>
          <cell r="J577">
            <v>0</v>
          </cell>
          <cell r="N577">
            <v>0</v>
          </cell>
        </row>
        <row r="578">
          <cell r="E578">
            <v>0</v>
          </cell>
        </row>
        <row r="579">
          <cell r="D579">
            <v>0</v>
          </cell>
          <cell r="E579">
            <v>0</v>
          </cell>
          <cell r="J579">
            <v>0</v>
          </cell>
          <cell r="N579">
            <v>0</v>
          </cell>
        </row>
        <row r="580">
          <cell r="E580">
            <v>0</v>
          </cell>
        </row>
        <row r="581">
          <cell r="D581">
            <v>0</v>
          </cell>
          <cell r="E581">
            <v>0</v>
          </cell>
          <cell r="J581">
            <v>0</v>
          </cell>
          <cell r="N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D584">
            <v>0</v>
          </cell>
          <cell r="E584">
            <v>0</v>
          </cell>
          <cell r="J584">
            <v>0</v>
          </cell>
          <cell r="N584">
            <v>0</v>
          </cell>
        </row>
        <row r="585">
          <cell r="E585">
            <v>0</v>
          </cell>
        </row>
        <row r="586">
          <cell r="D586">
            <v>0</v>
          </cell>
          <cell r="E586">
            <v>0</v>
          </cell>
          <cell r="J586">
            <v>0</v>
          </cell>
          <cell r="N586">
            <v>0</v>
          </cell>
        </row>
        <row r="587">
          <cell r="E587">
            <v>0</v>
          </cell>
        </row>
        <row r="588">
          <cell r="D588">
            <v>0</v>
          </cell>
          <cell r="E588">
            <v>0</v>
          </cell>
          <cell r="J588">
            <v>0</v>
          </cell>
          <cell r="N588">
            <v>0</v>
          </cell>
        </row>
        <row r="589">
          <cell r="E589">
            <v>0</v>
          </cell>
        </row>
        <row r="590">
          <cell r="D590">
            <v>0</v>
          </cell>
          <cell r="E590">
            <v>0</v>
          </cell>
          <cell r="J590">
            <v>0</v>
          </cell>
          <cell r="N590">
            <v>0</v>
          </cell>
        </row>
        <row r="591">
          <cell r="E591">
            <v>0</v>
          </cell>
        </row>
        <row r="592">
          <cell r="D592">
            <v>0</v>
          </cell>
          <cell r="E592">
            <v>0</v>
          </cell>
          <cell r="J592">
            <v>0</v>
          </cell>
          <cell r="N592">
            <v>0</v>
          </cell>
        </row>
        <row r="593">
          <cell r="E593">
            <v>0</v>
          </cell>
        </row>
        <row r="594">
          <cell r="D594">
            <v>0</v>
          </cell>
          <cell r="E594">
            <v>0</v>
          </cell>
          <cell r="J594">
            <v>0</v>
          </cell>
          <cell r="N594">
            <v>0</v>
          </cell>
        </row>
        <row r="595">
          <cell r="E595">
            <v>0</v>
          </cell>
        </row>
        <row r="596">
          <cell r="D596">
            <v>0</v>
          </cell>
          <cell r="E596">
            <v>0</v>
          </cell>
          <cell r="J596">
            <v>0</v>
          </cell>
          <cell r="N596">
            <v>0</v>
          </cell>
        </row>
        <row r="597">
          <cell r="D597">
            <v>0</v>
          </cell>
          <cell r="E597">
            <v>0</v>
          </cell>
          <cell r="J597">
            <v>0</v>
          </cell>
          <cell r="N597">
            <v>0</v>
          </cell>
        </row>
        <row r="598">
          <cell r="D598">
            <v>0</v>
          </cell>
          <cell r="E598">
            <v>0</v>
          </cell>
          <cell r="J598">
            <v>0</v>
          </cell>
          <cell r="N598">
            <v>0</v>
          </cell>
        </row>
        <row r="599">
          <cell r="D599">
            <v>0</v>
          </cell>
          <cell r="E599">
            <v>0</v>
          </cell>
          <cell r="J599">
            <v>0</v>
          </cell>
          <cell r="N599">
            <v>0</v>
          </cell>
        </row>
        <row r="600">
          <cell r="E600">
            <v>0</v>
          </cell>
        </row>
        <row r="601">
          <cell r="D601">
            <v>0</v>
          </cell>
          <cell r="E601">
            <v>0</v>
          </cell>
          <cell r="J601">
            <v>0</v>
          </cell>
          <cell r="N601">
            <v>0</v>
          </cell>
        </row>
        <row r="602">
          <cell r="D602">
            <v>0</v>
          </cell>
          <cell r="E602">
            <v>0</v>
          </cell>
          <cell r="J602">
            <v>0</v>
          </cell>
          <cell r="N602">
            <v>0</v>
          </cell>
        </row>
        <row r="603">
          <cell r="D603">
            <v>0</v>
          </cell>
          <cell r="E603">
            <v>0</v>
          </cell>
          <cell r="J603">
            <v>0</v>
          </cell>
          <cell r="N603">
            <v>0</v>
          </cell>
        </row>
        <row r="604">
          <cell r="E604">
            <v>0</v>
          </cell>
        </row>
        <row r="605">
          <cell r="D605">
            <v>0</v>
          </cell>
          <cell r="E605">
            <v>0</v>
          </cell>
          <cell r="J605">
            <v>0</v>
          </cell>
          <cell r="N605">
            <v>0</v>
          </cell>
        </row>
        <row r="606">
          <cell r="E606">
            <v>0</v>
          </cell>
        </row>
        <row r="607">
          <cell r="D607">
            <v>0</v>
          </cell>
          <cell r="E607">
            <v>0</v>
          </cell>
          <cell r="J607">
            <v>0</v>
          </cell>
          <cell r="N607">
            <v>0</v>
          </cell>
        </row>
        <row r="608">
          <cell r="E608">
            <v>0</v>
          </cell>
        </row>
        <row r="609">
          <cell r="D609">
            <v>0</v>
          </cell>
          <cell r="E609">
            <v>0</v>
          </cell>
          <cell r="J609">
            <v>0</v>
          </cell>
          <cell r="N609">
            <v>0</v>
          </cell>
        </row>
        <row r="610">
          <cell r="E610">
            <v>0</v>
          </cell>
        </row>
        <row r="611">
          <cell r="D611">
            <v>0</v>
          </cell>
          <cell r="E611">
            <v>0</v>
          </cell>
          <cell r="J611">
            <v>0</v>
          </cell>
          <cell r="N611">
            <v>0</v>
          </cell>
        </row>
        <row r="612">
          <cell r="E612">
            <v>0</v>
          </cell>
        </row>
        <row r="613">
          <cell r="D613">
            <v>0</v>
          </cell>
          <cell r="E613">
            <v>0</v>
          </cell>
          <cell r="J613">
            <v>0</v>
          </cell>
          <cell r="N613">
            <v>0</v>
          </cell>
        </row>
        <row r="614">
          <cell r="E614">
            <v>0</v>
          </cell>
        </row>
        <row r="615">
          <cell r="D615">
            <v>0</v>
          </cell>
          <cell r="E615">
            <v>0</v>
          </cell>
          <cell r="J615">
            <v>0</v>
          </cell>
          <cell r="N615">
            <v>0</v>
          </cell>
        </row>
        <row r="616">
          <cell r="E616">
            <v>0</v>
          </cell>
        </row>
        <row r="617">
          <cell r="D617">
            <v>0</v>
          </cell>
          <cell r="E617">
            <v>0</v>
          </cell>
          <cell r="J617">
            <v>0</v>
          </cell>
          <cell r="N617">
            <v>0</v>
          </cell>
        </row>
        <row r="618">
          <cell r="E618">
            <v>0</v>
          </cell>
        </row>
        <row r="619">
          <cell r="D619">
            <v>0</v>
          </cell>
          <cell r="E619">
            <v>0</v>
          </cell>
          <cell r="J619">
            <v>0</v>
          </cell>
          <cell r="N619">
            <v>0</v>
          </cell>
        </row>
        <row r="620">
          <cell r="E620">
            <v>0</v>
          </cell>
        </row>
        <row r="621">
          <cell r="D621">
            <v>0</v>
          </cell>
          <cell r="E621">
            <v>0</v>
          </cell>
          <cell r="J621">
            <v>0</v>
          </cell>
          <cell r="N621">
            <v>0</v>
          </cell>
        </row>
        <row r="622">
          <cell r="E622">
            <v>0</v>
          </cell>
        </row>
        <row r="623">
          <cell r="D623">
            <v>0</v>
          </cell>
          <cell r="E623">
            <v>0</v>
          </cell>
          <cell r="J623">
            <v>0</v>
          </cell>
          <cell r="N623">
            <v>0</v>
          </cell>
        </row>
        <row r="624">
          <cell r="D624">
            <v>0</v>
          </cell>
          <cell r="E624">
            <v>0</v>
          </cell>
          <cell r="J624">
            <v>0</v>
          </cell>
          <cell r="N624">
            <v>0</v>
          </cell>
        </row>
        <row r="625">
          <cell r="D625">
            <v>0</v>
          </cell>
          <cell r="E625">
            <v>0</v>
          </cell>
          <cell r="J625">
            <v>0</v>
          </cell>
          <cell r="N625">
            <v>0</v>
          </cell>
        </row>
        <row r="626">
          <cell r="D626">
            <v>0</v>
          </cell>
          <cell r="E626">
            <v>0</v>
          </cell>
          <cell r="J626">
            <v>0</v>
          </cell>
          <cell r="N626">
            <v>0</v>
          </cell>
        </row>
        <row r="627">
          <cell r="E627">
            <v>0</v>
          </cell>
        </row>
        <row r="628">
          <cell r="D628">
            <v>0</v>
          </cell>
          <cell r="E628">
            <v>0</v>
          </cell>
          <cell r="J628">
            <v>0</v>
          </cell>
          <cell r="N628">
            <v>0</v>
          </cell>
        </row>
        <row r="629">
          <cell r="E629">
            <v>0</v>
          </cell>
        </row>
        <row r="630">
          <cell r="D630">
            <v>0</v>
          </cell>
          <cell r="E630">
            <v>0</v>
          </cell>
          <cell r="J630">
            <v>0</v>
          </cell>
          <cell r="N630">
            <v>0</v>
          </cell>
        </row>
        <row r="631">
          <cell r="E631">
            <v>0</v>
          </cell>
        </row>
        <row r="632">
          <cell r="D632">
            <v>0</v>
          </cell>
          <cell r="E632">
            <v>0</v>
          </cell>
          <cell r="J632">
            <v>0</v>
          </cell>
          <cell r="N632">
            <v>0</v>
          </cell>
        </row>
        <row r="633">
          <cell r="E633">
            <v>0</v>
          </cell>
        </row>
        <row r="634">
          <cell r="D634">
            <v>0</v>
          </cell>
          <cell r="E634">
            <v>0</v>
          </cell>
          <cell r="J634">
            <v>0</v>
          </cell>
          <cell r="N634">
            <v>0</v>
          </cell>
        </row>
        <row r="635">
          <cell r="E635">
            <v>0</v>
          </cell>
        </row>
        <row r="636">
          <cell r="D636">
            <v>0</v>
          </cell>
          <cell r="E636">
            <v>0</v>
          </cell>
          <cell r="J636">
            <v>0</v>
          </cell>
          <cell r="N636">
            <v>0</v>
          </cell>
        </row>
        <row r="637">
          <cell r="E637">
            <v>0</v>
          </cell>
        </row>
        <row r="638">
          <cell r="D638">
            <v>0</v>
          </cell>
          <cell r="E638">
            <v>0</v>
          </cell>
          <cell r="J638">
            <v>0</v>
          </cell>
          <cell r="N638">
            <v>0</v>
          </cell>
        </row>
        <row r="639">
          <cell r="E639">
            <v>0</v>
          </cell>
        </row>
        <row r="640">
          <cell r="D640">
            <v>0</v>
          </cell>
          <cell r="E640">
            <v>0</v>
          </cell>
          <cell r="J640">
            <v>0</v>
          </cell>
          <cell r="N640">
            <v>0</v>
          </cell>
        </row>
        <row r="641">
          <cell r="E641">
            <v>0</v>
          </cell>
        </row>
        <row r="642">
          <cell r="E642">
            <v>0</v>
          </cell>
        </row>
        <row r="643">
          <cell r="D643">
            <v>0</v>
          </cell>
          <cell r="E643">
            <v>0</v>
          </cell>
          <cell r="J643">
            <v>0</v>
          </cell>
          <cell r="N643">
            <v>0</v>
          </cell>
        </row>
        <row r="644">
          <cell r="E644">
            <v>0</v>
          </cell>
        </row>
        <row r="645">
          <cell r="D645">
            <v>0</v>
          </cell>
          <cell r="E645">
            <v>0</v>
          </cell>
          <cell r="J645">
            <v>0</v>
          </cell>
          <cell r="N645">
            <v>0</v>
          </cell>
        </row>
        <row r="646">
          <cell r="E646">
            <v>0</v>
          </cell>
        </row>
        <row r="647">
          <cell r="D647">
            <v>0</v>
          </cell>
          <cell r="E647">
            <v>0</v>
          </cell>
          <cell r="J647">
            <v>0</v>
          </cell>
          <cell r="N647">
            <v>0</v>
          </cell>
        </row>
        <row r="648">
          <cell r="E648">
            <v>0</v>
          </cell>
        </row>
        <row r="649">
          <cell r="D649">
            <v>0</v>
          </cell>
          <cell r="E649">
            <v>0</v>
          </cell>
          <cell r="J649">
            <v>0</v>
          </cell>
          <cell r="N649">
            <v>0</v>
          </cell>
        </row>
        <row r="650">
          <cell r="E650">
            <v>0</v>
          </cell>
        </row>
        <row r="651">
          <cell r="E651">
            <v>0</v>
          </cell>
        </row>
        <row r="652">
          <cell r="D652">
            <v>0</v>
          </cell>
          <cell r="E652">
            <v>0</v>
          </cell>
          <cell r="J652">
            <v>0</v>
          </cell>
          <cell r="N652">
            <v>0</v>
          </cell>
        </row>
        <row r="653">
          <cell r="E653">
            <v>0</v>
          </cell>
        </row>
        <row r="654">
          <cell r="D654">
            <v>0</v>
          </cell>
          <cell r="E654">
            <v>0</v>
          </cell>
          <cell r="J654">
            <v>0</v>
          </cell>
          <cell r="N654">
            <v>0</v>
          </cell>
        </row>
        <row r="655">
          <cell r="E655">
            <v>0</v>
          </cell>
        </row>
        <row r="656">
          <cell r="D656">
            <v>0</v>
          </cell>
          <cell r="E656">
            <v>0</v>
          </cell>
          <cell r="J656">
            <v>0</v>
          </cell>
          <cell r="N656">
            <v>0</v>
          </cell>
        </row>
        <row r="657">
          <cell r="E657">
            <v>0</v>
          </cell>
        </row>
        <row r="658">
          <cell r="E658">
            <v>0</v>
          </cell>
        </row>
        <row r="659">
          <cell r="D659">
            <v>0</v>
          </cell>
          <cell r="E659">
            <v>0</v>
          </cell>
          <cell r="J659">
            <v>0</v>
          </cell>
          <cell r="N659">
            <v>0</v>
          </cell>
        </row>
        <row r="660">
          <cell r="E660">
            <v>0</v>
          </cell>
        </row>
        <row r="661">
          <cell r="D661">
            <v>0</v>
          </cell>
          <cell r="E661">
            <v>0</v>
          </cell>
          <cell r="J661">
            <v>0</v>
          </cell>
          <cell r="N661">
            <v>0</v>
          </cell>
        </row>
        <row r="662">
          <cell r="E662">
            <v>0</v>
          </cell>
        </row>
        <row r="663">
          <cell r="D663">
            <v>0</v>
          </cell>
          <cell r="E663">
            <v>0</v>
          </cell>
          <cell r="J663">
            <v>0</v>
          </cell>
          <cell r="N663">
            <v>0</v>
          </cell>
        </row>
        <row r="664">
          <cell r="E664">
            <v>0</v>
          </cell>
        </row>
        <row r="665">
          <cell r="D665">
            <v>0</v>
          </cell>
          <cell r="E665">
            <v>0</v>
          </cell>
          <cell r="J665">
            <v>0</v>
          </cell>
          <cell r="N665">
            <v>0</v>
          </cell>
        </row>
        <row r="666">
          <cell r="E666">
            <v>0</v>
          </cell>
        </row>
        <row r="667">
          <cell r="E667">
            <v>0</v>
          </cell>
        </row>
        <row r="668">
          <cell r="D668">
            <v>0</v>
          </cell>
          <cell r="E668">
            <v>0</v>
          </cell>
          <cell r="J668">
            <v>0</v>
          </cell>
          <cell r="N668">
            <v>0</v>
          </cell>
        </row>
        <row r="669">
          <cell r="E669">
            <v>0</v>
          </cell>
        </row>
        <row r="670">
          <cell r="D670">
            <v>0</v>
          </cell>
          <cell r="E670">
            <v>0</v>
          </cell>
          <cell r="J670">
            <v>0</v>
          </cell>
          <cell r="N670">
            <v>0</v>
          </cell>
        </row>
        <row r="671">
          <cell r="E671">
            <v>0</v>
          </cell>
        </row>
        <row r="672">
          <cell r="D672">
            <v>0</v>
          </cell>
          <cell r="E672">
            <v>0</v>
          </cell>
          <cell r="J672">
            <v>0</v>
          </cell>
          <cell r="N672">
            <v>0</v>
          </cell>
        </row>
        <row r="673">
          <cell r="E673">
            <v>0</v>
          </cell>
        </row>
        <row r="674">
          <cell r="D674">
            <v>0</v>
          </cell>
          <cell r="E674">
            <v>0</v>
          </cell>
          <cell r="J674">
            <v>0</v>
          </cell>
          <cell r="N674">
            <v>0</v>
          </cell>
        </row>
        <row r="675">
          <cell r="E675">
            <v>0</v>
          </cell>
        </row>
        <row r="676">
          <cell r="D676">
            <v>0</v>
          </cell>
          <cell r="E676">
            <v>0</v>
          </cell>
          <cell r="J676">
            <v>0</v>
          </cell>
          <cell r="N676">
            <v>0</v>
          </cell>
        </row>
        <row r="677">
          <cell r="E677">
            <v>0</v>
          </cell>
        </row>
        <row r="678">
          <cell r="D678">
            <v>0</v>
          </cell>
          <cell r="E678">
            <v>0</v>
          </cell>
          <cell r="J678">
            <v>0</v>
          </cell>
          <cell r="N678">
            <v>0</v>
          </cell>
        </row>
        <row r="679">
          <cell r="E679">
            <v>0</v>
          </cell>
        </row>
        <row r="680">
          <cell r="D680">
            <v>0</v>
          </cell>
          <cell r="E680">
            <v>0</v>
          </cell>
          <cell r="J680">
            <v>0</v>
          </cell>
          <cell r="N680">
            <v>0</v>
          </cell>
        </row>
        <row r="681">
          <cell r="E681">
            <v>0</v>
          </cell>
        </row>
        <row r="682">
          <cell r="E682">
            <v>0</v>
          </cell>
        </row>
        <row r="683">
          <cell r="D683">
            <v>0</v>
          </cell>
          <cell r="E683">
            <v>0</v>
          </cell>
          <cell r="J683">
            <v>0</v>
          </cell>
          <cell r="N683">
            <v>0</v>
          </cell>
        </row>
        <row r="684">
          <cell r="E684">
            <v>0</v>
          </cell>
        </row>
        <row r="685">
          <cell r="D685">
            <v>0</v>
          </cell>
          <cell r="E685">
            <v>0</v>
          </cell>
          <cell r="J685">
            <v>0</v>
          </cell>
          <cell r="N685">
            <v>0</v>
          </cell>
        </row>
        <row r="686">
          <cell r="E686">
            <v>0</v>
          </cell>
        </row>
        <row r="687">
          <cell r="D687">
            <v>0</v>
          </cell>
          <cell r="E687">
            <v>0</v>
          </cell>
          <cell r="J687">
            <v>0</v>
          </cell>
          <cell r="N687">
            <v>0</v>
          </cell>
        </row>
        <row r="688">
          <cell r="E688">
            <v>0</v>
          </cell>
        </row>
        <row r="689">
          <cell r="D689">
            <v>0</v>
          </cell>
          <cell r="E689">
            <v>0</v>
          </cell>
          <cell r="J689">
            <v>0</v>
          </cell>
          <cell r="N689">
            <v>0</v>
          </cell>
        </row>
        <row r="690">
          <cell r="E690">
            <v>0</v>
          </cell>
        </row>
        <row r="691">
          <cell r="D691">
            <v>0</v>
          </cell>
          <cell r="E691">
            <v>0</v>
          </cell>
          <cell r="J691">
            <v>0</v>
          </cell>
          <cell r="N691">
            <v>0</v>
          </cell>
        </row>
        <row r="692">
          <cell r="E692">
            <v>0</v>
          </cell>
        </row>
        <row r="693">
          <cell r="E693">
            <v>0</v>
          </cell>
        </row>
        <row r="694">
          <cell r="D694">
            <v>0</v>
          </cell>
          <cell r="E694">
            <v>0</v>
          </cell>
          <cell r="J694">
            <v>0</v>
          </cell>
          <cell r="N694">
            <v>0</v>
          </cell>
        </row>
        <row r="695">
          <cell r="E695">
            <v>0</v>
          </cell>
        </row>
        <row r="696">
          <cell r="D696">
            <v>0</v>
          </cell>
          <cell r="E696">
            <v>0</v>
          </cell>
          <cell r="J696">
            <v>0</v>
          </cell>
          <cell r="N696">
            <v>0</v>
          </cell>
        </row>
        <row r="697">
          <cell r="E697">
            <v>0</v>
          </cell>
        </row>
        <row r="698">
          <cell r="E698">
            <v>0</v>
          </cell>
        </row>
        <row r="699">
          <cell r="D699">
            <v>0</v>
          </cell>
          <cell r="E699">
            <v>0</v>
          </cell>
          <cell r="J699">
            <v>0</v>
          </cell>
          <cell r="N699">
            <v>0</v>
          </cell>
        </row>
        <row r="700">
          <cell r="E700">
            <v>0</v>
          </cell>
        </row>
        <row r="701">
          <cell r="D701">
            <v>0</v>
          </cell>
          <cell r="E701">
            <v>0</v>
          </cell>
          <cell r="J701">
            <v>0</v>
          </cell>
          <cell r="N701">
            <v>0</v>
          </cell>
        </row>
        <row r="702">
          <cell r="E702">
            <v>0</v>
          </cell>
        </row>
        <row r="703">
          <cell r="D703">
            <v>0</v>
          </cell>
          <cell r="E703">
            <v>0</v>
          </cell>
          <cell r="J703">
            <v>0</v>
          </cell>
          <cell r="N703">
            <v>0</v>
          </cell>
        </row>
        <row r="704">
          <cell r="E704">
            <v>0</v>
          </cell>
        </row>
        <row r="705">
          <cell r="D705">
            <v>0</v>
          </cell>
          <cell r="E705">
            <v>0</v>
          </cell>
          <cell r="J705">
            <v>0</v>
          </cell>
          <cell r="N705">
            <v>0</v>
          </cell>
        </row>
        <row r="706">
          <cell r="E706">
            <v>0</v>
          </cell>
        </row>
        <row r="707">
          <cell r="D707">
            <v>0</v>
          </cell>
          <cell r="E707">
            <v>0</v>
          </cell>
          <cell r="J707">
            <v>0</v>
          </cell>
          <cell r="N707">
            <v>0</v>
          </cell>
        </row>
        <row r="708">
          <cell r="E708">
            <v>0</v>
          </cell>
        </row>
        <row r="709">
          <cell r="D709">
            <v>0</v>
          </cell>
          <cell r="E709">
            <v>0</v>
          </cell>
          <cell r="J709">
            <v>0</v>
          </cell>
          <cell r="N709">
            <v>0</v>
          </cell>
        </row>
        <row r="710">
          <cell r="E710">
            <v>0</v>
          </cell>
        </row>
        <row r="711">
          <cell r="D711">
            <v>0</v>
          </cell>
          <cell r="E711">
            <v>0</v>
          </cell>
          <cell r="J711">
            <v>0</v>
          </cell>
          <cell r="N711">
            <v>0</v>
          </cell>
        </row>
        <row r="712">
          <cell r="E712">
            <v>0</v>
          </cell>
        </row>
        <row r="713">
          <cell r="D713">
            <v>0</v>
          </cell>
          <cell r="E713">
            <v>0</v>
          </cell>
          <cell r="J713">
            <v>0</v>
          </cell>
          <cell r="N713">
            <v>0</v>
          </cell>
        </row>
        <row r="714">
          <cell r="E714">
            <v>0</v>
          </cell>
        </row>
        <row r="715">
          <cell r="D715">
            <v>0</v>
          </cell>
          <cell r="E715">
            <v>0</v>
          </cell>
          <cell r="J715">
            <v>0</v>
          </cell>
          <cell r="N715">
            <v>0</v>
          </cell>
        </row>
        <row r="716">
          <cell r="E716">
            <v>0</v>
          </cell>
        </row>
        <row r="717">
          <cell r="E717">
            <v>0</v>
          </cell>
        </row>
        <row r="718">
          <cell r="D718">
            <v>0</v>
          </cell>
          <cell r="E718">
            <v>0</v>
          </cell>
          <cell r="J718">
            <v>0</v>
          </cell>
          <cell r="N718">
            <v>0</v>
          </cell>
        </row>
        <row r="719">
          <cell r="E719">
            <v>0</v>
          </cell>
        </row>
        <row r="720">
          <cell r="D720">
            <v>0</v>
          </cell>
          <cell r="E720">
            <v>0</v>
          </cell>
          <cell r="J720">
            <v>0</v>
          </cell>
          <cell r="N720">
            <v>0</v>
          </cell>
        </row>
        <row r="721">
          <cell r="E721">
            <v>0</v>
          </cell>
        </row>
        <row r="722">
          <cell r="D722">
            <v>0</v>
          </cell>
          <cell r="E722">
            <v>0</v>
          </cell>
          <cell r="J722">
            <v>0</v>
          </cell>
          <cell r="N722">
            <v>0</v>
          </cell>
        </row>
        <row r="723">
          <cell r="E723">
            <v>0</v>
          </cell>
        </row>
        <row r="724">
          <cell r="D724">
            <v>0</v>
          </cell>
          <cell r="E724">
            <v>0</v>
          </cell>
          <cell r="J724">
            <v>0</v>
          </cell>
          <cell r="N724">
            <v>0</v>
          </cell>
        </row>
        <row r="725">
          <cell r="E725">
            <v>0</v>
          </cell>
        </row>
        <row r="726">
          <cell r="D726">
            <v>0</v>
          </cell>
          <cell r="E726">
            <v>0</v>
          </cell>
          <cell r="J726">
            <v>0</v>
          </cell>
          <cell r="N726">
            <v>0</v>
          </cell>
        </row>
        <row r="727">
          <cell r="E727">
            <v>0</v>
          </cell>
        </row>
        <row r="728">
          <cell r="D728">
            <v>0</v>
          </cell>
          <cell r="E728">
            <v>0</v>
          </cell>
          <cell r="J728">
            <v>0</v>
          </cell>
          <cell r="N728">
            <v>0</v>
          </cell>
        </row>
        <row r="729">
          <cell r="E729">
            <v>0</v>
          </cell>
        </row>
        <row r="730">
          <cell r="D730">
            <v>0</v>
          </cell>
          <cell r="E730">
            <v>0</v>
          </cell>
          <cell r="J730">
            <v>0</v>
          </cell>
          <cell r="N730">
            <v>0</v>
          </cell>
        </row>
        <row r="731">
          <cell r="E731">
            <v>0</v>
          </cell>
        </row>
        <row r="732">
          <cell r="D732">
            <v>0</v>
          </cell>
          <cell r="E732">
            <v>0</v>
          </cell>
          <cell r="J732">
            <v>0</v>
          </cell>
          <cell r="N732">
            <v>0</v>
          </cell>
        </row>
        <row r="733">
          <cell r="E733">
            <v>0</v>
          </cell>
        </row>
        <row r="734">
          <cell r="D734">
            <v>0</v>
          </cell>
          <cell r="E734">
            <v>0</v>
          </cell>
          <cell r="J734">
            <v>0</v>
          </cell>
          <cell r="N734">
            <v>0</v>
          </cell>
        </row>
        <row r="735">
          <cell r="E735">
            <v>0</v>
          </cell>
        </row>
        <row r="736">
          <cell r="D736">
            <v>0</v>
          </cell>
          <cell r="E736">
            <v>0</v>
          </cell>
          <cell r="J736">
            <v>0</v>
          </cell>
          <cell r="N736">
            <v>0</v>
          </cell>
        </row>
        <row r="737">
          <cell r="E737">
            <v>0</v>
          </cell>
        </row>
        <row r="738">
          <cell r="D738">
            <v>0</v>
          </cell>
          <cell r="E738">
            <v>0</v>
          </cell>
          <cell r="J738">
            <v>0</v>
          </cell>
          <cell r="N738">
            <v>0</v>
          </cell>
        </row>
        <row r="739">
          <cell r="E739">
            <v>0</v>
          </cell>
        </row>
        <row r="740">
          <cell r="D740">
            <v>0</v>
          </cell>
          <cell r="E740">
            <v>0</v>
          </cell>
          <cell r="J740">
            <v>0</v>
          </cell>
          <cell r="N740">
            <v>0</v>
          </cell>
        </row>
        <row r="741">
          <cell r="D741">
            <v>0</v>
          </cell>
          <cell r="E741">
            <v>0</v>
          </cell>
          <cell r="J741">
            <v>0</v>
          </cell>
          <cell r="N741">
            <v>0</v>
          </cell>
        </row>
        <row r="742">
          <cell r="E742">
            <v>0</v>
          </cell>
        </row>
        <row r="743">
          <cell r="D743">
            <v>0</v>
          </cell>
          <cell r="E743">
            <v>0</v>
          </cell>
          <cell r="J743">
            <v>0</v>
          </cell>
          <cell r="N743">
            <v>0</v>
          </cell>
        </row>
        <row r="744">
          <cell r="E744">
            <v>0</v>
          </cell>
        </row>
        <row r="745">
          <cell r="D745">
            <v>0</v>
          </cell>
          <cell r="E745">
            <v>0</v>
          </cell>
          <cell r="J745">
            <v>0</v>
          </cell>
          <cell r="N745">
            <v>0</v>
          </cell>
        </row>
        <row r="746">
          <cell r="E746">
            <v>0</v>
          </cell>
        </row>
        <row r="747">
          <cell r="E747">
            <v>0</v>
          </cell>
        </row>
        <row r="748">
          <cell r="D748">
            <v>0</v>
          </cell>
          <cell r="E748">
            <v>0</v>
          </cell>
          <cell r="J748">
            <v>0</v>
          </cell>
          <cell r="N748">
            <v>0</v>
          </cell>
        </row>
        <row r="749">
          <cell r="E749">
            <v>0</v>
          </cell>
        </row>
        <row r="750">
          <cell r="D750">
            <v>0</v>
          </cell>
          <cell r="E750">
            <v>0</v>
          </cell>
          <cell r="J750">
            <v>0</v>
          </cell>
          <cell r="N750">
            <v>0</v>
          </cell>
        </row>
        <row r="751">
          <cell r="E751">
            <v>0</v>
          </cell>
        </row>
        <row r="752">
          <cell r="D752">
            <v>0</v>
          </cell>
          <cell r="E752">
            <v>0</v>
          </cell>
          <cell r="J752">
            <v>0</v>
          </cell>
          <cell r="N752">
            <v>0</v>
          </cell>
        </row>
        <row r="753">
          <cell r="E753">
            <v>0</v>
          </cell>
        </row>
        <row r="754">
          <cell r="D754">
            <v>0</v>
          </cell>
          <cell r="E754">
            <v>0</v>
          </cell>
          <cell r="J754">
            <v>0</v>
          </cell>
          <cell r="N754">
            <v>0</v>
          </cell>
        </row>
        <row r="755">
          <cell r="E755">
            <v>0</v>
          </cell>
        </row>
        <row r="756">
          <cell r="D756">
            <v>0</v>
          </cell>
          <cell r="E756">
            <v>0</v>
          </cell>
          <cell r="J756">
            <v>0</v>
          </cell>
          <cell r="N756">
            <v>0</v>
          </cell>
        </row>
        <row r="757">
          <cell r="E757">
            <v>0</v>
          </cell>
        </row>
        <row r="758">
          <cell r="D758">
            <v>0</v>
          </cell>
          <cell r="E758">
            <v>0</v>
          </cell>
          <cell r="J758">
            <v>0</v>
          </cell>
          <cell r="N758">
            <v>0</v>
          </cell>
        </row>
        <row r="759">
          <cell r="E759">
            <v>0</v>
          </cell>
        </row>
        <row r="760">
          <cell r="E760">
            <v>0</v>
          </cell>
        </row>
        <row r="761">
          <cell r="E761">
            <v>0</v>
          </cell>
        </row>
        <row r="762">
          <cell r="D762">
            <v>0</v>
          </cell>
          <cell r="E762">
            <v>0</v>
          </cell>
          <cell r="J762">
            <v>0</v>
          </cell>
          <cell r="N762">
            <v>0</v>
          </cell>
        </row>
        <row r="763">
          <cell r="E763">
            <v>0</v>
          </cell>
        </row>
        <row r="764">
          <cell r="D764">
            <v>0</v>
          </cell>
          <cell r="E764">
            <v>0</v>
          </cell>
          <cell r="J764">
            <v>0</v>
          </cell>
          <cell r="N764">
            <v>0</v>
          </cell>
        </row>
        <row r="765">
          <cell r="E765">
            <v>0</v>
          </cell>
        </row>
        <row r="766">
          <cell r="D766">
            <v>0</v>
          </cell>
          <cell r="E766">
            <v>0</v>
          </cell>
          <cell r="J766">
            <v>0</v>
          </cell>
          <cell r="N766">
            <v>0</v>
          </cell>
        </row>
        <row r="767">
          <cell r="E767">
            <v>0</v>
          </cell>
        </row>
        <row r="768">
          <cell r="D768">
            <v>0</v>
          </cell>
          <cell r="E768">
            <v>0</v>
          </cell>
          <cell r="J768">
            <v>0</v>
          </cell>
          <cell r="N768">
            <v>0</v>
          </cell>
        </row>
        <row r="769">
          <cell r="E769">
            <v>0</v>
          </cell>
        </row>
        <row r="770">
          <cell r="D770">
            <v>0</v>
          </cell>
          <cell r="E770">
            <v>0</v>
          </cell>
          <cell r="J770">
            <v>0</v>
          </cell>
          <cell r="N770">
            <v>0</v>
          </cell>
        </row>
        <row r="771">
          <cell r="E771">
            <v>0</v>
          </cell>
        </row>
        <row r="772">
          <cell r="D772">
            <v>0</v>
          </cell>
          <cell r="E772">
            <v>0</v>
          </cell>
          <cell r="J772">
            <v>0</v>
          </cell>
          <cell r="N772">
            <v>0</v>
          </cell>
        </row>
        <row r="773">
          <cell r="D773">
            <v>0</v>
          </cell>
          <cell r="E773">
            <v>0</v>
          </cell>
          <cell r="J773">
            <v>0</v>
          </cell>
          <cell r="N773">
            <v>0</v>
          </cell>
        </row>
        <row r="774">
          <cell r="E774">
            <v>0</v>
          </cell>
        </row>
        <row r="775">
          <cell r="D775">
            <v>0</v>
          </cell>
          <cell r="E775">
            <v>0</v>
          </cell>
          <cell r="J775">
            <v>0</v>
          </cell>
          <cell r="N775">
            <v>0</v>
          </cell>
        </row>
        <row r="776">
          <cell r="D776">
            <v>0</v>
          </cell>
          <cell r="E776">
            <v>0</v>
          </cell>
          <cell r="J776">
            <v>0</v>
          </cell>
          <cell r="N776">
            <v>0</v>
          </cell>
        </row>
        <row r="777">
          <cell r="D777">
            <v>0</v>
          </cell>
          <cell r="E777">
            <v>0</v>
          </cell>
          <cell r="J777">
            <v>0</v>
          </cell>
          <cell r="N777">
            <v>0</v>
          </cell>
        </row>
        <row r="778">
          <cell r="D778">
            <v>0</v>
          </cell>
          <cell r="E778">
            <v>0</v>
          </cell>
          <cell r="J778">
            <v>0</v>
          </cell>
          <cell r="N778">
            <v>0</v>
          </cell>
        </row>
        <row r="779">
          <cell r="E779">
            <v>0</v>
          </cell>
        </row>
        <row r="780">
          <cell r="D780">
            <v>0</v>
          </cell>
          <cell r="E780">
            <v>0</v>
          </cell>
          <cell r="J780">
            <v>0</v>
          </cell>
          <cell r="N780">
            <v>0</v>
          </cell>
        </row>
        <row r="781">
          <cell r="E781">
            <v>0</v>
          </cell>
        </row>
        <row r="782">
          <cell r="D782">
            <v>0</v>
          </cell>
          <cell r="E782">
            <v>0</v>
          </cell>
          <cell r="J782">
            <v>0</v>
          </cell>
          <cell r="N782">
            <v>0</v>
          </cell>
        </row>
        <row r="783">
          <cell r="E783">
            <v>0</v>
          </cell>
        </row>
        <row r="784">
          <cell r="D784">
            <v>0</v>
          </cell>
          <cell r="E784">
            <v>0</v>
          </cell>
          <cell r="J784">
            <v>0</v>
          </cell>
          <cell r="N784">
            <v>0</v>
          </cell>
        </row>
        <row r="785">
          <cell r="E785">
            <v>0</v>
          </cell>
        </row>
        <row r="786">
          <cell r="E786">
            <v>0</v>
          </cell>
        </row>
        <row r="787">
          <cell r="D787">
            <v>0</v>
          </cell>
          <cell r="E787">
            <v>0</v>
          </cell>
          <cell r="J787">
            <v>0</v>
          </cell>
          <cell r="N787">
            <v>0</v>
          </cell>
        </row>
        <row r="788">
          <cell r="E788">
            <v>0</v>
          </cell>
        </row>
        <row r="789">
          <cell r="D789">
            <v>0</v>
          </cell>
          <cell r="E789">
            <v>0</v>
          </cell>
          <cell r="J789">
            <v>0</v>
          </cell>
          <cell r="N789">
            <v>0</v>
          </cell>
        </row>
        <row r="790">
          <cell r="E790">
            <v>0</v>
          </cell>
        </row>
        <row r="791">
          <cell r="D791">
            <v>0</v>
          </cell>
          <cell r="E791">
            <v>0</v>
          </cell>
          <cell r="J791">
            <v>0</v>
          </cell>
          <cell r="N791">
            <v>0</v>
          </cell>
        </row>
        <row r="792">
          <cell r="E792">
            <v>0</v>
          </cell>
        </row>
        <row r="793">
          <cell r="D793">
            <v>0</v>
          </cell>
          <cell r="E793">
            <v>0</v>
          </cell>
          <cell r="J793">
            <v>0</v>
          </cell>
          <cell r="N793">
            <v>0</v>
          </cell>
        </row>
        <row r="794">
          <cell r="E794">
            <v>0</v>
          </cell>
        </row>
        <row r="795">
          <cell r="D795">
            <v>0</v>
          </cell>
          <cell r="E795">
            <v>0</v>
          </cell>
          <cell r="J795">
            <v>0</v>
          </cell>
          <cell r="N795">
            <v>0</v>
          </cell>
        </row>
        <row r="796">
          <cell r="D796">
            <v>0</v>
          </cell>
          <cell r="E796">
            <v>0</v>
          </cell>
          <cell r="J796">
            <v>0</v>
          </cell>
          <cell r="N796">
            <v>0</v>
          </cell>
        </row>
        <row r="797">
          <cell r="E797">
            <v>0</v>
          </cell>
        </row>
        <row r="798">
          <cell r="E798">
            <v>0</v>
          </cell>
        </row>
        <row r="799">
          <cell r="D799">
            <v>0</v>
          </cell>
          <cell r="E799">
            <v>0</v>
          </cell>
          <cell r="J799">
            <v>0</v>
          </cell>
          <cell r="N799">
            <v>0</v>
          </cell>
        </row>
        <row r="800">
          <cell r="D800">
            <v>0</v>
          </cell>
          <cell r="E800">
            <v>0</v>
          </cell>
          <cell r="J800">
            <v>0</v>
          </cell>
          <cell r="N800">
            <v>0</v>
          </cell>
        </row>
        <row r="801">
          <cell r="E801">
            <v>0</v>
          </cell>
        </row>
        <row r="802">
          <cell r="D802">
            <v>0</v>
          </cell>
          <cell r="E802">
            <v>0</v>
          </cell>
          <cell r="J802">
            <v>0</v>
          </cell>
          <cell r="N802">
            <v>0</v>
          </cell>
        </row>
        <row r="803">
          <cell r="D803">
            <v>0</v>
          </cell>
          <cell r="E803">
            <v>0</v>
          </cell>
          <cell r="J803">
            <v>0</v>
          </cell>
          <cell r="N803">
            <v>0</v>
          </cell>
        </row>
        <row r="804">
          <cell r="D804">
            <v>0</v>
          </cell>
          <cell r="E804">
            <v>0</v>
          </cell>
          <cell r="J804">
            <v>0</v>
          </cell>
          <cell r="N804">
            <v>0</v>
          </cell>
        </row>
        <row r="805">
          <cell r="D805">
            <v>0</v>
          </cell>
          <cell r="E805">
            <v>0</v>
          </cell>
          <cell r="J805">
            <v>0</v>
          </cell>
          <cell r="N805">
            <v>0</v>
          </cell>
        </row>
        <row r="806">
          <cell r="D806">
            <v>0</v>
          </cell>
          <cell r="E806">
            <v>0</v>
          </cell>
          <cell r="J806">
            <v>0</v>
          </cell>
          <cell r="N806">
            <v>0</v>
          </cell>
        </row>
        <row r="807">
          <cell r="D807">
            <v>0</v>
          </cell>
          <cell r="E807">
            <v>0</v>
          </cell>
          <cell r="J807">
            <v>0</v>
          </cell>
          <cell r="N807">
            <v>0</v>
          </cell>
        </row>
        <row r="808">
          <cell r="E808">
            <v>0</v>
          </cell>
        </row>
        <row r="809">
          <cell r="D809">
            <v>0</v>
          </cell>
          <cell r="E809">
            <v>0</v>
          </cell>
          <cell r="J809">
            <v>0</v>
          </cell>
          <cell r="N809">
            <v>0</v>
          </cell>
        </row>
        <row r="810">
          <cell r="E810">
            <v>0</v>
          </cell>
        </row>
        <row r="811">
          <cell r="D811">
            <v>0</v>
          </cell>
          <cell r="E811">
            <v>0</v>
          </cell>
          <cell r="J811">
            <v>0</v>
          </cell>
          <cell r="N811">
            <v>0</v>
          </cell>
        </row>
        <row r="812">
          <cell r="E812">
            <v>0</v>
          </cell>
        </row>
        <row r="813">
          <cell r="D813">
            <v>0</v>
          </cell>
          <cell r="E813">
            <v>0</v>
          </cell>
          <cell r="J813">
            <v>0</v>
          </cell>
          <cell r="N813">
            <v>0</v>
          </cell>
        </row>
        <row r="814">
          <cell r="D814">
            <v>0</v>
          </cell>
          <cell r="E814">
            <v>0</v>
          </cell>
          <cell r="J814">
            <v>0</v>
          </cell>
          <cell r="N814">
            <v>0</v>
          </cell>
        </row>
        <row r="815">
          <cell r="D815">
            <v>0</v>
          </cell>
          <cell r="E815">
            <v>0</v>
          </cell>
          <cell r="J815">
            <v>0</v>
          </cell>
          <cell r="N815">
            <v>0</v>
          </cell>
        </row>
        <row r="816">
          <cell r="D816">
            <v>0</v>
          </cell>
          <cell r="E816">
            <v>0</v>
          </cell>
          <cell r="J816">
            <v>0</v>
          </cell>
          <cell r="N816">
            <v>0</v>
          </cell>
        </row>
        <row r="817">
          <cell r="E817">
            <v>0</v>
          </cell>
        </row>
        <row r="818">
          <cell r="D818">
            <v>0</v>
          </cell>
          <cell r="E818">
            <v>0</v>
          </cell>
          <cell r="J818">
            <v>0</v>
          </cell>
          <cell r="N818">
            <v>0</v>
          </cell>
        </row>
        <row r="819">
          <cell r="E819">
            <v>0</v>
          </cell>
        </row>
        <row r="820">
          <cell r="D820">
            <v>0</v>
          </cell>
          <cell r="E820">
            <v>0</v>
          </cell>
          <cell r="J820">
            <v>0</v>
          </cell>
          <cell r="N820">
            <v>0</v>
          </cell>
        </row>
        <row r="821">
          <cell r="E821">
            <v>0</v>
          </cell>
        </row>
        <row r="822">
          <cell r="D822">
            <v>0</v>
          </cell>
          <cell r="E822">
            <v>0</v>
          </cell>
          <cell r="J822">
            <v>0</v>
          </cell>
          <cell r="N822">
            <v>0</v>
          </cell>
        </row>
        <row r="823">
          <cell r="D823">
            <v>0</v>
          </cell>
          <cell r="E823">
            <v>0</v>
          </cell>
          <cell r="J823">
            <v>0</v>
          </cell>
          <cell r="N823">
            <v>0</v>
          </cell>
        </row>
        <row r="824">
          <cell r="E824">
            <v>0</v>
          </cell>
        </row>
        <row r="825">
          <cell r="D825">
            <v>0</v>
          </cell>
          <cell r="E825">
            <v>0</v>
          </cell>
          <cell r="J825">
            <v>0</v>
          </cell>
          <cell r="N825">
            <v>0</v>
          </cell>
        </row>
        <row r="826">
          <cell r="E826">
            <v>0</v>
          </cell>
        </row>
        <row r="827">
          <cell r="D827">
            <v>0</v>
          </cell>
          <cell r="E827">
            <v>0</v>
          </cell>
          <cell r="J827">
            <v>0</v>
          </cell>
          <cell r="N827">
            <v>0</v>
          </cell>
        </row>
        <row r="828">
          <cell r="E828">
            <v>0</v>
          </cell>
        </row>
        <row r="829">
          <cell r="D829">
            <v>0</v>
          </cell>
          <cell r="E829">
            <v>0</v>
          </cell>
          <cell r="J829">
            <v>0</v>
          </cell>
          <cell r="N829">
            <v>0</v>
          </cell>
        </row>
        <row r="830">
          <cell r="E830">
            <v>0</v>
          </cell>
        </row>
        <row r="831">
          <cell r="D831">
            <v>0</v>
          </cell>
          <cell r="E831">
            <v>0</v>
          </cell>
          <cell r="J831">
            <v>0</v>
          </cell>
          <cell r="N831">
            <v>0</v>
          </cell>
        </row>
        <row r="832">
          <cell r="E832">
            <v>0</v>
          </cell>
        </row>
        <row r="833">
          <cell r="D833">
            <v>0</v>
          </cell>
          <cell r="E833">
            <v>0</v>
          </cell>
          <cell r="J833">
            <v>0</v>
          </cell>
          <cell r="N833">
            <v>0</v>
          </cell>
        </row>
        <row r="834">
          <cell r="E834">
            <v>0</v>
          </cell>
        </row>
        <row r="835">
          <cell r="D835">
            <v>0</v>
          </cell>
          <cell r="E835">
            <v>0</v>
          </cell>
          <cell r="J835">
            <v>0</v>
          </cell>
          <cell r="N835">
            <v>0</v>
          </cell>
        </row>
        <row r="836">
          <cell r="E836">
            <v>0</v>
          </cell>
        </row>
        <row r="837">
          <cell r="D837">
            <v>0</v>
          </cell>
          <cell r="E837">
            <v>0</v>
          </cell>
          <cell r="J837">
            <v>0</v>
          </cell>
          <cell r="N837">
            <v>0</v>
          </cell>
        </row>
        <row r="838">
          <cell r="D838">
            <v>0</v>
          </cell>
          <cell r="E838">
            <v>0</v>
          </cell>
          <cell r="J838">
            <v>0</v>
          </cell>
          <cell r="N838">
            <v>0</v>
          </cell>
        </row>
        <row r="839">
          <cell r="E839">
            <v>0</v>
          </cell>
        </row>
        <row r="840">
          <cell r="D840">
            <v>0</v>
          </cell>
          <cell r="E840">
            <v>0</v>
          </cell>
          <cell r="J840">
            <v>0</v>
          </cell>
          <cell r="N840">
            <v>0</v>
          </cell>
        </row>
        <row r="841">
          <cell r="D841">
            <v>0</v>
          </cell>
          <cell r="E841">
            <v>0</v>
          </cell>
          <cell r="J841">
            <v>0</v>
          </cell>
          <cell r="N841">
            <v>0</v>
          </cell>
        </row>
        <row r="842">
          <cell r="D842">
            <v>0</v>
          </cell>
          <cell r="E842">
            <v>0</v>
          </cell>
          <cell r="J842">
            <v>0</v>
          </cell>
          <cell r="N842">
            <v>0</v>
          </cell>
        </row>
        <row r="843">
          <cell r="D843">
            <v>0</v>
          </cell>
          <cell r="E843">
            <v>0</v>
          </cell>
          <cell r="J843">
            <v>0</v>
          </cell>
          <cell r="N843">
            <v>0</v>
          </cell>
        </row>
        <row r="844">
          <cell r="D844">
            <v>0</v>
          </cell>
          <cell r="E844">
            <v>0</v>
          </cell>
          <cell r="J844">
            <v>0</v>
          </cell>
          <cell r="N844">
            <v>0</v>
          </cell>
        </row>
        <row r="845">
          <cell r="D845">
            <v>0</v>
          </cell>
          <cell r="E845">
            <v>0</v>
          </cell>
          <cell r="J845">
            <v>0</v>
          </cell>
          <cell r="N845">
            <v>0</v>
          </cell>
        </row>
        <row r="846">
          <cell r="D846">
            <v>0</v>
          </cell>
          <cell r="E846">
            <v>0</v>
          </cell>
          <cell r="J846">
            <v>0</v>
          </cell>
          <cell r="N846">
            <v>0</v>
          </cell>
        </row>
        <row r="847">
          <cell r="D847">
            <v>0</v>
          </cell>
          <cell r="E847">
            <v>0</v>
          </cell>
          <cell r="J847">
            <v>0</v>
          </cell>
          <cell r="N847">
            <v>0</v>
          </cell>
        </row>
        <row r="848">
          <cell r="D848">
            <v>0</v>
          </cell>
          <cell r="E848">
            <v>0</v>
          </cell>
          <cell r="J848">
            <v>0</v>
          </cell>
          <cell r="N848">
            <v>0</v>
          </cell>
        </row>
        <row r="849">
          <cell r="E849">
            <v>0</v>
          </cell>
        </row>
        <row r="850">
          <cell r="D850">
            <v>0</v>
          </cell>
          <cell r="E850">
            <v>0</v>
          </cell>
          <cell r="J850">
            <v>0</v>
          </cell>
          <cell r="N850">
            <v>0</v>
          </cell>
        </row>
        <row r="851">
          <cell r="E851">
            <v>0</v>
          </cell>
        </row>
        <row r="852">
          <cell r="D852">
            <v>0</v>
          </cell>
          <cell r="E852">
            <v>0</v>
          </cell>
          <cell r="J852">
            <v>0</v>
          </cell>
          <cell r="N852">
            <v>0</v>
          </cell>
        </row>
        <row r="853">
          <cell r="D853">
            <v>0</v>
          </cell>
          <cell r="E853">
            <v>0</v>
          </cell>
          <cell r="J853">
            <v>0</v>
          </cell>
          <cell r="N853">
            <v>0</v>
          </cell>
        </row>
        <row r="854">
          <cell r="E854">
            <v>0</v>
          </cell>
        </row>
        <row r="855">
          <cell r="D855">
            <v>0</v>
          </cell>
          <cell r="E855">
            <v>0</v>
          </cell>
          <cell r="J855">
            <v>0</v>
          </cell>
          <cell r="N855">
            <v>0</v>
          </cell>
        </row>
        <row r="856">
          <cell r="E856">
            <v>0</v>
          </cell>
        </row>
        <row r="857">
          <cell r="D857">
            <v>0</v>
          </cell>
          <cell r="E857">
            <v>0</v>
          </cell>
          <cell r="J857">
            <v>0</v>
          </cell>
          <cell r="N857">
            <v>0</v>
          </cell>
        </row>
        <row r="858">
          <cell r="E858">
            <v>0</v>
          </cell>
        </row>
        <row r="859">
          <cell r="D859">
            <v>0</v>
          </cell>
          <cell r="E859">
            <v>0</v>
          </cell>
          <cell r="J859">
            <v>0</v>
          </cell>
          <cell r="N859">
            <v>0</v>
          </cell>
        </row>
        <row r="860">
          <cell r="E860">
            <v>0</v>
          </cell>
        </row>
        <row r="861">
          <cell r="D861">
            <v>0</v>
          </cell>
          <cell r="E861">
            <v>0</v>
          </cell>
          <cell r="J861">
            <v>0</v>
          </cell>
          <cell r="N861">
            <v>0</v>
          </cell>
        </row>
        <row r="862">
          <cell r="E862">
            <v>0</v>
          </cell>
        </row>
        <row r="863">
          <cell r="D863">
            <v>0</v>
          </cell>
          <cell r="E863">
            <v>0</v>
          </cell>
          <cell r="J863">
            <v>0</v>
          </cell>
          <cell r="N863">
            <v>0</v>
          </cell>
        </row>
        <row r="864">
          <cell r="E864">
            <v>0</v>
          </cell>
        </row>
        <row r="865">
          <cell r="D865">
            <v>0</v>
          </cell>
          <cell r="E865">
            <v>0</v>
          </cell>
          <cell r="J865">
            <v>0</v>
          </cell>
          <cell r="N865">
            <v>0</v>
          </cell>
        </row>
        <row r="866">
          <cell r="E866">
            <v>0</v>
          </cell>
        </row>
        <row r="867">
          <cell r="E867">
            <v>0</v>
          </cell>
        </row>
        <row r="868">
          <cell r="D868">
            <v>0</v>
          </cell>
          <cell r="E868">
            <v>0</v>
          </cell>
          <cell r="J868">
            <v>0</v>
          </cell>
          <cell r="N868">
            <v>0</v>
          </cell>
        </row>
        <row r="869">
          <cell r="E869">
            <v>0</v>
          </cell>
        </row>
        <row r="870">
          <cell r="D870">
            <v>0</v>
          </cell>
          <cell r="E870">
            <v>0</v>
          </cell>
          <cell r="J870">
            <v>0</v>
          </cell>
          <cell r="N870">
            <v>0</v>
          </cell>
        </row>
        <row r="871">
          <cell r="E871">
            <v>0</v>
          </cell>
        </row>
        <row r="872">
          <cell r="D872">
            <v>0</v>
          </cell>
          <cell r="E872">
            <v>0</v>
          </cell>
          <cell r="J872">
            <v>0</v>
          </cell>
          <cell r="N872">
            <v>0</v>
          </cell>
        </row>
        <row r="873">
          <cell r="E873">
            <v>0</v>
          </cell>
        </row>
        <row r="874">
          <cell r="D874">
            <v>0</v>
          </cell>
          <cell r="E874">
            <v>0</v>
          </cell>
          <cell r="J874">
            <v>0</v>
          </cell>
          <cell r="N874">
            <v>0</v>
          </cell>
        </row>
        <row r="875">
          <cell r="E875">
            <v>0</v>
          </cell>
        </row>
        <row r="876">
          <cell r="D876">
            <v>0</v>
          </cell>
          <cell r="E876">
            <v>0</v>
          </cell>
          <cell r="J876">
            <v>0</v>
          </cell>
          <cell r="N876">
            <v>0</v>
          </cell>
        </row>
        <row r="877">
          <cell r="E877">
            <v>0</v>
          </cell>
        </row>
        <row r="878">
          <cell r="D878">
            <v>0</v>
          </cell>
          <cell r="E878">
            <v>0</v>
          </cell>
          <cell r="J878">
            <v>0</v>
          </cell>
          <cell r="N878">
            <v>0</v>
          </cell>
        </row>
        <row r="879">
          <cell r="D879">
            <v>0</v>
          </cell>
          <cell r="E879">
            <v>0</v>
          </cell>
          <cell r="J879">
            <v>0</v>
          </cell>
          <cell r="N879">
            <v>0</v>
          </cell>
        </row>
        <row r="880">
          <cell r="E880">
            <v>0</v>
          </cell>
        </row>
        <row r="881">
          <cell r="D881">
            <v>0</v>
          </cell>
          <cell r="E881">
            <v>0</v>
          </cell>
          <cell r="J881">
            <v>0</v>
          </cell>
          <cell r="N881">
            <v>0</v>
          </cell>
        </row>
        <row r="882">
          <cell r="D882">
            <v>0</v>
          </cell>
          <cell r="E882">
            <v>0</v>
          </cell>
          <cell r="J882">
            <v>0</v>
          </cell>
          <cell r="N882">
            <v>0</v>
          </cell>
        </row>
        <row r="883">
          <cell r="E883">
            <v>0</v>
          </cell>
        </row>
        <row r="884">
          <cell r="D884">
            <v>0</v>
          </cell>
          <cell r="E884">
            <v>0</v>
          </cell>
          <cell r="J884">
            <v>0</v>
          </cell>
          <cell r="N884">
            <v>0</v>
          </cell>
        </row>
        <row r="885">
          <cell r="E885">
            <v>0</v>
          </cell>
        </row>
        <row r="886">
          <cell r="D886">
            <v>0</v>
          </cell>
          <cell r="E886">
            <v>0</v>
          </cell>
          <cell r="J886">
            <v>0</v>
          </cell>
          <cell r="N886">
            <v>0</v>
          </cell>
        </row>
        <row r="887">
          <cell r="E887">
            <v>0</v>
          </cell>
        </row>
        <row r="888">
          <cell r="D888">
            <v>0</v>
          </cell>
          <cell r="E888">
            <v>0</v>
          </cell>
          <cell r="J888">
            <v>0</v>
          </cell>
          <cell r="N888">
            <v>0</v>
          </cell>
        </row>
        <row r="889">
          <cell r="E889">
            <v>0</v>
          </cell>
        </row>
        <row r="890">
          <cell r="D890">
            <v>0</v>
          </cell>
          <cell r="E890">
            <v>0</v>
          </cell>
          <cell r="J890">
            <v>0</v>
          </cell>
          <cell r="N890">
            <v>0</v>
          </cell>
        </row>
        <row r="891">
          <cell r="E891">
            <v>0</v>
          </cell>
        </row>
        <row r="892">
          <cell r="D892">
            <v>0</v>
          </cell>
          <cell r="E892">
            <v>0</v>
          </cell>
          <cell r="J892">
            <v>0</v>
          </cell>
          <cell r="N892">
            <v>0</v>
          </cell>
        </row>
        <row r="893">
          <cell r="E893">
            <v>0</v>
          </cell>
        </row>
        <row r="894">
          <cell r="D894">
            <v>0</v>
          </cell>
          <cell r="E894">
            <v>0</v>
          </cell>
          <cell r="J894">
            <v>0</v>
          </cell>
          <cell r="N894">
            <v>0</v>
          </cell>
        </row>
        <row r="895">
          <cell r="E895">
            <v>0</v>
          </cell>
        </row>
        <row r="896">
          <cell r="D896">
            <v>0</v>
          </cell>
          <cell r="E896">
            <v>0</v>
          </cell>
          <cell r="J896">
            <v>0</v>
          </cell>
          <cell r="N896">
            <v>0</v>
          </cell>
        </row>
        <row r="897">
          <cell r="E897">
            <v>0</v>
          </cell>
        </row>
        <row r="898">
          <cell r="D898">
            <v>0</v>
          </cell>
          <cell r="E898">
            <v>0</v>
          </cell>
          <cell r="J898">
            <v>0</v>
          </cell>
          <cell r="N898">
            <v>0</v>
          </cell>
        </row>
        <row r="899">
          <cell r="E899">
            <v>0</v>
          </cell>
        </row>
        <row r="900">
          <cell r="D900">
            <v>0</v>
          </cell>
          <cell r="E900">
            <v>0</v>
          </cell>
          <cell r="J900">
            <v>0</v>
          </cell>
          <cell r="N900">
            <v>0</v>
          </cell>
        </row>
        <row r="901">
          <cell r="E901">
            <v>0</v>
          </cell>
        </row>
        <row r="902">
          <cell r="D902">
            <v>0</v>
          </cell>
          <cell r="E902">
            <v>0</v>
          </cell>
          <cell r="J902">
            <v>0</v>
          </cell>
          <cell r="N902">
            <v>0</v>
          </cell>
        </row>
        <row r="903">
          <cell r="E903">
            <v>0</v>
          </cell>
        </row>
        <row r="904">
          <cell r="E904">
            <v>0</v>
          </cell>
        </row>
        <row r="905">
          <cell r="D905">
            <v>0</v>
          </cell>
          <cell r="E905">
            <v>0</v>
          </cell>
          <cell r="J905">
            <v>0</v>
          </cell>
          <cell r="N905">
            <v>0</v>
          </cell>
        </row>
        <row r="906">
          <cell r="D906">
            <v>0</v>
          </cell>
          <cell r="E906">
            <v>0</v>
          </cell>
          <cell r="J906">
            <v>0</v>
          </cell>
          <cell r="N906">
            <v>0</v>
          </cell>
        </row>
        <row r="907">
          <cell r="D907">
            <v>0</v>
          </cell>
          <cell r="E907">
            <v>0</v>
          </cell>
          <cell r="J907">
            <v>0</v>
          </cell>
          <cell r="N907">
            <v>0</v>
          </cell>
        </row>
        <row r="908">
          <cell r="D908">
            <v>0</v>
          </cell>
          <cell r="E908">
            <v>0</v>
          </cell>
          <cell r="J908">
            <v>0</v>
          </cell>
          <cell r="N908">
            <v>0</v>
          </cell>
        </row>
        <row r="909">
          <cell r="D909">
            <v>0</v>
          </cell>
          <cell r="E909">
            <v>0</v>
          </cell>
          <cell r="J909">
            <v>0</v>
          </cell>
          <cell r="N909">
            <v>0</v>
          </cell>
        </row>
        <row r="910">
          <cell r="D910">
            <v>0</v>
          </cell>
          <cell r="E910">
            <v>0</v>
          </cell>
          <cell r="J910">
            <v>0</v>
          </cell>
          <cell r="N910">
            <v>0</v>
          </cell>
        </row>
        <row r="911">
          <cell r="E911">
            <v>0</v>
          </cell>
        </row>
        <row r="912">
          <cell r="D912">
            <v>0</v>
          </cell>
          <cell r="E912">
            <v>0</v>
          </cell>
          <cell r="J912">
            <v>0</v>
          </cell>
          <cell r="N912">
            <v>0</v>
          </cell>
        </row>
        <row r="913">
          <cell r="D913">
            <v>0</v>
          </cell>
          <cell r="E913">
            <v>0</v>
          </cell>
          <cell r="J913">
            <v>0</v>
          </cell>
          <cell r="N913">
            <v>0</v>
          </cell>
        </row>
        <row r="914">
          <cell r="D914">
            <v>0</v>
          </cell>
          <cell r="E914">
            <v>0</v>
          </cell>
          <cell r="J914">
            <v>0</v>
          </cell>
          <cell r="N914">
            <v>0</v>
          </cell>
        </row>
        <row r="915">
          <cell r="E915">
            <v>0</v>
          </cell>
        </row>
        <row r="916">
          <cell r="E916">
            <v>0</v>
          </cell>
        </row>
        <row r="917">
          <cell r="D917">
            <v>0</v>
          </cell>
          <cell r="E917">
            <v>0</v>
          </cell>
          <cell r="J917">
            <v>0</v>
          </cell>
          <cell r="N917">
            <v>0</v>
          </cell>
        </row>
        <row r="918">
          <cell r="E918">
            <v>0</v>
          </cell>
        </row>
        <row r="919">
          <cell r="D919">
            <v>0</v>
          </cell>
          <cell r="E919">
            <v>0</v>
          </cell>
          <cell r="J919">
            <v>0</v>
          </cell>
          <cell r="N919">
            <v>0</v>
          </cell>
        </row>
        <row r="920">
          <cell r="E920">
            <v>0</v>
          </cell>
        </row>
        <row r="921">
          <cell r="D921">
            <v>0</v>
          </cell>
          <cell r="E921">
            <v>0</v>
          </cell>
          <cell r="J921">
            <v>0</v>
          </cell>
          <cell r="N921">
            <v>0</v>
          </cell>
        </row>
        <row r="922">
          <cell r="E922">
            <v>0</v>
          </cell>
        </row>
        <row r="923">
          <cell r="D923">
            <v>0</v>
          </cell>
          <cell r="E923">
            <v>0</v>
          </cell>
          <cell r="J923">
            <v>0</v>
          </cell>
          <cell r="N923">
            <v>0</v>
          </cell>
        </row>
        <row r="924">
          <cell r="E924">
            <v>0</v>
          </cell>
        </row>
        <row r="925">
          <cell r="E925">
            <v>0</v>
          </cell>
        </row>
        <row r="926">
          <cell r="D926">
            <v>0</v>
          </cell>
          <cell r="E926">
            <v>0</v>
          </cell>
          <cell r="J926">
            <v>0</v>
          </cell>
          <cell r="N926">
            <v>0</v>
          </cell>
        </row>
        <row r="927">
          <cell r="D927">
            <v>0</v>
          </cell>
          <cell r="E927">
            <v>0</v>
          </cell>
          <cell r="J927">
            <v>0</v>
          </cell>
          <cell r="N927">
            <v>0</v>
          </cell>
        </row>
        <row r="928">
          <cell r="E928">
            <v>0</v>
          </cell>
        </row>
        <row r="929">
          <cell r="E929">
            <v>0</v>
          </cell>
        </row>
        <row r="930">
          <cell r="E930">
            <v>0</v>
          </cell>
        </row>
        <row r="931">
          <cell r="D931">
            <v>0</v>
          </cell>
          <cell r="E931">
            <v>0</v>
          </cell>
          <cell r="J931">
            <v>0</v>
          </cell>
          <cell r="N931">
            <v>0</v>
          </cell>
        </row>
        <row r="932">
          <cell r="E932">
            <v>0</v>
          </cell>
        </row>
        <row r="933">
          <cell r="D933">
            <v>0</v>
          </cell>
          <cell r="E933">
            <v>0</v>
          </cell>
          <cell r="J933">
            <v>0</v>
          </cell>
          <cell r="N933">
            <v>0</v>
          </cell>
        </row>
        <row r="934">
          <cell r="E934">
            <v>0</v>
          </cell>
        </row>
        <row r="935">
          <cell r="D935">
            <v>0</v>
          </cell>
          <cell r="E935">
            <v>0</v>
          </cell>
          <cell r="J935">
            <v>0</v>
          </cell>
          <cell r="N935">
            <v>0</v>
          </cell>
        </row>
        <row r="936">
          <cell r="E936">
            <v>0</v>
          </cell>
        </row>
        <row r="937">
          <cell r="D937">
            <v>0</v>
          </cell>
          <cell r="E937">
            <v>0</v>
          </cell>
          <cell r="J937">
            <v>0</v>
          </cell>
          <cell r="N937">
            <v>0</v>
          </cell>
        </row>
        <row r="938">
          <cell r="E938">
            <v>0</v>
          </cell>
        </row>
        <row r="939">
          <cell r="D939">
            <v>0</v>
          </cell>
          <cell r="E939">
            <v>0</v>
          </cell>
          <cell r="J939">
            <v>0</v>
          </cell>
          <cell r="N939">
            <v>0</v>
          </cell>
        </row>
        <row r="940">
          <cell r="E940">
            <v>0</v>
          </cell>
        </row>
        <row r="941">
          <cell r="D941">
            <v>0</v>
          </cell>
          <cell r="E941">
            <v>0</v>
          </cell>
          <cell r="J941">
            <v>0</v>
          </cell>
          <cell r="N941">
            <v>0</v>
          </cell>
        </row>
        <row r="942">
          <cell r="E942">
            <v>0</v>
          </cell>
        </row>
        <row r="943">
          <cell r="D943">
            <v>0</v>
          </cell>
          <cell r="E943">
            <v>0</v>
          </cell>
          <cell r="J943">
            <v>0</v>
          </cell>
          <cell r="N943">
            <v>0</v>
          </cell>
        </row>
        <row r="944">
          <cell r="E944">
            <v>0</v>
          </cell>
        </row>
        <row r="945">
          <cell r="D945">
            <v>0</v>
          </cell>
          <cell r="E945">
            <v>0</v>
          </cell>
          <cell r="J945">
            <v>0</v>
          </cell>
          <cell r="N945">
            <v>0</v>
          </cell>
        </row>
        <row r="946">
          <cell r="E946">
            <v>0</v>
          </cell>
        </row>
        <row r="947">
          <cell r="D947">
            <v>0</v>
          </cell>
          <cell r="E947">
            <v>0</v>
          </cell>
          <cell r="J947">
            <v>0</v>
          </cell>
          <cell r="N947">
            <v>0</v>
          </cell>
        </row>
        <row r="948">
          <cell r="E948">
            <v>0</v>
          </cell>
        </row>
        <row r="949">
          <cell r="D949">
            <v>0</v>
          </cell>
          <cell r="E949">
            <v>0</v>
          </cell>
          <cell r="J949">
            <v>0</v>
          </cell>
          <cell r="N949">
            <v>0</v>
          </cell>
        </row>
        <row r="950">
          <cell r="E950">
            <v>0</v>
          </cell>
        </row>
        <row r="951">
          <cell r="D951">
            <v>0</v>
          </cell>
          <cell r="E951">
            <v>0</v>
          </cell>
          <cell r="J951">
            <v>0</v>
          </cell>
          <cell r="N951">
            <v>0</v>
          </cell>
        </row>
        <row r="952">
          <cell r="E952">
            <v>0</v>
          </cell>
        </row>
        <row r="953">
          <cell r="D953">
            <v>0</v>
          </cell>
          <cell r="E953">
            <v>0</v>
          </cell>
          <cell r="J953">
            <v>0</v>
          </cell>
          <cell r="N953">
            <v>0</v>
          </cell>
        </row>
        <row r="954">
          <cell r="D954">
            <v>0</v>
          </cell>
          <cell r="E954">
            <v>0</v>
          </cell>
          <cell r="J954">
            <v>0</v>
          </cell>
          <cell r="N954">
            <v>0</v>
          </cell>
        </row>
        <row r="955">
          <cell r="E955">
            <v>0</v>
          </cell>
        </row>
        <row r="956">
          <cell r="D956">
            <v>0</v>
          </cell>
          <cell r="E956">
            <v>0</v>
          </cell>
          <cell r="J956">
            <v>0</v>
          </cell>
          <cell r="N956">
            <v>0</v>
          </cell>
        </row>
        <row r="957">
          <cell r="E957">
            <v>0</v>
          </cell>
        </row>
        <row r="958">
          <cell r="D958">
            <v>0</v>
          </cell>
          <cell r="E958">
            <v>0</v>
          </cell>
          <cell r="J958">
            <v>0</v>
          </cell>
          <cell r="N958">
            <v>0</v>
          </cell>
        </row>
        <row r="959">
          <cell r="E959">
            <v>0</v>
          </cell>
        </row>
        <row r="960">
          <cell r="D960">
            <v>0</v>
          </cell>
          <cell r="E960">
            <v>0</v>
          </cell>
          <cell r="J960">
            <v>0</v>
          </cell>
          <cell r="N960">
            <v>0</v>
          </cell>
        </row>
        <row r="961">
          <cell r="D961">
            <v>0</v>
          </cell>
          <cell r="E961">
            <v>0</v>
          </cell>
          <cell r="J961">
            <v>0</v>
          </cell>
          <cell r="N961">
            <v>0</v>
          </cell>
        </row>
        <row r="962">
          <cell r="D962">
            <v>0</v>
          </cell>
          <cell r="E962">
            <v>0</v>
          </cell>
          <cell r="J962">
            <v>0</v>
          </cell>
          <cell r="N962">
            <v>0</v>
          </cell>
        </row>
        <row r="963">
          <cell r="E963">
            <v>0</v>
          </cell>
        </row>
        <row r="964">
          <cell r="E964">
            <v>0</v>
          </cell>
        </row>
        <row r="965">
          <cell r="D965">
            <v>0</v>
          </cell>
          <cell r="E965">
            <v>0</v>
          </cell>
          <cell r="J965">
            <v>0</v>
          </cell>
          <cell r="N965">
            <v>0</v>
          </cell>
        </row>
        <row r="966">
          <cell r="E966">
            <v>0</v>
          </cell>
        </row>
        <row r="967">
          <cell r="D967">
            <v>0</v>
          </cell>
          <cell r="E967">
            <v>0</v>
          </cell>
          <cell r="J967">
            <v>0</v>
          </cell>
          <cell r="N967">
            <v>0</v>
          </cell>
        </row>
        <row r="968">
          <cell r="E968">
            <v>0</v>
          </cell>
        </row>
        <row r="969">
          <cell r="D969">
            <v>0</v>
          </cell>
          <cell r="E969">
            <v>0</v>
          </cell>
          <cell r="J969">
            <v>0</v>
          </cell>
          <cell r="N969">
            <v>0</v>
          </cell>
        </row>
        <row r="970">
          <cell r="D970">
            <v>0</v>
          </cell>
          <cell r="E970">
            <v>0</v>
          </cell>
          <cell r="J970">
            <v>0</v>
          </cell>
          <cell r="N970">
            <v>0</v>
          </cell>
        </row>
        <row r="971">
          <cell r="E971">
            <v>0</v>
          </cell>
        </row>
        <row r="972">
          <cell r="E972">
            <v>0</v>
          </cell>
        </row>
        <row r="973">
          <cell r="D973">
            <v>0</v>
          </cell>
          <cell r="E973">
            <v>0</v>
          </cell>
          <cell r="J973">
            <v>0</v>
          </cell>
          <cell r="N973">
            <v>0</v>
          </cell>
        </row>
        <row r="974">
          <cell r="E974">
            <v>0</v>
          </cell>
        </row>
        <row r="975">
          <cell r="D975">
            <v>0</v>
          </cell>
          <cell r="E975">
            <v>0</v>
          </cell>
          <cell r="J975">
            <v>0</v>
          </cell>
          <cell r="N975">
            <v>0</v>
          </cell>
        </row>
        <row r="976">
          <cell r="D976">
            <v>0</v>
          </cell>
          <cell r="E976">
            <v>0</v>
          </cell>
          <cell r="J976">
            <v>0</v>
          </cell>
          <cell r="N976">
            <v>0</v>
          </cell>
        </row>
        <row r="977">
          <cell r="E977">
            <v>0</v>
          </cell>
        </row>
        <row r="978">
          <cell r="D978">
            <v>0</v>
          </cell>
          <cell r="E978">
            <v>0</v>
          </cell>
          <cell r="J978">
            <v>0</v>
          </cell>
          <cell r="N978">
            <v>0</v>
          </cell>
        </row>
        <row r="979">
          <cell r="E979">
            <v>0</v>
          </cell>
        </row>
        <row r="980">
          <cell r="D980">
            <v>0</v>
          </cell>
          <cell r="E980">
            <v>0</v>
          </cell>
          <cell r="J980">
            <v>0</v>
          </cell>
          <cell r="N980">
            <v>0</v>
          </cell>
        </row>
        <row r="981">
          <cell r="E981">
            <v>0</v>
          </cell>
        </row>
        <row r="982">
          <cell r="D982">
            <v>0</v>
          </cell>
          <cell r="E982">
            <v>0</v>
          </cell>
          <cell r="J982">
            <v>0</v>
          </cell>
          <cell r="N982">
            <v>0</v>
          </cell>
        </row>
        <row r="983">
          <cell r="E983">
            <v>0</v>
          </cell>
        </row>
        <row r="984">
          <cell r="D984">
            <v>0</v>
          </cell>
          <cell r="E984">
            <v>0</v>
          </cell>
          <cell r="J984">
            <v>0</v>
          </cell>
          <cell r="N984">
            <v>0</v>
          </cell>
        </row>
        <row r="985">
          <cell r="E985">
            <v>0</v>
          </cell>
        </row>
        <row r="986">
          <cell r="D986">
            <v>0</v>
          </cell>
          <cell r="E986">
            <v>0</v>
          </cell>
          <cell r="J986">
            <v>0</v>
          </cell>
          <cell r="N986">
            <v>0</v>
          </cell>
        </row>
        <row r="987">
          <cell r="E987">
            <v>0</v>
          </cell>
        </row>
        <row r="988">
          <cell r="D988">
            <v>0</v>
          </cell>
          <cell r="E988">
            <v>0</v>
          </cell>
          <cell r="J988">
            <v>0</v>
          </cell>
          <cell r="N988">
            <v>0</v>
          </cell>
        </row>
        <row r="989">
          <cell r="E989">
            <v>0</v>
          </cell>
        </row>
        <row r="990">
          <cell r="D990">
            <v>0</v>
          </cell>
          <cell r="E990">
            <v>0</v>
          </cell>
          <cell r="J990">
            <v>0</v>
          </cell>
          <cell r="N990">
            <v>0</v>
          </cell>
        </row>
        <row r="991">
          <cell r="E991">
            <v>0</v>
          </cell>
        </row>
        <row r="992">
          <cell r="D992">
            <v>0</v>
          </cell>
          <cell r="E992">
            <v>0</v>
          </cell>
          <cell r="J992">
            <v>0</v>
          </cell>
          <cell r="N992">
            <v>0</v>
          </cell>
        </row>
        <row r="993">
          <cell r="E993">
            <v>0</v>
          </cell>
        </row>
        <row r="994">
          <cell r="D994">
            <v>0</v>
          </cell>
          <cell r="E994">
            <v>0</v>
          </cell>
          <cell r="J994">
            <v>0</v>
          </cell>
          <cell r="N994">
            <v>0</v>
          </cell>
        </row>
        <row r="995">
          <cell r="E995">
            <v>0</v>
          </cell>
        </row>
        <row r="996">
          <cell r="D996">
            <v>0</v>
          </cell>
          <cell r="E996">
            <v>0</v>
          </cell>
          <cell r="J996">
            <v>0</v>
          </cell>
          <cell r="N996">
            <v>0</v>
          </cell>
        </row>
        <row r="997">
          <cell r="E997">
            <v>0</v>
          </cell>
        </row>
        <row r="998">
          <cell r="D998">
            <v>0</v>
          </cell>
          <cell r="E998">
            <v>0</v>
          </cell>
          <cell r="J998">
            <v>0</v>
          </cell>
          <cell r="N998">
            <v>0</v>
          </cell>
        </row>
        <row r="999">
          <cell r="E999">
            <v>0</v>
          </cell>
        </row>
        <row r="1000">
          <cell r="D1000">
            <v>0</v>
          </cell>
          <cell r="E1000">
            <v>0</v>
          </cell>
          <cell r="J1000">
            <v>0</v>
          </cell>
          <cell r="N1000">
            <v>0</v>
          </cell>
        </row>
        <row r="1001">
          <cell r="E1001">
            <v>0</v>
          </cell>
        </row>
        <row r="1002">
          <cell r="D1002">
            <v>0</v>
          </cell>
          <cell r="E1002">
            <v>0</v>
          </cell>
          <cell r="J1002">
            <v>0</v>
          </cell>
          <cell r="N1002">
            <v>0</v>
          </cell>
        </row>
        <row r="1003">
          <cell r="E1003">
            <v>0</v>
          </cell>
        </row>
        <row r="1004">
          <cell r="D1004">
            <v>0</v>
          </cell>
          <cell r="E1004">
            <v>0</v>
          </cell>
          <cell r="J1004">
            <v>0</v>
          </cell>
          <cell r="N1004">
            <v>0</v>
          </cell>
        </row>
        <row r="1005">
          <cell r="E1005">
            <v>0</v>
          </cell>
        </row>
        <row r="1006">
          <cell r="D1006">
            <v>0</v>
          </cell>
          <cell r="E1006">
            <v>0</v>
          </cell>
          <cell r="J1006">
            <v>0</v>
          </cell>
          <cell r="N1006">
            <v>0</v>
          </cell>
        </row>
        <row r="1007">
          <cell r="E1007">
            <v>0</v>
          </cell>
        </row>
        <row r="1008">
          <cell r="D1008">
            <v>0</v>
          </cell>
          <cell r="E1008">
            <v>0</v>
          </cell>
          <cell r="J1008">
            <v>0</v>
          </cell>
          <cell r="N1008">
            <v>0</v>
          </cell>
        </row>
        <row r="1009">
          <cell r="E1009">
            <v>0</v>
          </cell>
        </row>
        <row r="1010">
          <cell r="D1010">
            <v>0</v>
          </cell>
          <cell r="E1010">
            <v>0</v>
          </cell>
          <cell r="J1010">
            <v>0</v>
          </cell>
          <cell r="N1010">
            <v>0</v>
          </cell>
        </row>
        <row r="1011">
          <cell r="E1011">
            <v>0</v>
          </cell>
        </row>
        <row r="1012">
          <cell r="D1012">
            <v>0</v>
          </cell>
          <cell r="E1012">
            <v>0</v>
          </cell>
          <cell r="J1012">
            <v>0</v>
          </cell>
          <cell r="N1012">
            <v>0</v>
          </cell>
        </row>
        <row r="1013">
          <cell r="E1013">
            <v>0</v>
          </cell>
        </row>
        <row r="1014">
          <cell r="D1014">
            <v>0</v>
          </cell>
          <cell r="E1014">
            <v>0</v>
          </cell>
          <cell r="J1014">
            <v>0</v>
          </cell>
          <cell r="N1014">
            <v>0</v>
          </cell>
        </row>
        <row r="1015">
          <cell r="E1015">
            <v>0</v>
          </cell>
        </row>
        <row r="1016">
          <cell r="D1016">
            <v>0</v>
          </cell>
          <cell r="E1016">
            <v>0</v>
          </cell>
          <cell r="J1016">
            <v>0</v>
          </cell>
          <cell r="N1016">
            <v>0</v>
          </cell>
        </row>
        <row r="1017">
          <cell r="E1017">
            <v>0</v>
          </cell>
        </row>
        <row r="1018">
          <cell r="D1018">
            <v>0</v>
          </cell>
          <cell r="E1018">
            <v>0</v>
          </cell>
          <cell r="J1018">
            <v>0</v>
          </cell>
          <cell r="N1018">
            <v>0</v>
          </cell>
        </row>
        <row r="1019">
          <cell r="E1019">
            <v>0</v>
          </cell>
        </row>
        <row r="1020">
          <cell r="D1020">
            <v>0</v>
          </cell>
          <cell r="E1020">
            <v>0</v>
          </cell>
          <cell r="J1020">
            <v>0</v>
          </cell>
          <cell r="N1020">
            <v>0</v>
          </cell>
        </row>
        <row r="1021">
          <cell r="E1021">
            <v>0</v>
          </cell>
        </row>
        <row r="1022">
          <cell r="D1022">
            <v>0</v>
          </cell>
          <cell r="E1022">
            <v>0</v>
          </cell>
          <cell r="J1022">
            <v>0</v>
          </cell>
          <cell r="N1022">
            <v>0</v>
          </cell>
        </row>
        <row r="1023">
          <cell r="E1023">
            <v>0</v>
          </cell>
        </row>
        <row r="1024">
          <cell r="D1024">
            <v>0</v>
          </cell>
          <cell r="E1024">
            <v>0</v>
          </cell>
          <cell r="J1024">
            <v>0</v>
          </cell>
          <cell r="N1024">
            <v>0</v>
          </cell>
        </row>
        <row r="1025">
          <cell r="E1025">
            <v>0</v>
          </cell>
        </row>
        <row r="1026">
          <cell r="D1026">
            <v>0</v>
          </cell>
          <cell r="E1026">
            <v>0</v>
          </cell>
          <cell r="J1026">
            <v>0</v>
          </cell>
          <cell r="N1026">
            <v>0</v>
          </cell>
        </row>
        <row r="1027">
          <cell r="E1027">
            <v>0</v>
          </cell>
        </row>
        <row r="1028">
          <cell r="D1028">
            <v>0</v>
          </cell>
          <cell r="E1028">
            <v>0</v>
          </cell>
          <cell r="J1028">
            <v>0</v>
          </cell>
          <cell r="N1028">
            <v>0</v>
          </cell>
        </row>
        <row r="1029">
          <cell r="D1029">
            <v>0</v>
          </cell>
          <cell r="E1029">
            <v>0</v>
          </cell>
          <cell r="J1029">
            <v>0</v>
          </cell>
          <cell r="N1029">
            <v>0</v>
          </cell>
        </row>
        <row r="1030">
          <cell r="D1030">
            <v>0</v>
          </cell>
          <cell r="E1030">
            <v>0</v>
          </cell>
          <cell r="J1030">
            <v>0</v>
          </cell>
          <cell r="N1030">
            <v>0</v>
          </cell>
        </row>
        <row r="1031">
          <cell r="E1031">
            <v>0</v>
          </cell>
        </row>
        <row r="1032">
          <cell r="D1032">
            <v>0</v>
          </cell>
          <cell r="E1032">
            <v>0</v>
          </cell>
          <cell r="J1032">
            <v>0</v>
          </cell>
          <cell r="N1032">
            <v>0</v>
          </cell>
        </row>
        <row r="1033">
          <cell r="D1033">
            <v>0</v>
          </cell>
          <cell r="E1033">
            <v>0</v>
          </cell>
          <cell r="J1033">
            <v>0</v>
          </cell>
          <cell r="N1033">
            <v>0</v>
          </cell>
        </row>
        <row r="1034">
          <cell r="E1034">
            <v>0</v>
          </cell>
        </row>
        <row r="1035">
          <cell r="D1035">
            <v>0</v>
          </cell>
          <cell r="E1035">
            <v>0</v>
          </cell>
          <cell r="J1035">
            <v>0</v>
          </cell>
          <cell r="N1035">
            <v>0</v>
          </cell>
        </row>
        <row r="1036">
          <cell r="D1036">
            <v>0</v>
          </cell>
          <cell r="E1036">
            <v>0</v>
          </cell>
          <cell r="J1036">
            <v>0</v>
          </cell>
          <cell r="N1036">
            <v>0</v>
          </cell>
        </row>
        <row r="1037">
          <cell r="E1037">
            <v>0</v>
          </cell>
        </row>
        <row r="1038">
          <cell r="D1038">
            <v>0</v>
          </cell>
          <cell r="E1038">
            <v>0</v>
          </cell>
          <cell r="J1038">
            <v>0</v>
          </cell>
          <cell r="N1038">
            <v>0</v>
          </cell>
        </row>
        <row r="1039">
          <cell r="E1039">
            <v>0</v>
          </cell>
        </row>
        <row r="1040">
          <cell r="D1040">
            <v>0</v>
          </cell>
          <cell r="E1040">
            <v>0</v>
          </cell>
          <cell r="J1040">
            <v>0</v>
          </cell>
          <cell r="N1040">
            <v>0</v>
          </cell>
        </row>
        <row r="1041">
          <cell r="E1041">
            <v>0</v>
          </cell>
        </row>
        <row r="1042">
          <cell r="D1042">
            <v>0</v>
          </cell>
          <cell r="E1042">
            <v>0</v>
          </cell>
          <cell r="J1042">
            <v>0</v>
          </cell>
          <cell r="N1042">
            <v>0</v>
          </cell>
        </row>
        <row r="1043">
          <cell r="E1043">
            <v>0</v>
          </cell>
        </row>
        <row r="1044">
          <cell r="E1044">
            <v>0</v>
          </cell>
        </row>
        <row r="1045">
          <cell r="D1045">
            <v>0</v>
          </cell>
          <cell r="E1045">
            <v>0</v>
          </cell>
          <cell r="J1045">
            <v>0</v>
          </cell>
          <cell r="N1045">
            <v>0</v>
          </cell>
        </row>
        <row r="1046">
          <cell r="E1046">
            <v>0</v>
          </cell>
        </row>
        <row r="1047">
          <cell r="D1047">
            <v>0</v>
          </cell>
          <cell r="E1047">
            <v>0</v>
          </cell>
          <cell r="J1047">
            <v>0</v>
          </cell>
          <cell r="N1047">
            <v>0</v>
          </cell>
        </row>
        <row r="1048">
          <cell r="D1048">
            <v>0</v>
          </cell>
          <cell r="E1048">
            <v>0</v>
          </cell>
          <cell r="J1048">
            <v>0</v>
          </cell>
          <cell r="N1048">
            <v>0</v>
          </cell>
        </row>
        <row r="1049">
          <cell r="E1049">
            <v>0</v>
          </cell>
        </row>
        <row r="1050">
          <cell r="D1050">
            <v>0</v>
          </cell>
          <cell r="E1050">
            <v>0</v>
          </cell>
          <cell r="J1050">
            <v>0</v>
          </cell>
          <cell r="N1050">
            <v>0</v>
          </cell>
        </row>
        <row r="1051">
          <cell r="E1051">
            <v>0</v>
          </cell>
        </row>
        <row r="1052">
          <cell r="D1052">
            <v>0</v>
          </cell>
          <cell r="E1052">
            <v>0</v>
          </cell>
          <cell r="J1052">
            <v>0</v>
          </cell>
          <cell r="N1052">
            <v>0</v>
          </cell>
        </row>
        <row r="1053">
          <cell r="E1053">
            <v>0</v>
          </cell>
        </row>
        <row r="1054">
          <cell r="E1054">
            <v>0</v>
          </cell>
        </row>
        <row r="1055">
          <cell r="D1055">
            <v>0</v>
          </cell>
          <cell r="E1055">
            <v>0</v>
          </cell>
          <cell r="J1055">
            <v>0</v>
          </cell>
          <cell r="N1055">
            <v>0</v>
          </cell>
        </row>
        <row r="1056">
          <cell r="E1056">
            <v>0</v>
          </cell>
        </row>
        <row r="1057">
          <cell r="D1057">
            <v>0</v>
          </cell>
          <cell r="E1057">
            <v>0</v>
          </cell>
          <cell r="J1057">
            <v>0</v>
          </cell>
          <cell r="N1057">
            <v>0</v>
          </cell>
        </row>
        <row r="1058">
          <cell r="E1058">
            <v>0</v>
          </cell>
        </row>
        <row r="1059">
          <cell r="D1059">
            <v>0</v>
          </cell>
          <cell r="E1059">
            <v>0</v>
          </cell>
          <cell r="J1059">
            <v>0</v>
          </cell>
          <cell r="N1059">
            <v>0</v>
          </cell>
        </row>
        <row r="1060">
          <cell r="E1060">
            <v>0</v>
          </cell>
        </row>
        <row r="1061">
          <cell r="D1061">
            <v>0</v>
          </cell>
          <cell r="E1061">
            <v>0</v>
          </cell>
          <cell r="J1061">
            <v>0</v>
          </cell>
          <cell r="N1061">
            <v>0</v>
          </cell>
        </row>
        <row r="1062">
          <cell r="E1062">
            <v>0</v>
          </cell>
        </row>
        <row r="1063">
          <cell r="D1063">
            <v>0</v>
          </cell>
          <cell r="E1063">
            <v>0</v>
          </cell>
          <cell r="J1063">
            <v>0</v>
          </cell>
          <cell r="N1063">
            <v>0</v>
          </cell>
        </row>
        <row r="1064">
          <cell r="E1064">
            <v>0</v>
          </cell>
        </row>
        <row r="1065">
          <cell r="D1065">
            <v>0</v>
          </cell>
          <cell r="E1065">
            <v>0</v>
          </cell>
          <cell r="J1065">
            <v>0</v>
          </cell>
          <cell r="N1065">
            <v>0</v>
          </cell>
        </row>
        <row r="1066">
          <cell r="E1066">
            <v>0</v>
          </cell>
        </row>
        <row r="1067">
          <cell r="E1067">
            <v>0</v>
          </cell>
        </row>
        <row r="1068">
          <cell r="D1068">
            <v>0</v>
          </cell>
          <cell r="E1068">
            <v>0</v>
          </cell>
          <cell r="J1068">
            <v>0</v>
          </cell>
          <cell r="N1068">
            <v>0</v>
          </cell>
        </row>
        <row r="1069">
          <cell r="E1069">
            <v>0</v>
          </cell>
        </row>
        <row r="1070">
          <cell r="D1070">
            <v>0</v>
          </cell>
          <cell r="E1070">
            <v>0</v>
          </cell>
          <cell r="J1070">
            <v>0</v>
          </cell>
          <cell r="N1070">
            <v>0</v>
          </cell>
        </row>
        <row r="1071">
          <cell r="D1071">
            <v>0</v>
          </cell>
          <cell r="E1071">
            <v>0</v>
          </cell>
          <cell r="J1071">
            <v>0</v>
          </cell>
          <cell r="N1071">
            <v>0</v>
          </cell>
        </row>
        <row r="1072">
          <cell r="E1072">
            <v>0</v>
          </cell>
        </row>
        <row r="1073">
          <cell r="E1073">
            <v>0</v>
          </cell>
        </row>
        <row r="1074">
          <cell r="D1074">
            <v>0</v>
          </cell>
          <cell r="E1074">
            <v>0</v>
          </cell>
          <cell r="J1074">
            <v>0</v>
          </cell>
          <cell r="N1074">
            <v>0</v>
          </cell>
        </row>
        <row r="1075">
          <cell r="E1075">
            <v>0</v>
          </cell>
        </row>
        <row r="1076">
          <cell r="D1076">
            <v>800000000</v>
          </cell>
          <cell r="E1076">
            <v>0</v>
          </cell>
          <cell r="J1076">
            <v>62313710</v>
          </cell>
          <cell r="N1076">
            <v>282529130</v>
          </cell>
        </row>
        <row r="1077">
          <cell r="E1077">
            <v>0</v>
          </cell>
        </row>
        <row r="1078">
          <cell r="E1078">
            <v>0</v>
          </cell>
        </row>
        <row r="1079">
          <cell r="D1079">
            <v>0</v>
          </cell>
          <cell r="E1079">
            <v>0</v>
          </cell>
          <cell r="J1079">
            <v>0</v>
          </cell>
          <cell r="N1079">
            <v>0</v>
          </cell>
        </row>
        <row r="1080">
          <cell r="E1080">
            <v>0</v>
          </cell>
        </row>
        <row r="1081">
          <cell r="D1081">
            <v>0</v>
          </cell>
          <cell r="E1081">
            <v>0</v>
          </cell>
          <cell r="J1081">
            <v>0</v>
          </cell>
          <cell r="N1081">
            <v>0</v>
          </cell>
        </row>
        <row r="1082">
          <cell r="E1082">
            <v>0</v>
          </cell>
        </row>
        <row r="1083">
          <cell r="D1083">
            <v>0</v>
          </cell>
          <cell r="E1083">
            <v>0</v>
          </cell>
          <cell r="J1083">
            <v>0</v>
          </cell>
          <cell r="N1083">
            <v>0</v>
          </cell>
        </row>
        <row r="1084">
          <cell r="D1084">
            <v>0</v>
          </cell>
          <cell r="E1084">
            <v>0</v>
          </cell>
          <cell r="J1084">
            <v>0</v>
          </cell>
          <cell r="N1084">
            <v>0</v>
          </cell>
        </row>
        <row r="1085">
          <cell r="D1085">
            <v>0</v>
          </cell>
          <cell r="E1085">
            <v>0</v>
          </cell>
          <cell r="J1085">
            <v>0</v>
          </cell>
          <cell r="N1085">
            <v>0</v>
          </cell>
        </row>
        <row r="1086">
          <cell r="D1086">
            <v>0</v>
          </cell>
          <cell r="E1086">
            <v>0</v>
          </cell>
          <cell r="J1086">
            <v>0</v>
          </cell>
          <cell r="N1086">
            <v>0</v>
          </cell>
        </row>
        <row r="1087">
          <cell r="D1087">
            <v>0</v>
          </cell>
          <cell r="E1087">
            <v>0</v>
          </cell>
          <cell r="J1087">
            <v>0</v>
          </cell>
          <cell r="N1087">
            <v>0</v>
          </cell>
        </row>
        <row r="1088">
          <cell r="D1088">
            <v>0</v>
          </cell>
          <cell r="E1088">
            <v>0</v>
          </cell>
          <cell r="J1088">
            <v>0</v>
          </cell>
          <cell r="N1088">
            <v>0</v>
          </cell>
        </row>
        <row r="1089">
          <cell r="E1089">
            <v>0</v>
          </cell>
        </row>
        <row r="1090">
          <cell r="D1090">
            <v>0</v>
          </cell>
          <cell r="E1090">
            <v>0</v>
          </cell>
          <cell r="J1090">
            <v>0</v>
          </cell>
          <cell r="N1090">
            <v>0</v>
          </cell>
        </row>
        <row r="1091">
          <cell r="E1091">
            <v>0</v>
          </cell>
        </row>
        <row r="1092">
          <cell r="D1092">
            <v>0</v>
          </cell>
          <cell r="E1092">
            <v>0</v>
          </cell>
          <cell r="J1092">
            <v>0</v>
          </cell>
          <cell r="N1092">
            <v>0</v>
          </cell>
        </row>
        <row r="1093">
          <cell r="E1093">
            <v>0</v>
          </cell>
        </row>
        <row r="1094">
          <cell r="D1094">
            <v>0</v>
          </cell>
          <cell r="E1094">
            <v>0</v>
          </cell>
          <cell r="J1094">
            <v>0</v>
          </cell>
          <cell r="N1094">
            <v>0</v>
          </cell>
        </row>
        <row r="1095">
          <cell r="E1095">
            <v>0</v>
          </cell>
        </row>
        <row r="1096">
          <cell r="D1096">
            <v>0</v>
          </cell>
          <cell r="E1096">
            <v>0</v>
          </cell>
          <cell r="J1096">
            <v>0</v>
          </cell>
          <cell r="N1096">
            <v>0</v>
          </cell>
        </row>
        <row r="1097">
          <cell r="E1097">
            <v>0</v>
          </cell>
        </row>
        <row r="1098">
          <cell r="D1098">
            <v>0</v>
          </cell>
          <cell r="E1098">
            <v>0</v>
          </cell>
          <cell r="J1098">
            <v>0</v>
          </cell>
          <cell r="N1098">
            <v>0</v>
          </cell>
        </row>
        <row r="1099">
          <cell r="D1099">
            <v>0</v>
          </cell>
          <cell r="E1099">
            <v>0</v>
          </cell>
          <cell r="J1099">
            <v>0</v>
          </cell>
          <cell r="N1099">
            <v>0</v>
          </cell>
        </row>
        <row r="1100">
          <cell r="D1100">
            <v>0</v>
          </cell>
          <cell r="E1100">
            <v>0</v>
          </cell>
          <cell r="J1100">
            <v>0</v>
          </cell>
          <cell r="N1100">
            <v>0</v>
          </cell>
        </row>
        <row r="1101">
          <cell r="D1101">
            <v>0</v>
          </cell>
          <cell r="E1101">
            <v>0</v>
          </cell>
          <cell r="J1101">
            <v>0</v>
          </cell>
          <cell r="N1101">
            <v>0</v>
          </cell>
        </row>
        <row r="1102">
          <cell r="E1102">
            <v>0</v>
          </cell>
        </row>
        <row r="1103">
          <cell r="D1103">
            <v>0</v>
          </cell>
          <cell r="E1103">
            <v>0</v>
          </cell>
          <cell r="J1103">
            <v>0</v>
          </cell>
          <cell r="N1103">
            <v>0</v>
          </cell>
        </row>
        <row r="1104">
          <cell r="E1104">
            <v>0</v>
          </cell>
        </row>
        <row r="1105">
          <cell r="D1105">
            <v>0</v>
          </cell>
          <cell r="E1105">
            <v>0</v>
          </cell>
          <cell r="J1105">
            <v>0</v>
          </cell>
          <cell r="N1105">
            <v>0</v>
          </cell>
        </row>
        <row r="1106">
          <cell r="D1106">
            <v>0</v>
          </cell>
          <cell r="E1106">
            <v>0</v>
          </cell>
          <cell r="J1106">
            <v>0</v>
          </cell>
          <cell r="N1106">
            <v>0</v>
          </cell>
        </row>
        <row r="1107">
          <cell r="E1107">
            <v>0</v>
          </cell>
        </row>
        <row r="1108">
          <cell r="D1108">
            <v>0</v>
          </cell>
          <cell r="E1108">
            <v>0</v>
          </cell>
          <cell r="J1108">
            <v>0</v>
          </cell>
          <cell r="N1108">
            <v>0</v>
          </cell>
        </row>
        <row r="1109">
          <cell r="E1109">
            <v>0</v>
          </cell>
        </row>
        <row r="1110">
          <cell r="D1110">
            <v>0</v>
          </cell>
          <cell r="E1110">
            <v>0</v>
          </cell>
          <cell r="J1110">
            <v>0</v>
          </cell>
          <cell r="N1110">
            <v>0</v>
          </cell>
        </row>
        <row r="1111">
          <cell r="E1111">
            <v>0</v>
          </cell>
        </row>
        <row r="1112">
          <cell r="D1112">
            <v>0</v>
          </cell>
          <cell r="E1112">
            <v>0</v>
          </cell>
          <cell r="J1112">
            <v>0</v>
          </cell>
          <cell r="N1112">
            <v>0</v>
          </cell>
        </row>
        <row r="1113">
          <cell r="E1113">
            <v>0</v>
          </cell>
        </row>
        <row r="1114">
          <cell r="D1114">
            <v>0</v>
          </cell>
          <cell r="E1114">
            <v>0</v>
          </cell>
          <cell r="J1114">
            <v>0</v>
          </cell>
          <cell r="N1114">
            <v>0</v>
          </cell>
        </row>
        <row r="1115">
          <cell r="E1115">
            <v>0</v>
          </cell>
        </row>
        <row r="1116">
          <cell r="D1116">
            <v>0</v>
          </cell>
          <cell r="E1116">
            <v>0</v>
          </cell>
          <cell r="J1116">
            <v>0</v>
          </cell>
          <cell r="N1116">
            <v>0</v>
          </cell>
        </row>
        <row r="1117">
          <cell r="E1117">
            <v>0</v>
          </cell>
        </row>
        <row r="1118">
          <cell r="D1118">
            <v>0</v>
          </cell>
          <cell r="E1118">
            <v>0</v>
          </cell>
          <cell r="J1118">
            <v>0</v>
          </cell>
          <cell r="N1118">
            <v>0</v>
          </cell>
        </row>
        <row r="1119">
          <cell r="E1119">
            <v>0</v>
          </cell>
        </row>
        <row r="1120">
          <cell r="D1120">
            <v>0</v>
          </cell>
          <cell r="E1120">
            <v>0</v>
          </cell>
          <cell r="J1120">
            <v>0</v>
          </cell>
          <cell r="N1120">
            <v>0</v>
          </cell>
        </row>
        <row r="1121">
          <cell r="E1121">
            <v>0</v>
          </cell>
        </row>
        <row r="1122">
          <cell r="D1122">
            <v>0</v>
          </cell>
          <cell r="E1122">
            <v>0</v>
          </cell>
          <cell r="J1122">
            <v>0</v>
          </cell>
          <cell r="N1122">
            <v>0</v>
          </cell>
        </row>
        <row r="1123">
          <cell r="E1123">
            <v>0</v>
          </cell>
        </row>
        <row r="1124">
          <cell r="D1124">
            <v>0</v>
          </cell>
          <cell r="E1124">
            <v>0</v>
          </cell>
          <cell r="J1124">
            <v>0</v>
          </cell>
          <cell r="N1124">
            <v>0</v>
          </cell>
        </row>
        <row r="1125">
          <cell r="E1125">
            <v>0</v>
          </cell>
        </row>
        <row r="1126">
          <cell r="D1126">
            <v>0</v>
          </cell>
          <cell r="E1126">
            <v>0</v>
          </cell>
          <cell r="J1126">
            <v>0</v>
          </cell>
          <cell r="N1126">
            <v>0</v>
          </cell>
        </row>
        <row r="1127">
          <cell r="E1127">
            <v>0</v>
          </cell>
        </row>
        <row r="1128">
          <cell r="D1128">
            <v>0</v>
          </cell>
          <cell r="E1128">
            <v>0</v>
          </cell>
          <cell r="J1128">
            <v>0</v>
          </cell>
          <cell r="N1128">
            <v>0</v>
          </cell>
        </row>
        <row r="1129">
          <cell r="E1129">
            <v>0</v>
          </cell>
        </row>
        <row r="1130">
          <cell r="D1130">
            <v>0</v>
          </cell>
          <cell r="E1130">
            <v>0</v>
          </cell>
          <cell r="J1130">
            <v>0</v>
          </cell>
          <cell r="N1130">
            <v>0</v>
          </cell>
        </row>
        <row r="1131">
          <cell r="E1131">
            <v>0</v>
          </cell>
        </row>
        <row r="1132">
          <cell r="D1132">
            <v>0</v>
          </cell>
          <cell r="E1132">
            <v>0</v>
          </cell>
          <cell r="J1132">
            <v>0</v>
          </cell>
          <cell r="N1132">
            <v>0</v>
          </cell>
        </row>
        <row r="1133">
          <cell r="E1133">
            <v>0</v>
          </cell>
        </row>
        <row r="1134">
          <cell r="D1134">
            <v>0</v>
          </cell>
          <cell r="E1134">
            <v>0</v>
          </cell>
          <cell r="J1134">
            <v>0</v>
          </cell>
          <cell r="N1134">
            <v>0</v>
          </cell>
        </row>
        <row r="1135">
          <cell r="E1135">
            <v>0</v>
          </cell>
        </row>
        <row r="1136">
          <cell r="D1136">
            <v>0</v>
          </cell>
          <cell r="E1136">
            <v>0</v>
          </cell>
          <cell r="J1136">
            <v>0</v>
          </cell>
          <cell r="N1136">
            <v>0</v>
          </cell>
        </row>
        <row r="1137">
          <cell r="E1137">
            <v>0</v>
          </cell>
        </row>
        <row r="1138">
          <cell r="D1138">
            <v>0</v>
          </cell>
          <cell r="E1138">
            <v>0</v>
          </cell>
          <cell r="J1138">
            <v>0</v>
          </cell>
          <cell r="N1138">
            <v>0</v>
          </cell>
        </row>
        <row r="1139">
          <cell r="E1139">
            <v>0</v>
          </cell>
        </row>
        <row r="1140">
          <cell r="D1140">
            <v>0</v>
          </cell>
          <cell r="E1140">
            <v>0</v>
          </cell>
          <cell r="J1140">
            <v>0</v>
          </cell>
          <cell r="N1140">
            <v>0</v>
          </cell>
        </row>
        <row r="1141">
          <cell r="E1141">
            <v>0</v>
          </cell>
        </row>
        <row r="1142">
          <cell r="D1142">
            <v>0</v>
          </cell>
          <cell r="E1142">
            <v>0</v>
          </cell>
          <cell r="J1142">
            <v>0</v>
          </cell>
          <cell r="N1142">
            <v>0</v>
          </cell>
        </row>
        <row r="1143">
          <cell r="E1143">
            <v>0</v>
          </cell>
        </row>
        <row r="1144">
          <cell r="D1144">
            <v>0</v>
          </cell>
          <cell r="E1144">
            <v>0</v>
          </cell>
          <cell r="J1144">
            <v>0</v>
          </cell>
          <cell r="N1144">
            <v>0</v>
          </cell>
        </row>
        <row r="1145">
          <cell r="E1145">
            <v>0</v>
          </cell>
        </row>
        <row r="1146">
          <cell r="D1146">
            <v>0</v>
          </cell>
          <cell r="E1146">
            <v>0</v>
          </cell>
          <cell r="J1146">
            <v>0</v>
          </cell>
          <cell r="N1146">
            <v>0</v>
          </cell>
        </row>
        <row r="1147">
          <cell r="E1147">
            <v>0</v>
          </cell>
        </row>
        <row r="1148">
          <cell r="D1148">
            <v>0</v>
          </cell>
          <cell r="E1148">
            <v>0</v>
          </cell>
          <cell r="J1148">
            <v>0</v>
          </cell>
          <cell r="N1148">
            <v>0</v>
          </cell>
        </row>
        <row r="1149">
          <cell r="E1149">
            <v>0</v>
          </cell>
        </row>
        <row r="1150">
          <cell r="D1150">
            <v>0</v>
          </cell>
          <cell r="E1150">
            <v>0</v>
          </cell>
          <cell r="J1150">
            <v>0</v>
          </cell>
          <cell r="N1150">
            <v>0</v>
          </cell>
        </row>
        <row r="1151">
          <cell r="E1151">
            <v>0</v>
          </cell>
        </row>
        <row r="1152">
          <cell r="D1152">
            <v>0</v>
          </cell>
          <cell r="E1152">
            <v>0</v>
          </cell>
          <cell r="J1152">
            <v>0</v>
          </cell>
          <cell r="N1152">
            <v>0</v>
          </cell>
        </row>
        <row r="1153">
          <cell r="E1153">
            <v>0</v>
          </cell>
        </row>
        <row r="1154">
          <cell r="D1154">
            <v>0</v>
          </cell>
          <cell r="E1154">
            <v>0</v>
          </cell>
          <cell r="J1154">
            <v>0</v>
          </cell>
          <cell r="N1154">
            <v>0</v>
          </cell>
        </row>
        <row r="1155">
          <cell r="E1155">
            <v>0</v>
          </cell>
        </row>
        <row r="1156">
          <cell r="D1156">
            <v>0</v>
          </cell>
          <cell r="E1156">
            <v>0</v>
          </cell>
          <cell r="J1156">
            <v>0</v>
          </cell>
          <cell r="N1156">
            <v>0</v>
          </cell>
        </row>
        <row r="1157">
          <cell r="E1157">
            <v>0</v>
          </cell>
        </row>
        <row r="1158">
          <cell r="D1158">
            <v>0</v>
          </cell>
          <cell r="E1158">
            <v>0</v>
          </cell>
          <cell r="J1158">
            <v>0</v>
          </cell>
          <cell r="N1158">
            <v>0</v>
          </cell>
        </row>
        <row r="1159">
          <cell r="E1159">
            <v>0</v>
          </cell>
        </row>
        <row r="1160">
          <cell r="D1160">
            <v>0</v>
          </cell>
          <cell r="E1160">
            <v>0</v>
          </cell>
          <cell r="J1160">
            <v>0</v>
          </cell>
          <cell r="N1160">
            <v>0</v>
          </cell>
        </row>
        <row r="1161">
          <cell r="E1161">
            <v>0</v>
          </cell>
        </row>
        <row r="1162">
          <cell r="D1162">
            <v>0</v>
          </cell>
          <cell r="E1162">
            <v>0</v>
          </cell>
          <cell r="J1162">
            <v>0</v>
          </cell>
          <cell r="N1162">
            <v>0</v>
          </cell>
        </row>
        <row r="1163">
          <cell r="E1163">
            <v>0</v>
          </cell>
        </row>
        <row r="1164">
          <cell r="D1164">
            <v>0</v>
          </cell>
          <cell r="E1164">
            <v>0</v>
          </cell>
          <cell r="J1164">
            <v>0</v>
          </cell>
          <cell r="N1164">
            <v>0</v>
          </cell>
        </row>
        <row r="1165">
          <cell r="E1165">
            <v>0</v>
          </cell>
        </row>
        <row r="1166">
          <cell r="D1166">
            <v>0</v>
          </cell>
          <cell r="E1166">
            <v>0</v>
          </cell>
          <cell r="J1166">
            <v>0</v>
          </cell>
          <cell r="N1166">
            <v>0</v>
          </cell>
        </row>
        <row r="1167">
          <cell r="E1167">
            <v>0</v>
          </cell>
        </row>
        <row r="1168">
          <cell r="D1168">
            <v>0</v>
          </cell>
          <cell r="E1168">
            <v>0</v>
          </cell>
          <cell r="J1168">
            <v>0</v>
          </cell>
          <cell r="N1168">
            <v>0</v>
          </cell>
        </row>
        <row r="1169">
          <cell r="E1169">
            <v>0</v>
          </cell>
        </row>
        <row r="1170">
          <cell r="D1170">
            <v>0</v>
          </cell>
          <cell r="E1170">
            <v>0</v>
          </cell>
          <cell r="J1170">
            <v>0</v>
          </cell>
          <cell r="N1170">
            <v>0</v>
          </cell>
        </row>
        <row r="1171">
          <cell r="E1171">
            <v>0</v>
          </cell>
        </row>
        <row r="1172">
          <cell r="D1172">
            <v>0</v>
          </cell>
          <cell r="E1172">
            <v>0</v>
          </cell>
          <cell r="J1172">
            <v>0</v>
          </cell>
          <cell r="N1172">
            <v>0</v>
          </cell>
        </row>
        <row r="1173">
          <cell r="E1173">
            <v>0</v>
          </cell>
        </row>
        <row r="1174">
          <cell r="D1174">
            <v>0</v>
          </cell>
          <cell r="E1174">
            <v>0</v>
          </cell>
          <cell r="J1174">
            <v>0</v>
          </cell>
          <cell r="N1174">
            <v>0</v>
          </cell>
        </row>
        <row r="1175">
          <cell r="E1175">
            <v>0</v>
          </cell>
        </row>
        <row r="1176">
          <cell r="D1176">
            <v>0</v>
          </cell>
          <cell r="E1176">
            <v>0</v>
          </cell>
          <cell r="J1176">
            <v>0</v>
          </cell>
          <cell r="N1176">
            <v>0</v>
          </cell>
        </row>
        <row r="1177">
          <cell r="E1177">
            <v>0</v>
          </cell>
        </row>
        <row r="1178">
          <cell r="D1178">
            <v>0</v>
          </cell>
          <cell r="E1178">
            <v>0</v>
          </cell>
          <cell r="J1178">
            <v>0</v>
          </cell>
          <cell r="N1178">
            <v>0</v>
          </cell>
        </row>
        <row r="1179">
          <cell r="E1179">
            <v>0</v>
          </cell>
        </row>
        <row r="1180">
          <cell r="D1180">
            <v>0</v>
          </cell>
          <cell r="E1180">
            <v>0</v>
          </cell>
          <cell r="J1180">
            <v>0</v>
          </cell>
          <cell r="N1180">
            <v>0</v>
          </cell>
        </row>
        <row r="1181">
          <cell r="E1181">
            <v>0</v>
          </cell>
        </row>
        <row r="1182">
          <cell r="D1182">
            <v>0</v>
          </cell>
          <cell r="E1182">
            <v>0</v>
          </cell>
          <cell r="J1182">
            <v>0</v>
          </cell>
          <cell r="N1182">
            <v>0</v>
          </cell>
        </row>
        <row r="1183">
          <cell r="E1183">
            <v>0</v>
          </cell>
        </row>
        <row r="1184">
          <cell r="D1184">
            <v>0</v>
          </cell>
          <cell r="E1184">
            <v>0</v>
          </cell>
          <cell r="J1184">
            <v>0</v>
          </cell>
          <cell r="N1184">
            <v>0</v>
          </cell>
        </row>
        <row r="1185">
          <cell r="E1185">
            <v>0</v>
          </cell>
        </row>
        <row r="1186">
          <cell r="D1186">
            <v>0</v>
          </cell>
          <cell r="E1186">
            <v>0</v>
          </cell>
          <cell r="J1186">
            <v>0</v>
          </cell>
          <cell r="N1186">
            <v>0</v>
          </cell>
        </row>
        <row r="1187">
          <cell r="E1187">
            <v>0</v>
          </cell>
        </row>
        <row r="1188">
          <cell r="D1188">
            <v>0</v>
          </cell>
          <cell r="E1188">
            <v>0</v>
          </cell>
          <cell r="J1188">
            <v>0</v>
          </cell>
          <cell r="N1188">
            <v>0</v>
          </cell>
        </row>
        <row r="1189">
          <cell r="E1189">
            <v>0</v>
          </cell>
        </row>
        <row r="1190">
          <cell r="D1190">
            <v>0</v>
          </cell>
          <cell r="E1190">
            <v>0</v>
          </cell>
          <cell r="J1190">
            <v>0</v>
          </cell>
          <cell r="N1190">
            <v>0</v>
          </cell>
        </row>
        <row r="1191">
          <cell r="E1191">
            <v>0</v>
          </cell>
        </row>
        <row r="1192">
          <cell r="D1192">
            <v>0</v>
          </cell>
          <cell r="E1192">
            <v>0</v>
          </cell>
          <cell r="J1192">
            <v>0</v>
          </cell>
          <cell r="N1192">
            <v>0</v>
          </cell>
        </row>
        <row r="1193">
          <cell r="D1193">
            <v>0</v>
          </cell>
          <cell r="E1193">
            <v>0</v>
          </cell>
          <cell r="J1193">
            <v>0</v>
          </cell>
          <cell r="N1193">
            <v>0</v>
          </cell>
        </row>
        <row r="1194">
          <cell r="D1194">
            <v>0</v>
          </cell>
          <cell r="E1194">
            <v>0</v>
          </cell>
          <cell r="J1194">
            <v>0</v>
          </cell>
          <cell r="N1194">
            <v>0</v>
          </cell>
        </row>
        <row r="1195">
          <cell r="E1195">
            <v>0</v>
          </cell>
        </row>
        <row r="1196">
          <cell r="D1196">
            <v>0</v>
          </cell>
          <cell r="E1196">
            <v>0</v>
          </cell>
          <cell r="J1196">
            <v>0</v>
          </cell>
          <cell r="N1196">
            <v>0</v>
          </cell>
        </row>
        <row r="1197">
          <cell r="E1197">
            <v>0</v>
          </cell>
        </row>
        <row r="1198">
          <cell r="D1198">
            <v>0</v>
          </cell>
          <cell r="E1198">
            <v>0</v>
          </cell>
          <cell r="J1198">
            <v>0</v>
          </cell>
          <cell r="N1198">
            <v>0</v>
          </cell>
        </row>
        <row r="1199">
          <cell r="E1199">
            <v>0</v>
          </cell>
        </row>
        <row r="1200">
          <cell r="D1200">
            <v>0</v>
          </cell>
          <cell r="E1200">
            <v>0</v>
          </cell>
          <cell r="J1200">
            <v>0</v>
          </cell>
          <cell r="N1200">
            <v>0</v>
          </cell>
        </row>
        <row r="1201">
          <cell r="D1201">
            <v>0</v>
          </cell>
          <cell r="E1201">
            <v>0</v>
          </cell>
          <cell r="J1201">
            <v>0</v>
          </cell>
          <cell r="N1201">
            <v>0</v>
          </cell>
        </row>
        <row r="1202">
          <cell r="E1202">
            <v>0</v>
          </cell>
        </row>
        <row r="1203">
          <cell r="D1203">
            <v>0</v>
          </cell>
          <cell r="E1203">
            <v>0</v>
          </cell>
          <cell r="J1203">
            <v>0</v>
          </cell>
          <cell r="N1203">
            <v>0</v>
          </cell>
        </row>
        <row r="1204">
          <cell r="E1204">
            <v>0</v>
          </cell>
        </row>
        <row r="1205">
          <cell r="D1205">
            <v>0</v>
          </cell>
          <cell r="E1205">
            <v>0</v>
          </cell>
          <cell r="J1205">
            <v>0</v>
          </cell>
          <cell r="N1205">
            <v>0</v>
          </cell>
        </row>
        <row r="1206">
          <cell r="E1206">
            <v>0</v>
          </cell>
        </row>
        <row r="1207">
          <cell r="D1207">
            <v>0</v>
          </cell>
          <cell r="E1207">
            <v>0</v>
          </cell>
          <cell r="J1207">
            <v>0</v>
          </cell>
          <cell r="N1207">
            <v>0</v>
          </cell>
        </row>
        <row r="1208">
          <cell r="E1208">
            <v>0</v>
          </cell>
        </row>
        <row r="1209">
          <cell r="D1209">
            <v>0</v>
          </cell>
          <cell r="E1209">
            <v>0</v>
          </cell>
          <cell r="J1209">
            <v>0</v>
          </cell>
          <cell r="N1209">
            <v>0</v>
          </cell>
        </row>
        <row r="1210">
          <cell r="E1210">
            <v>0</v>
          </cell>
        </row>
        <row r="1211">
          <cell r="D1211">
            <v>0</v>
          </cell>
          <cell r="E1211">
            <v>0</v>
          </cell>
          <cell r="J1211">
            <v>0</v>
          </cell>
          <cell r="N1211">
            <v>0</v>
          </cell>
        </row>
        <row r="1212">
          <cell r="E1212">
            <v>0</v>
          </cell>
        </row>
        <row r="1213">
          <cell r="D1213">
            <v>0</v>
          </cell>
          <cell r="E1213">
            <v>0</v>
          </cell>
          <cell r="J1213">
            <v>0</v>
          </cell>
          <cell r="N1213">
            <v>0</v>
          </cell>
        </row>
        <row r="1214">
          <cell r="E1214">
            <v>0</v>
          </cell>
        </row>
        <row r="1215">
          <cell r="D1215">
            <v>0</v>
          </cell>
          <cell r="E1215">
            <v>0</v>
          </cell>
          <cell r="J1215">
            <v>0</v>
          </cell>
          <cell r="N1215">
            <v>0</v>
          </cell>
        </row>
        <row r="1216">
          <cell r="E1216">
            <v>0</v>
          </cell>
        </row>
        <row r="1217">
          <cell r="D1217">
            <v>0</v>
          </cell>
          <cell r="E1217">
            <v>0</v>
          </cell>
          <cell r="J1217">
            <v>0</v>
          </cell>
          <cell r="N1217">
            <v>0</v>
          </cell>
        </row>
        <row r="1218">
          <cell r="D1218">
            <v>0</v>
          </cell>
          <cell r="E1218">
            <v>0</v>
          </cell>
          <cell r="J1218">
            <v>0</v>
          </cell>
          <cell r="N1218">
            <v>0</v>
          </cell>
        </row>
        <row r="1219">
          <cell r="D1219">
            <v>0</v>
          </cell>
          <cell r="E1219">
            <v>0</v>
          </cell>
          <cell r="J1219">
            <v>0</v>
          </cell>
          <cell r="N1219">
            <v>0</v>
          </cell>
        </row>
        <row r="1220">
          <cell r="E1220">
            <v>0</v>
          </cell>
        </row>
        <row r="1221">
          <cell r="D1221">
            <v>0</v>
          </cell>
          <cell r="E1221">
            <v>0</v>
          </cell>
          <cell r="J1221">
            <v>0</v>
          </cell>
          <cell r="N1221">
            <v>0</v>
          </cell>
        </row>
        <row r="1222">
          <cell r="E1222">
            <v>0</v>
          </cell>
        </row>
        <row r="1223">
          <cell r="D1223">
            <v>0</v>
          </cell>
          <cell r="E1223">
            <v>0</v>
          </cell>
          <cell r="J1223">
            <v>0</v>
          </cell>
          <cell r="N1223">
            <v>0</v>
          </cell>
        </row>
        <row r="1224">
          <cell r="E1224">
            <v>0</v>
          </cell>
        </row>
        <row r="1225">
          <cell r="D1225">
            <v>0</v>
          </cell>
          <cell r="E1225">
            <v>0</v>
          </cell>
          <cell r="J1225">
            <v>0</v>
          </cell>
          <cell r="N1225">
            <v>0</v>
          </cell>
        </row>
        <row r="1226">
          <cell r="E1226">
            <v>0</v>
          </cell>
        </row>
        <row r="1227">
          <cell r="D1227">
            <v>0</v>
          </cell>
          <cell r="E1227">
            <v>0</v>
          </cell>
          <cell r="J1227">
            <v>0</v>
          </cell>
          <cell r="N1227">
            <v>0</v>
          </cell>
        </row>
        <row r="1228">
          <cell r="E1228">
            <v>0</v>
          </cell>
        </row>
        <row r="1229">
          <cell r="D1229">
            <v>0</v>
          </cell>
          <cell r="E1229">
            <v>0</v>
          </cell>
          <cell r="J1229">
            <v>0</v>
          </cell>
          <cell r="N1229">
            <v>0</v>
          </cell>
        </row>
        <row r="1230">
          <cell r="E1230">
            <v>0</v>
          </cell>
        </row>
        <row r="1231">
          <cell r="D1231">
            <v>0</v>
          </cell>
          <cell r="E1231">
            <v>0</v>
          </cell>
          <cell r="J1231">
            <v>0</v>
          </cell>
          <cell r="N1231">
            <v>0</v>
          </cell>
        </row>
        <row r="1232">
          <cell r="E1232">
            <v>0</v>
          </cell>
        </row>
        <row r="1233">
          <cell r="D1233">
            <v>0</v>
          </cell>
          <cell r="E1233">
            <v>0</v>
          </cell>
          <cell r="J1233">
            <v>0</v>
          </cell>
          <cell r="N1233">
            <v>0</v>
          </cell>
        </row>
        <row r="1234">
          <cell r="E1234">
            <v>0</v>
          </cell>
        </row>
        <row r="1235">
          <cell r="E1235">
            <v>0</v>
          </cell>
        </row>
        <row r="1236">
          <cell r="D1236">
            <v>0</v>
          </cell>
          <cell r="E1236">
            <v>0</v>
          </cell>
          <cell r="J1236">
            <v>0</v>
          </cell>
          <cell r="N1236">
            <v>0</v>
          </cell>
        </row>
        <row r="1237">
          <cell r="E1237">
            <v>0</v>
          </cell>
        </row>
        <row r="1238">
          <cell r="D1238">
            <v>0</v>
          </cell>
          <cell r="E1238">
            <v>0</v>
          </cell>
          <cell r="J1238">
            <v>0</v>
          </cell>
          <cell r="N1238">
            <v>0</v>
          </cell>
        </row>
        <row r="1239">
          <cell r="E1239">
            <v>0</v>
          </cell>
        </row>
        <row r="1240">
          <cell r="D1240">
            <v>0</v>
          </cell>
          <cell r="E1240">
            <v>0</v>
          </cell>
          <cell r="J1240">
            <v>0</v>
          </cell>
          <cell r="N1240">
            <v>0</v>
          </cell>
        </row>
        <row r="1241">
          <cell r="E1241">
            <v>0</v>
          </cell>
        </row>
        <row r="1242">
          <cell r="D1242">
            <v>0</v>
          </cell>
          <cell r="E1242">
            <v>0</v>
          </cell>
          <cell r="J1242">
            <v>0</v>
          </cell>
          <cell r="N1242">
            <v>0</v>
          </cell>
        </row>
        <row r="1243">
          <cell r="E1243">
            <v>0</v>
          </cell>
        </row>
        <row r="1244">
          <cell r="D1244">
            <v>0</v>
          </cell>
          <cell r="E1244">
            <v>0</v>
          </cell>
          <cell r="J1244">
            <v>0</v>
          </cell>
          <cell r="N1244">
            <v>0</v>
          </cell>
        </row>
        <row r="1245">
          <cell r="E1245">
            <v>0</v>
          </cell>
        </row>
        <row r="1246">
          <cell r="D1246">
            <v>0</v>
          </cell>
          <cell r="E1246">
            <v>0</v>
          </cell>
          <cell r="J1246">
            <v>0</v>
          </cell>
          <cell r="N1246">
            <v>0</v>
          </cell>
        </row>
        <row r="1247">
          <cell r="D1247">
            <v>0</v>
          </cell>
          <cell r="E1247">
            <v>0</v>
          </cell>
          <cell r="J1247">
            <v>0</v>
          </cell>
          <cell r="N1247">
            <v>0</v>
          </cell>
        </row>
        <row r="1248">
          <cell r="D1248">
            <v>0</v>
          </cell>
          <cell r="E1248">
            <v>0</v>
          </cell>
          <cell r="J1248">
            <v>0</v>
          </cell>
          <cell r="N1248">
            <v>0</v>
          </cell>
        </row>
        <row r="1249">
          <cell r="D1249">
            <v>0</v>
          </cell>
          <cell r="E1249">
            <v>0</v>
          </cell>
          <cell r="J1249">
            <v>0</v>
          </cell>
          <cell r="N1249">
            <v>0</v>
          </cell>
        </row>
        <row r="1250">
          <cell r="E1250">
            <v>0</v>
          </cell>
        </row>
        <row r="1251">
          <cell r="D1251">
            <v>0</v>
          </cell>
          <cell r="E1251">
            <v>0</v>
          </cell>
          <cell r="J1251">
            <v>0</v>
          </cell>
          <cell r="N1251">
            <v>0</v>
          </cell>
        </row>
        <row r="1252">
          <cell r="D1252">
            <v>0</v>
          </cell>
          <cell r="E1252">
            <v>0</v>
          </cell>
          <cell r="J1252">
            <v>0</v>
          </cell>
          <cell r="N1252">
            <v>0</v>
          </cell>
        </row>
        <row r="1253">
          <cell r="E1253">
            <v>0</v>
          </cell>
        </row>
        <row r="1254">
          <cell r="D1254">
            <v>0</v>
          </cell>
          <cell r="E1254">
            <v>0</v>
          </cell>
          <cell r="J1254">
            <v>0</v>
          </cell>
          <cell r="N1254">
            <v>0</v>
          </cell>
        </row>
        <row r="1255">
          <cell r="E1255">
            <v>0</v>
          </cell>
        </row>
        <row r="1256">
          <cell r="D1256">
            <v>0</v>
          </cell>
          <cell r="E1256">
            <v>0</v>
          </cell>
          <cell r="J1256">
            <v>0</v>
          </cell>
          <cell r="N1256">
            <v>0</v>
          </cell>
        </row>
        <row r="1257">
          <cell r="E1257">
            <v>0</v>
          </cell>
        </row>
        <row r="1258">
          <cell r="E1258">
            <v>0</v>
          </cell>
        </row>
        <row r="1259">
          <cell r="D1259">
            <v>0</v>
          </cell>
          <cell r="E1259">
            <v>0</v>
          </cell>
          <cell r="J1259">
            <v>0</v>
          </cell>
          <cell r="N1259">
            <v>0</v>
          </cell>
        </row>
        <row r="1260">
          <cell r="E1260">
            <v>0</v>
          </cell>
        </row>
        <row r="1261">
          <cell r="E1261">
            <v>0</v>
          </cell>
        </row>
        <row r="1262">
          <cell r="D1262">
            <v>0</v>
          </cell>
          <cell r="E1262">
            <v>0</v>
          </cell>
          <cell r="J1262">
            <v>0</v>
          </cell>
          <cell r="N1262">
            <v>0</v>
          </cell>
        </row>
        <row r="1263">
          <cell r="D1263">
            <v>0</v>
          </cell>
          <cell r="E1263">
            <v>0</v>
          </cell>
          <cell r="J1263">
            <v>0</v>
          </cell>
          <cell r="N1263">
            <v>0</v>
          </cell>
        </row>
        <row r="1264">
          <cell r="D1264">
            <v>0</v>
          </cell>
          <cell r="E1264">
            <v>0</v>
          </cell>
          <cell r="J1264">
            <v>0</v>
          </cell>
          <cell r="N1264">
            <v>0</v>
          </cell>
        </row>
        <row r="1265">
          <cell r="D1265">
            <v>0</v>
          </cell>
          <cell r="E1265">
            <v>0</v>
          </cell>
          <cell r="J1265">
            <v>0</v>
          </cell>
          <cell r="N1265">
            <v>0</v>
          </cell>
        </row>
        <row r="1266">
          <cell r="D1266">
            <v>0</v>
          </cell>
          <cell r="E1266">
            <v>0</v>
          </cell>
          <cell r="J1266">
            <v>0</v>
          </cell>
          <cell r="N1266">
            <v>0</v>
          </cell>
        </row>
        <row r="1267">
          <cell r="D1267">
            <v>0</v>
          </cell>
          <cell r="E1267">
            <v>0</v>
          </cell>
          <cell r="J1267">
            <v>0</v>
          </cell>
          <cell r="N1267">
            <v>0</v>
          </cell>
        </row>
        <row r="1268">
          <cell r="D1268">
            <v>0</v>
          </cell>
          <cell r="E1268">
            <v>0</v>
          </cell>
          <cell r="J1268">
            <v>0</v>
          </cell>
          <cell r="N1268">
            <v>0</v>
          </cell>
        </row>
        <row r="1269">
          <cell r="D1269">
            <v>0</v>
          </cell>
          <cell r="E1269">
            <v>0</v>
          </cell>
          <cell r="J1269">
            <v>0</v>
          </cell>
          <cell r="N1269">
            <v>0</v>
          </cell>
        </row>
        <row r="1270">
          <cell r="D1270">
            <v>0</v>
          </cell>
          <cell r="E1270">
            <v>0</v>
          </cell>
          <cell r="J1270">
            <v>0</v>
          </cell>
          <cell r="N1270">
            <v>0</v>
          </cell>
        </row>
        <row r="1271">
          <cell r="D1271">
            <v>0</v>
          </cell>
          <cell r="E1271">
            <v>0</v>
          </cell>
          <cell r="J1271">
            <v>0</v>
          </cell>
          <cell r="N1271">
            <v>0</v>
          </cell>
        </row>
        <row r="1272">
          <cell r="D1272">
            <v>0</v>
          </cell>
          <cell r="E1272">
            <v>0</v>
          </cell>
          <cell r="J1272">
            <v>0</v>
          </cell>
          <cell r="N1272">
            <v>0</v>
          </cell>
        </row>
        <row r="1273">
          <cell r="D1273">
            <v>0</v>
          </cell>
          <cell r="E1273">
            <v>0</v>
          </cell>
          <cell r="J1273">
            <v>0</v>
          </cell>
          <cell r="N1273">
            <v>0</v>
          </cell>
        </row>
        <row r="1274">
          <cell r="D1274">
            <v>0</v>
          </cell>
          <cell r="E1274">
            <v>0</v>
          </cell>
          <cell r="J1274">
            <v>0</v>
          </cell>
          <cell r="N1274">
            <v>0</v>
          </cell>
        </row>
        <row r="1275">
          <cell r="D1275">
            <v>0</v>
          </cell>
          <cell r="E1275">
            <v>0</v>
          </cell>
          <cell r="J1275">
            <v>0</v>
          </cell>
          <cell r="N1275">
            <v>0</v>
          </cell>
        </row>
        <row r="1276">
          <cell r="D1276">
            <v>0</v>
          </cell>
          <cell r="E1276">
            <v>0</v>
          </cell>
          <cell r="J1276">
            <v>0</v>
          </cell>
          <cell r="N1276">
            <v>0</v>
          </cell>
        </row>
        <row r="1277">
          <cell r="D1277">
            <v>0</v>
          </cell>
          <cell r="E1277">
            <v>0</v>
          </cell>
          <cell r="J1277">
            <v>0</v>
          </cell>
          <cell r="N1277">
            <v>0</v>
          </cell>
        </row>
        <row r="1278">
          <cell r="E1278">
            <v>0</v>
          </cell>
        </row>
        <row r="1279">
          <cell r="D1279">
            <v>0</v>
          </cell>
          <cell r="E1279">
            <v>0</v>
          </cell>
          <cell r="J1279">
            <v>0</v>
          </cell>
          <cell r="N1279">
            <v>0</v>
          </cell>
        </row>
        <row r="1280">
          <cell r="D1280">
            <v>0</v>
          </cell>
          <cell r="E1280">
            <v>0</v>
          </cell>
          <cell r="J1280">
            <v>0</v>
          </cell>
          <cell r="N1280">
            <v>0</v>
          </cell>
        </row>
        <row r="1281">
          <cell r="D1281">
            <v>0</v>
          </cell>
          <cell r="E1281">
            <v>0</v>
          </cell>
          <cell r="J1281">
            <v>0</v>
          </cell>
          <cell r="N1281">
            <v>0</v>
          </cell>
        </row>
        <row r="1282">
          <cell r="D1282">
            <v>0</v>
          </cell>
          <cell r="E1282">
            <v>0</v>
          </cell>
          <cell r="J1282">
            <v>0</v>
          </cell>
          <cell r="N1282">
            <v>0</v>
          </cell>
        </row>
        <row r="1283">
          <cell r="E1283">
            <v>0</v>
          </cell>
        </row>
        <row r="1284">
          <cell r="E1284">
            <v>0</v>
          </cell>
        </row>
        <row r="1285">
          <cell r="D1285">
            <v>0</v>
          </cell>
          <cell r="E1285">
            <v>0</v>
          </cell>
          <cell r="J1285">
            <v>0</v>
          </cell>
          <cell r="N1285">
            <v>0</v>
          </cell>
        </row>
        <row r="1286">
          <cell r="D1286">
            <v>0</v>
          </cell>
          <cell r="E1286">
            <v>0</v>
          </cell>
          <cell r="J1286">
            <v>0</v>
          </cell>
          <cell r="N1286">
            <v>0</v>
          </cell>
        </row>
        <row r="1287">
          <cell r="E1287">
            <v>0</v>
          </cell>
        </row>
        <row r="1288">
          <cell r="D1288">
            <v>0</v>
          </cell>
          <cell r="E1288">
            <v>0</v>
          </cell>
          <cell r="J1288">
            <v>0</v>
          </cell>
          <cell r="N1288">
            <v>0</v>
          </cell>
        </row>
        <row r="1289">
          <cell r="D1289">
            <v>0</v>
          </cell>
          <cell r="E1289">
            <v>0</v>
          </cell>
          <cell r="J1289">
            <v>0</v>
          </cell>
          <cell r="N1289">
            <v>0</v>
          </cell>
        </row>
        <row r="1290">
          <cell r="E1290">
            <v>0</v>
          </cell>
        </row>
        <row r="1291">
          <cell r="E1291">
            <v>0</v>
          </cell>
        </row>
        <row r="1292">
          <cell r="D1292">
            <v>0</v>
          </cell>
          <cell r="E1292">
            <v>0</v>
          </cell>
          <cell r="J1292">
            <v>0</v>
          </cell>
          <cell r="N1292">
            <v>0</v>
          </cell>
        </row>
        <row r="1293">
          <cell r="D1293">
            <v>0</v>
          </cell>
          <cell r="E1293">
            <v>0</v>
          </cell>
          <cell r="J1293">
            <v>0</v>
          </cell>
          <cell r="N1293">
            <v>0</v>
          </cell>
        </row>
        <row r="1294">
          <cell r="D1294">
            <v>0</v>
          </cell>
          <cell r="E1294">
            <v>0</v>
          </cell>
          <cell r="J1294">
            <v>0</v>
          </cell>
          <cell r="N1294">
            <v>0</v>
          </cell>
        </row>
        <row r="1295">
          <cell r="D1295">
            <v>0</v>
          </cell>
          <cell r="E1295">
            <v>0</v>
          </cell>
          <cell r="J1295">
            <v>0</v>
          </cell>
          <cell r="N1295">
            <v>0</v>
          </cell>
        </row>
        <row r="1296">
          <cell r="D1296">
            <v>0</v>
          </cell>
          <cell r="E1296">
            <v>0</v>
          </cell>
          <cell r="J1296">
            <v>0</v>
          </cell>
          <cell r="N1296">
            <v>0</v>
          </cell>
        </row>
        <row r="1297">
          <cell r="E1297">
            <v>0</v>
          </cell>
        </row>
        <row r="1298">
          <cell r="D1298">
            <v>0</v>
          </cell>
          <cell r="E1298">
            <v>0</v>
          </cell>
          <cell r="J1298">
            <v>0</v>
          </cell>
          <cell r="N1298">
            <v>0</v>
          </cell>
        </row>
        <row r="1299">
          <cell r="D1299">
            <v>0</v>
          </cell>
          <cell r="E1299">
            <v>0</v>
          </cell>
          <cell r="J1299">
            <v>0</v>
          </cell>
          <cell r="N1299">
            <v>0</v>
          </cell>
        </row>
        <row r="1300">
          <cell r="D1300">
            <v>0</v>
          </cell>
          <cell r="E1300">
            <v>0</v>
          </cell>
          <cell r="J1300">
            <v>0</v>
          </cell>
          <cell r="N1300">
            <v>0</v>
          </cell>
        </row>
        <row r="1301">
          <cell r="E1301">
            <v>0</v>
          </cell>
        </row>
        <row r="1302">
          <cell r="D1302">
            <v>0</v>
          </cell>
          <cell r="E1302">
            <v>0</v>
          </cell>
          <cell r="J1302">
            <v>0</v>
          </cell>
          <cell r="N1302">
            <v>0</v>
          </cell>
        </row>
        <row r="1303">
          <cell r="D1303">
            <v>0</v>
          </cell>
          <cell r="E1303">
            <v>0</v>
          </cell>
          <cell r="J1303">
            <v>0</v>
          </cell>
          <cell r="N1303">
            <v>0</v>
          </cell>
        </row>
        <row r="1304">
          <cell r="D1304">
            <v>0</v>
          </cell>
          <cell r="E1304">
            <v>0</v>
          </cell>
          <cell r="J1304">
            <v>0</v>
          </cell>
          <cell r="N1304">
            <v>0</v>
          </cell>
        </row>
        <row r="1305">
          <cell r="E1305">
            <v>0</v>
          </cell>
        </row>
        <row r="1306">
          <cell r="D1306">
            <v>0</v>
          </cell>
          <cell r="E1306">
            <v>0</v>
          </cell>
          <cell r="J1306">
            <v>0</v>
          </cell>
          <cell r="N1306">
            <v>0</v>
          </cell>
        </row>
        <row r="1307">
          <cell r="D1307">
            <v>0</v>
          </cell>
          <cell r="E1307">
            <v>0</v>
          </cell>
          <cell r="J1307">
            <v>0</v>
          </cell>
          <cell r="N1307">
            <v>0</v>
          </cell>
        </row>
        <row r="1308">
          <cell r="D1308">
            <v>0</v>
          </cell>
          <cell r="E1308">
            <v>0</v>
          </cell>
          <cell r="J1308">
            <v>0</v>
          </cell>
          <cell r="N1308">
            <v>0</v>
          </cell>
        </row>
        <row r="1309">
          <cell r="D1309">
            <v>0</v>
          </cell>
          <cell r="E1309">
            <v>0</v>
          </cell>
          <cell r="J1309">
            <v>0</v>
          </cell>
          <cell r="N1309">
            <v>0</v>
          </cell>
        </row>
        <row r="1310">
          <cell r="D1310">
            <v>0</v>
          </cell>
          <cell r="E1310">
            <v>0</v>
          </cell>
          <cell r="J1310">
            <v>0</v>
          </cell>
          <cell r="N1310">
            <v>0</v>
          </cell>
        </row>
        <row r="1311">
          <cell r="D1311">
            <v>0</v>
          </cell>
          <cell r="E1311">
            <v>0</v>
          </cell>
          <cell r="J1311">
            <v>0</v>
          </cell>
          <cell r="N1311">
            <v>0</v>
          </cell>
        </row>
        <row r="1312">
          <cell r="D1312">
            <v>0</v>
          </cell>
          <cell r="E1312">
            <v>0</v>
          </cell>
          <cell r="J1312">
            <v>0</v>
          </cell>
          <cell r="N1312">
            <v>0</v>
          </cell>
        </row>
        <row r="1313">
          <cell r="D1313">
            <v>0</v>
          </cell>
          <cell r="E1313">
            <v>0</v>
          </cell>
          <cell r="J1313">
            <v>0</v>
          </cell>
          <cell r="N1313">
            <v>0</v>
          </cell>
        </row>
        <row r="1314">
          <cell r="D1314">
            <v>0</v>
          </cell>
          <cell r="E1314">
            <v>0</v>
          </cell>
          <cell r="J1314">
            <v>0</v>
          </cell>
          <cell r="N1314">
            <v>0</v>
          </cell>
        </row>
        <row r="1315">
          <cell r="D1315">
            <v>0</v>
          </cell>
          <cell r="E1315">
            <v>0</v>
          </cell>
          <cell r="J1315">
            <v>0</v>
          </cell>
          <cell r="N1315">
            <v>0</v>
          </cell>
        </row>
        <row r="1316">
          <cell r="D1316">
            <v>0</v>
          </cell>
          <cell r="E1316">
            <v>0</v>
          </cell>
          <cell r="J1316">
            <v>0</v>
          </cell>
          <cell r="N1316">
            <v>0</v>
          </cell>
        </row>
        <row r="1317">
          <cell r="D1317">
            <v>0</v>
          </cell>
          <cell r="E1317">
            <v>0</v>
          </cell>
          <cell r="J1317">
            <v>0</v>
          </cell>
          <cell r="N1317">
            <v>0</v>
          </cell>
        </row>
        <row r="1318">
          <cell r="D1318">
            <v>0</v>
          </cell>
          <cell r="E1318">
            <v>0</v>
          </cell>
          <cell r="J1318">
            <v>0</v>
          </cell>
          <cell r="N1318">
            <v>0</v>
          </cell>
        </row>
        <row r="1319">
          <cell r="D1319">
            <v>0</v>
          </cell>
          <cell r="E1319">
            <v>0</v>
          </cell>
          <cell r="J1319">
            <v>0</v>
          </cell>
          <cell r="N1319">
            <v>0</v>
          </cell>
        </row>
        <row r="1320">
          <cell r="D1320">
            <v>0</v>
          </cell>
          <cell r="E1320">
            <v>0</v>
          </cell>
          <cell r="J1320">
            <v>0</v>
          </cell>
          <cell r="N1320">
            <v>0</v>
          </cell>
        </row>
        <row r="1321">
          <cell r="D1321">
            <v>0</v>
          </cell>
          <cell r="E1321">
            <v>0</v>
          </cell>
          <cell r="J1321">
            <v>0</v>
          </cell>
          <cell r="N1321">
            <v>0</v>
          </cell>
        </row>
        <row r="1322">
          <cell r="D1322">
            <v>0</v>
          </cell>
          <cell r="E1322">
            <v>0</v>
          </cell>
          <cell r="J1322">
            <v>0</v>
          </cell>
          <cell r="N1322">
            <v>0</v>
          </cell>
        </row>
        <row r="1323">
          <cell r="D1323">
            <v>0</v>
          </cell>
          <cell r="E1323">
            <v>0</v>
          </cell>
          <cell r="J1323">
            <v>0</v>
          </cell>
          <cell r="N1323">
            <v>0</v>
          </cell>
        </row>
        <row r="1324">
          <cell r="D1324">
            <v>0</v>
          </cell>
          <cell r="E1324">
            <v>0</v>
          </cell>
          <cell r="J1324">
            <v>0</v>
          </cell>
          <cell r="N1324">
            <v>0</v>
          </cell>
        </row>
        <row r="1325">
          <cell r="D1325">
            <v>0</v>
          </cell>
          <cell r="E1325">
            <v>0</v>
          </cell>
          <cell r="J1325">
            <v>0</v>
          </cell>
          <cell r="N1325">
            <v>0</v>
          </cell>
        </row>
        <row r="1326">
          <cell r="E1326">
            <v>0</v>
          </cell>
        </row>
        <row r="1327">
          <cell r="D1327">
            <v>0</v>
          </cell>
          <cell r="E1327">
            <v>0</v>
          </cell>
          <cell r="J1327">
            <v>0</v>
          </cell>
          <cell r="N1327">
            <v>0</v>
          </cell>
        </row>
        <row r="1328">
          <cell r="D1328">
            <v>0</v>
          </cell>
          <cell r="E1328">
            <v>0</v>
          </cell>
          <cell r="J1328">
            <v>0</v>
          </cell>
          <cell r="N1328">
            <v>0</v>
          </cell>
        </row>
        <row r="1329">
          <cell r="D1329">
            <v>0</v>
          </cell>
          <cell r="E1329">
            <v>0</v>
          </cell>
          <cell r="J1329">
            <v>0</v>
          </cell>
          <cell r="N1329">
            <v>0</v>
          </cell>
        </row>
        <row r="1330">
          <cell r="D1330">
            <v>0</v>
          </cell>
          <cell r="E1330">
            <v>0</v>
          </cell>
          <cell r="J1330">
            <v>0</v>
          </cell>
          <cell r="N1330">
            <v>0</v>
          </cell>
        </row>
        <row r="1331">
          <cell r="D1331">
            <v>0</v>
          </cell>
          <cell r="E1331">
            <v>0</v>
          </cell>
          <cell r="J1331">
            <v>0</v>
          </cell>
          <cell r="N1331">
            <v>0</v>
          </cell>
        </row>
        <row r="1332">
          <cell r="D1332">
            <v>0</v>
          </cell>
          <cell r="E1332">
            <v>0</v>
          </cell>
          <cell r="J1332">
            <v>0</v>
          </cell>
          <cell r="N1332">
            <v>0</v>
          </cell>
        </row>
        <row r="1333">
          <cell r="D1333">
            <v>0</v>
          </cell>
          <cell r="E1333">
            <v>0</v>
          </cell>
          <cell r="J1333">
            <v>0</v>
          </cell>
          <cell r="N1333">
            <v>0</v>
          </cell>
        </row>
        <row r="1334">
          <cell r="D1334">
            <v>0</v>
          </cell>
          <cell r="E1334">
            <v>0</v>
          </cell>
          <cell r="J1334">
            <v>0</v>
          </cell>
          <cell r="N1334">
            <v>0</v>
          </cell>
        </row>
        <row r="1335">
          <cell r="D1335">
            <v>0</v>
          </cell>
          <cell r="E1335">
            <v>0</v>
          </cell>
          <cell r="J1335">
            <v>0</v>
          </cell>
          <cell r="N1335">
            <v>0</v>
          </cell>
        </row>
        <row r="1336">
          <cell r="D1336">
            <v>0</v>
          </cell>
          <cell r="E1336">
            <v>0</v>
          </cell>
          <cell r="J1336">
            <v>0</v>
          </cell>
          <cell r="N1336">
            <v>0</v>
          </cell>
        </row>
        <row r="1337">
          <cell r="D1337">
            <v>0</v>
          </cell>
          <cell r="E1337">
            <v>0</v>
          </cell>
          <cell r="J1337">
            <v>0</v>
          </cell>
          <cell r="N1337">
            <v>0</v>
          </cell>
        </row>
        <row r="1338">
          <cell r="D1338">
            <v>0</v>
          </cell>
          <cell r="E1338">
            <v>0</v>
          </cell>
          <cell r="J1338">
            <v>0</v>
          </cell>
          <cell r="N1338">
            <v>0</v>
          </cell>
        </row>
        <row r="1339">
          <cell r="D1339">
            <v>0</v>
          </cell>
          <cell r="E1339">
            <v>0</v>
          </cell>
          <cell r="J1339">
            <v>0</v>
          </cell>
          <cell r="N1339">
            <v>0</v>
          </cell>
        </row>
        <row r="1340">
          <cell r="D1340">
            <v>0</v>
          </cell>
          <cell r="E1340">
            <v>0</v>
          </cell>
          <cell r="J1340">
            <v>0</v>
          </cell>
          <cell r="N1340">
            <v>0</v>
          </cell>
        </row>
        <row r="1341">
          <cell r="D1341">
            <v>0</v>
          </cell>
          <cell r="E1341">
            <v>0</v>
          </cell>
          <cell r="J1341">
            <v>0</v>
          </cell>
          <cell r="N1341">
            <v>0</v>
          </cell>
        </row>
        <row r="1342">
          <cell r="E1342">
            <v>0</v>
          </cell>
        </row>
        <row r="1343">
          <cell r="D1343">
            <v>0</v>
          </cell>
          <cell r="E1343">
            <v>0</v>
          </cell>
          <cell r="J1343">
            <v>0</v>
          </cell>
          <cell r="N1343">
            <v>0</v>
          </cell>
        </row>
        <row r="1344">
          <cell r="D1344">
            <v>0</v>
          </cell>
          <cell r="E1344">
            <v>0</v>
          </cell>
          <cell r="J1344">
            <v>0</v>
          </cell>
          <cell r="N1344">
            <v>0</v>
          </cell>
        </row>
        <row r="1345">
          <cell r="D1345">
            <v>0</v>
          </cell>
          <cell r="E1345">
            <v>0</v>
          </cell>
          <cell r="J1345">
            <v>0</v>
          </cell>
          <cell r="N1345">
            <v>0</v>
          </cell>
        </row>
        <row r="1346">
          <cell r="D1346">
            <v>0</v>
          </cell>
          <cell r="E1346">
            <v>0</v>
          </cell>
          <cell r="J1346">
            <v>0</v>
          </cell>
          <cell r="N1346">
            <v>0</v>
          </cell>
        </row>
        <row r="1347">
          <cell r="E1347">
            <v>0</v>
          </cell>
        </row>
        <row r="1348">
          <cell r="D1348">
            <v>0</v>
          </cell>
          <cell r="E1348">
            <v>0</v>
          </cell>
          <cell r="J1348">
            <v>0</v>
          </cell>
          <cell r="N1348">
            <v>0</v>
          </cell>
        </row>
        <row r="1349">
          <cell r="E1349">
            <v>0</v>
          </cell>
        </row>
        <row r="1350">
          <cell r="D1350">
            <v>0</v>
          </cell>
          <cell r="E1350">
            <v>0</v>
          </cell>
          <cell r="J1350">
            <v>0</v>
          </cell>
          <cell r="N1350">
            <v>0</v>
          </cell>
        </row>
        <row r="1351">
          <cell r="D1351">
            <v>0</v>
          </cell>
          <cell r="E1351">
            <v>0</v>
          </cell>
          <cell r="J1351">
            <v>0</v>
          </cell>
          <cell r="N1351">
            <v>0</v>
          </cell>
        </row>
        <row r="1352">
          <cell r="D1352">
            <v>0</v>
          </cell>
          <cell r="E1352">
            <v>0</v>
          </cell>
          <cell r="J1352">
            <v>0</v>
          </cell>
          <cell r="N1352">
            <v>0</v>
          </cell>
        </row>
        <row r="1353">
          <cell r="D1353">
            <v>0</v>
          </cell>
          <cell r="E1353">
            <v>0</v>
          </cell>
          <cell r="J1353">
            <v>0</v>
          </cell>
          <cell r="N1353">
            <v>0</v>
          </cell>
        </row>
        <row r="1354">
          <cell r="D1354">
            <v>0</v>
          </cell>
          <cell r="E1354">
            <v>0</v>
          </cell>
          <cell r="J1354">
            <v>0</v>
          </cell>
          <cell r="N1354">
            <v>0</v>
          </cell>
        </row>
        <row r="1355">
          <cell r="D1355">
            <v>0</v>
          </cell>
          <cell r="E1355">
            <v>0</v>
          </cell>
          <cell r="J1355">
            <v>0</v>
          </cell>
          <cell r="N1355">
            <v>0</v>
          </cell>
        </row>
        <row r="1356">
          <cell r="D1356">
            <v>0</v>
          </cell>
          <cell r="E1356">
            <v>0</v>
          </cell>
          <cell r="J1356">
            <v>0</v>
          </cell>
          <cell r="N1356">
            <v>0</v>
          </cell>
        </row>
        <row r="1357">
          <cell r="D1357">
            <v>0</v>
          </cell>
          <cell r="E1357">
            <v>0</v>
          </cell>
          <cell r="J1357">
            <v>0</v>
          </cell>
          <cell r="N1357">
            <v>0</v>
          </cell>
        </row>
        <row r="1358">
          <cell r="E1358">
            <v>794405411</v>
          </cell>
        </row>
        <row r="1359">
          <cell r="E1359">
            <v>0</v>
          </cell>
        </row>
        <row r="1360">
          <cell r="D1360">
            <v>0</v>
          </cell>
          <cell r="E1360">
            <v>0</v>
          </cell>
          <cell r="J1360">
            <v>0</v>
          </cell>
          <cell r="N1360">
            <v>0</v>
          </cell>
        </row>
        <row r="1361">
          <cell r="D1361">
            <v>0</v>
          </cell>
          <cell r="E1361">
            <v>0</v>
          </cell>
          <cell r="J1361">
            <v>0</v>
          </cell>
          <cell r="N1361">
            <v>0</v>
          </cell>
        </row>
        <row r="1362">
          <cell r="D1362">
            <v>0</v>
          </cell>
          <cell r="E1362">
            <v>0</v>
          </cell>
          <cell r="J1362">
            <v>0</v>
          </cell>
          <cell r="N1362">
            <v>0</v>
          </cell>
        </row>
        <row r="1363">
          <cell r="E1363">
            <v>0</v>
          </cell>
        </row>
        <row r="1364">
          <cell r="D1364">
            <v>0</v>
          </cell>
          <cell r="E1364">
            <v>0</v>
          </cell>
          <cell r="J1364">
            <v>0</v>
          </cell>
          <cell r="N1364">
            <v>0</v>
          </cell>
        </row>
        <row r="1365">
          <cell r="D1365">
            <v>0</v>
          </cell>
          <cell r="E1365">
            <v>0</v>
          </cell>
          <cell r="J1365">
            <v>0</v>
          </cell>
          <cell r="N1365">
            <v>0</v>
          </cell>
        </row>
        <row r="1366">
          <cell r="D1366">
            <v>0</v>
          </cell>
          <cell r="E1366">
            <v>0</v>
          </cell>
          <cell r="J1366">
            <v>0</v>
          </cell>
          <cell r="N1366">
            <v>0</v>
          </cell>
        </row>
        <row r="1367">
          <cell r="D1367">
            <v>0</v>
          </cell>
          <cell r="E1367">
            <v>0</v>
          </cell>
          <cell r="J1367">
            <v>0</v>
          </cell>
          <cell r="N1367">
            <v>0</v>
          </cell>
        </row>
        <row r="1368">
          <cell r="D1368">
            <v>0</v>
          </cell>
          <cell r="E1368">
            <v>0</v>
          </cell>
          <cell r="J1368">
            <v>0</v>
          </cell>
          <cell r="N1368">
            <v>0</v>
          </cell>
        </row>
        <row r="1369">
          <cell r="D1369">
            <v>0</v>
          </cell>
          <cell r="E1369">
            <v>0</v>
          </cell>
          <cell r="J1369">
            <v>0</v>
          </cell>
          <cell r="N1369">
            <v>0</v>
          </cell>
        </row>
        <row r="1370">
          <cell r="D1370">
            <v>0</v>
          </cell>
          <cell r="E1370">
            <v>0</v>
          </cell>
          <cell r="J1370">
            <v>0</v>
          </cell>
          <cell r="N1370">
            <v>0</v>
          </cell>
        </row>
        <row r="1371">
          <cell r="D1371">
            <v>0</v>
          </cell>
          <cell r="E1371">
            <v>0</v>
          </cell>
          <cell r="J1371">
            <v>0</v>
          </cell>
          <cell r="N1371">
            <v>0</v>
          </cell>
        </row>
        <row r="1372">
          <cell r="D1372">
            <v>9518397472</v>
          </cell>
          <cell r="E1372">
            <v>794405411</v>
          </cell>
          <cell r="J1372">
            <v>394300796</v>
          </cell>
          <cell r="N1372">
            <v>2326523050</v>
          </cell>
        </row>
        <row r="1373">
          <cell r="E1373">
            <v>0</v>
          </cell>
        </row>
        <row r="1374">
          <cell r="D1374">
            <v>0</v>
          </cell>
          <cell r="E1374">
            <v>0</v>
          </cell>
          <cell r="J1374">
            <v>0</v>
          </cell>
          <cell r="N1374">
            <v>0</v>
          </cell>
        </row>
        <row r="1375">
          <cell r="D1375">
            <v>0</v>
          </cell>
          <cell r="E1375">
            <v>0</v>
          </cell>
          <cell r="J1375">
            <v>0</v>
          </cell>
          <cell r="N1375">
            <v>0</v>
          </cell>
        </row>
        <row r="1376">
          <cell r="D1376">
            <v>57939000000</v>
          </cell>
          <cell r="E1376">
            <v>0</v>
          </cell>
          <cell r="J1376">
            <v>0</v>
          </cell>
          <cell r="N1376">
            <v>0</v>
          </cell>
        </row>
        <row r="1377">
          <cell r="E1377">
            <v>1305899741</v>
          </cell>
        </row>
      </sheetData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con"/>
      <sheetName val="per"/>
      <sheetName val="alc"/>
      <sheetName val="vee"/>
      <sheetName val="gob"/>
      <sheetName val="hco"/>
      <sheetName val="hpt"/>
      <sheetName val="hcr"/>
      <sheetName val="hct"/>
      <sheetName val="edu"/>
      <sheetName val="moa"/>
      <sheetName val="mot"/>
      <sheetName val="sal"/>
      <sheetName val="dllo"/>
      <sheetName val="hab"/>
      <sheetName val="cul"/>
      <sheetName val="pla"/>
      <sheetName val="muj"/>
      <sheetName val="int"/>
      <sheetName val="das"/>
      <sheetName val="amb"/>
      <sheetName val="dad"/>
      <sheetName val="bom"/>
      <sheetName val="ctas"/>
      <sheetName val="Hoja5"/>
      <sheetName val="Hoja2"/>
      <sheetName val="Hoja1"/>
      <sheetName val="lista"/>
    </sheetNames>
    <sheetDataSet>
      <sheetData sheetId="0"/>
      <sheetData sheetId="1">
        <row r="9">
          <cell r="D9">
            <v>55158327000</v>
          </cell>
          <cell r="E9">
            <v>0</v>
          </cell>
          <cell r="J9">
            <v>11883921492</v>
          </cell>
          <cell r="N9">
            <v>11883921492</v>
          </cell>
        </row>
        <row r="395">
          <cell r="D395">
            <v>0</v>
          </cell>
          <cell r="E395">
            <v>0</v>
          </cell>
          <cell r="J395">
            <v>0</v>
          </cell>
          <cell r="N395">
            <v>0</v>
          </cell>
        </row>
      </sheetData>
      <sheetData sheetId="2">
        <row r="9">
          <cell r="D9">
            <v>103185371000</v>
          </cell>
          <cell r="E9">
            <v>0</v>
          </cell>
          <cell r="J9">
            <v>17027455251</v>
          </cell>
          <cell r="N9">
            <v>25620847131</v>
          </cell>
        </row>
        <row r="395">
          <cell r="D395">
            <v>7000000000</v>
          </cell>
          <cell r="E395">
            <v>0</v>
          </cell>
          <cell r="J395">
            <v>574336848</v>
          </cell>
          <cell r="N395">
            <v>2921391529</v>
          </cell>
        </row>
      </sheetData>
      <sheetData sheetId="3">
        <row r="9">
          <cell r="D9">
            <v>75439899000</v>
          </cell>
          <cell r="E9">
            <v>0</v>
          </cell>
          <cell r="J9">
            <v>9829315541</v>
          </cell>
          <cell r="N9">
            <v>17381283514</v>
          </cell>
        </row>
        <row r="395">
          <cell r="D395">
            <v>104038000000</v>
          </cell>
          <cell r="E395">
            <v>0</v>
          </cell>
          <cell r="J395">
            <v>3707683004</v>
          </cell>
          <cell r="N395">
            <v>31513754659</v>
          </cell>
        </row>
      </sheetData>
      <sheetData sheetId="4">
        <row r="9">
          <cell r="D9">
            <v>16377989000</v>
          </cell>
          <cell r="E9">
            <v>0</v>
          </cell>
          <cell r="J9">
            <v>2089288328</v>
          </cell>
          <cell r="N9">
            <v>7615384650</v>
          </cell>
        </row>
        <row r="395">
          <cell r="D395">
            <v>1187719000</v>
          </cell>
          <cell r="E395">
            <v>0</v>
          </cell>
          <cell r="J395">
            <v>87445167</v>
          </cell>
          <cell r="N395">
            <v>855169502</v>
          </cell>
        </row>
      </sheetData>
      <sheetData sheetId="5">
        <row r="9">
          <cell r="D9">
            <v>94526438000</v>
          </cell>
          <cell r="E9">
            <v>0</v>
          </cell>
          <cell r="J9">
            <v>16683364116</v>
          </cell>
          <cell r="N9">
            <v>19392708457</v>
          </cell>
        </row>
        <row r="395">
          <cell r="D395">
            <v>86038925000</v>
          </cell>
          <cell r="E395">
            <v>0</v>
          </cell>
          <cell r="J395">
            <v>1498684718</v>
          </cell>
          <cell r="N395">
            <v>32198386035</v>
          </cell>
        </row>
      </sheetData>
      <sheetData sheetId="6">
        <row r="9">
          <cell r="D9">
            <v>138857064000</v>
          </cell>
          <cell r="E9">
            <v>0</v>
          </cell>
          <cell r="J9">
            <v>21644740587</v>
          </cell>
          <cell r="N9">
            <v>25526392418</v>
          </cell>
        </row>
        <row r="395">
          <cell r="D395">
            <v>20749127000</v>
          </cell>
          <cell r="E395">
            <v>0</v>
          </cell>
          <cell r="J395">
            <v>411882594</v>
          </cell>
          <cell r="N395">
            <v>6246046802</v>
          </cell>
        </row>
      </sheetData>
      <sheetData sheetId="7">
        <row r="9">
          <cell r="D9">
            <v>84791618000</v>
          </cell>
          <cell r="E9">
            <v>0</v>
          </cell>
          <cell r="J9">
            <v>348090000</v>
          </cell>
          <cell r="N9">
            <v>348090000</v>
          </cell>
        </row>
        <row r="395">
          <cell r="D395">
            <v>4767431908000</v>
          </cell>
          <cell r="E395">
            <v>0</v>
          </cell>
          <cell r="J395">
            <v>157572047223</v>
          </cell>
          <cell r="N395">
            <v>158572047223</v>
          </cell>
        </row>
      </sheetData>
      <sheetData sheetId="8">
        <row r="9">
          <cell r="D9">
            <v>0</v>
          </cell>
          <cell r="E9">
            <v>0</v>
          </cell>
          <cell r="J9">
            <v>0</v>
          </cell>
          <cell r="N9">
            <v>0</v>
          </cell>
        </row>
        <row r="375">
          <cell r="D375">
            <v>577908099000</v>
          </cell>
          <cell r="E375">
            <v>0</v>
          </cell>
          <cell r="J375">
            <v>30406662635</v>
          </cell>
          <cell r="N375">
            <v>30406662635</v>
          </cell>
        </row>
        <row r="395">
          <cell r="D395">
            <v>0</v>
          </cell>
          <cell r="E395">
            <v>0</v>
          </cell>
          <cell r="J395">
            <v>0</v>
          </cell>
          <cell r="N395">
            <v>0</v>
          </cell>
        </row>
      </sheetData>
      <sheetData sheetId="9">
        <row r="9">
          <cell r="D9">
            <v>22267500000</v>
          </cell>
          <cell r="E9">
            <v>0</v>
          </cell>
          <cell r="J9">
            <v>2298127532</v>
          </cell>
          <cell r="N9">
            <v>3641141208</v>
          </cell>
        </row>
        <row r="395">
          <cell r="D395">
            <v>7542477000</v>
          </cell>
          <cell r="E395">
            <v>0</v>
          </cell>
          <cell r="J395">
            <v>71304834</v>
          </cell>
          <cell r="N395">
            <v>421749877</v>
          </cell>
        </row>
      </sheetData>
      <sheetData sheetId="10">
        <row r="9">
          <cell r="D9">
            <v>87399717000</v>
          </cell>
          <cell r="E9">
            <v>0</v>
          </cell>
          <cell r="J9">
            <v>13006353067</v>
          </cell>
          <cell r="N9">
            <v>19846825020</v>
          </cell>
        </row>
        <row r="395">
          <cell r="D395">
            <v>3175850071000</v>
          </cell>
          <cell r="E395">
            <v>0</v>
          </cell>
          <cell r="J395">
            <v>355289627722</v>
          </cell>
          <cell r="N395">
            <v>730350891801</v>
          </cell>
        </row>
      </sheetData>
      <sheetData sheetId="11">
        <row r="9">
          <cell r="D9">
            <v>33029687000</v>
          </cell>
          <cell r="E9">
            <v>0</v>
          </cell>
          <cell r="J9">
            <v>5746813819</v>
          </cell>
          <cell r="N9">
            <v>8810344757</v>
          </cell>
        </row>
        <row r="395">
          <cell r="D395">
            <v>91431345000</v>
          </cell>
          <cell r="E395">
            <v>-14665036065</v>
          </cell>
          <cell r="J395">
            <v>891910891</v>
          </cell>
          <cell r="N395">
            <v>9519111191</v>
          </cell>
        </row>
      </sheetData>
      <sheetData sheetId="12">
        <row r="9">
          <cell r="D9">
            <v>0</v>
          </cell>
          <cell r="E9">
            <v>0</v>
          </cell>
          <cell r="J9">
            <v>0</v>
          </cell>
          <cell r="N9">
            <v>0</v>
          </cell>
        </row>
        <row r="395">
          <cell r="D395">
            <v>173394289000</v>
          </cell>
          <cell r="E395">
            <v>14665036065</v>
          </cell>
          <cell r="J395">
            <v>12548557192</v>
          </cell>
          <cell r="N395">
            <v>33018322118</v>
          </cell>
        </row>
      </sheetData>
      <sheetData sheetId="13">
        <row r="9">
          <cell r="D9">
            <v>53549205000</v>
          </cell>
          <cell r="E9">
            <v>0</v>
          </cell>
          <cell r="J9">
            <v>5651597495</v>
          </cell>
          <cell r="N9">
            <v>6784678191</v>
          </cell>
        </row>
        <row r="395">
          <cell r="D395">
            <v>0</v>
          </cell>
          <cell r="E395">
            <v>0</v>
          </cell>
          <cell r="J395">
            <v>0</v>
          </cell>
          <cell r="N395">
            <v>0</v>
          </cell>
        </row>
      </sheetData>
      <sheetData sheetId="14">
        <row r="9">
          <cell r="D9">
            <v>10846298000</v>
          </cell>
          <cell r="E9">
            <v>0</v>
          </cell>
          <cell r="J9">
            <v>1620484400</v>
          </cell>
          <cell r="N9">
            <v>1779070410</v>
          </cell>
        </row>
        <row r="395">
          <cell r="D395">
            <v>38941000000</v>
          </cell>
          <cell r="E395">
            <v>0</v>
          </cell>
          <cell r="J395">
            <v>2372240752</v>
          </cell>
          <cell r="N395">
            <v>4099974589</v>
          </cell>
        </row>
      </sheetData>
      <sheetData sheetId="15">
        <row r="9">
          <cell r="D9">
            <v>13908918000</v>
          </cell>
          <cell r="E9">
            <v>0</v>
          </cell>
          <cell r="J9">
            <v>2087837717</v>
          </cell>
          <cell r="N9">
            <v>3878426850</v>
          </cell>
        </row>
        <row r="395">
          <cell r="D395">
            <v>186716692000</v>
          </cell>
          <cell r="E395">
            <v>0</v>
          </cell>
          <cell r="J395">
            <v>4162122102</v>
          </cell>
          <cell r="N395">
            <v>23194692933</v>
          </cell>
        </row>
      </sheetData>
      <sheetData sheetId="16">
        <row r="9">
          <cell r="D9">
            <v>13117031000</v>
          </cell>
          <cell r="E9">
            <v>0</v>
          </cell>
          <cell r="J9">
            <v>1962690633</v>
          </cell>
          <cell r="N9">
            <v>2860503428</v>
          </cell>
        </row>
        <row r="395">
          <cell r="D395">
            <v>54505861000</v>
          </cell>
          <cell r="E395">
            <v>0</v>
          </cell>
          <cell r="J395">
            <v>3798466798</v>
          </cell>
          <cell r="N395">
            <v>20676309244</v>
          </cell>
        </row>
      </sheetData>
      <sheetData sheetId="17">
        <row r="9">
          <cell r="D9">
            <v>56232669000</v>
          </cell>
          <cell r="E9">
            <v>0</v>
          </cell>
          <cell r="J9">
            <v>10551411849</v>
          </cell>
          <cell r="N9">
            <v>13453661519</v>
          </cell>
        </row>
        <row r="395">
          <cell r="D395">
            <v>15343797000</v>
          </cell>
          <cell r="E395">
            <v>0</v>
          </cell>
          <cell r="J395">
            <v>207641361</v>
          </cell>
          <cell r="N395">
            <v>4652632333</v>
          </cell>
        </row>
      </sheetData>
      <sheetData sheetId="18">
        <row r="9">
          <cell r="D9">
            <v>11397644000</v>
          </cell>
          <cell r="E9">
            <v>0</v>
          </cell>
          <cell r="J9">
            <v>1606298301</v>
          </cell>
          <cell r="N9">
            <v>1924221427</v>
          </cell>
        </row>
        <row r="395">
          <cell r="D395">
            <v>25769200000</v>
          </cell>
          <cell r="E395">
            <v>0</v>
          </cell>
          <cell r="J395">
            <v>244704929</v>
          </cell>
          <cell r="N395">
            <v>6214493510</v>
          </cell>
        </row>
      </sheetData>
      <sheetData sheetId="19">
        <row r="9">
          <cell r="D9">
            <v>20919762000</v>
          </cell>
          <cell r="E9">
            <v>0</v>
          </cell>
          <cell r="J9">
            <v>1883575311</v>
          </cell>
          <cell r="N9">
            <v>2089956703</v>
          </cell>
        </row>
        <row r="395">
          <cell r="D395">
            <v>1087266308000</v>
          </cell>
          <cell r="E395">
            <v>0</v>
          </cell>
          <cell r="J395">
            <v>55357635449</v>
          </cell>
          <cell r="N395">
            <v>437776304191</v>
          </cell>
        </row>
      </sheetData>
      <sheetData sheetId="20">
        <row r="9">
          <cell r="D9">
            <v>6715665000</v>
          </cell>
          <cell r="E9">
            <v>0</v>
          </cell>
          <cell r="J9">
            <v>1085106042</v>
          </cell>
          <cell r="N9">
            <v>1367946221</v>
          </cell>
        </row>
        <row r="395">
          <cell r="D395">
            <v>4815000000</v>
          </cell>
          <cell r="E395">
            <v>0</v>
          </cell>
          <cell r="J395">
            <v>201700917</v>
          </cell>
          <cell r="N395">
            <v>503063733</v>
          </cell>
        </row>
      </sheetData>
      <sheetData sheetId="21">
        <row r="9">
          <cell r="D9">
            <v>23006817000</v>
          </cell>
          <cell r="E9">
            <v>0</v>
          </cell>
          <cell r="J9">
            <v>2689170768</v>
          </cell>
          <cell r="N9">
            <v>6702313176</v>
          </cell>
        </row>
        <row r="395">
          <cell r="D395">
            <v>79239710000</v>
          </cell>
          <cell r="E395">
            <v>0</v>
          </cell>
          <cell r="J395">
            <v>2377300715</v>
          </cell>
          <cell r="N395">
            <v>33174426469</v>
          </cell>
        </row>
      </sheetData>
      <sheetData sheetId="22">
        <row r="9">
          <cell r="D9">
            <v>9382522000</v>
          </cell>
          <cell r="E9">
            <v>0</v>
          </cell>
          <cell r="J9">
            <v>1467699979</v>
          </cell>
          <cell r="N9">
            <v>1650698260</v>
          </cell>
        </row>
        <row r="395">
          <cell r="D395">
            <v>26296000000</v>
          </cell>
          <cell r="E395">
            <v>0</v>
          </cell>
          <cell r="J395">
            <v>359656913</v>
          </cell>
          <cell r="N395">
            <v>6816852873</v>
          </cell>
        </row>
      </sheetData>
      <sheetData sheetId="23">
        <row r="9">
          <cell r="D9">
            <v>49851235000</v>
          </cell>
          <cell r="E9">
            <v>0</v>
          </cell>
          <cell r="J9">
            <v>7184361684</v>
          </cell>
          <cell r="N9">
            <v>8133153300</v>
          </cell>
        </row>
        <row r="395">
          <cell r="D395">
            <v>30098587000</v>
          </cell>
          <cell r="E395">
            <v>0</v>
          </cell>
          <cell r="J395">
            <v>460253032</v>
          </cell>
          <cell r="N395">
            <v>14555228174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ipe"/>
      <sheetName val="ffd"/>
      <sheetName val="ind"/>
      <sheetName val="idu"/>
      <sheetName val="fon"/>
      <sheetName val="cvp"/>
      <sheetName val="idr"/>
      <sheetName val="idp"/>
      <sheetName val="idi"/>
      <sheetName val="fga"/>
      <sheetName val="orq"/>
      <sheetName val="fvs"/>
      <sheetName val="jar"/>
      <sheetName val="ide"/>
      <sheetName val="com"/>
      <sheetName val="tur"/>
      <sheetName val="art"/>
      <sheetName val="cat"/>
      <sheetName val="via"/>
      <sheetName val="ues"/>
      <sheetName val="uni"/>
      <sheetName val="aud"/>
      <sheetName val="cont"/>
      <sheetName val="estapub"/>
      <sheetName val="estapu y ente"/>
      <sheetName val="Hoja5"/>
      <sheetName val="Hoja1"/>
    </sheetNames>
    <sheetDataSet>
      <sheetData sheetId="0"/>
      <sheetData sheetId="1">
        <row r="9">
          <cell r="D9">
            <v>8933770000</v>
          </cell>
          <cell r="E9">
            <v>0</v>
          </cell>
          <cell r="J9">
            <v>1329900878</v>
          </cell>
          <cell r="N9">
            <v>1337453299</v>
          </cell>
        </row>
        <row r="395">
          <cell r="D395">
            <v>40880300000</v>
          </cell>
          <cell r="E395">
            <v>2300000000</v>
          </cell>
          <cell r="J395">
            <v>1685836276</v>
          </cell>
          <cell r="N395">
            <v>6859416840</v>
          </cell>
        </row>
      </sheetData>
      <sheetData sheetId="2">
        <row r="9">
          <cell r="D9">
            <v>20402400000</v>
          </cell>
          <cell r="E9">
            <v>0</v>
          </cell>
          <cell r="J9">
            <v>414771261</v>
          </cell>
          <cell r="N9">
            <v>905177654</v>
          </cell>
        </row>
        <row r="395">
          <cell r="D395">
            <v>2149411216000</v>
          </cell>
          <cell r="E395">
            <v>0</v>
          </cell>
          <cell r="J395">
            <v>166921337433</v>
          </cell>
          <cell r="N395">
            <v>556837943281</v>
          </cell>
        </row>
      </sheetData>
      <sheetData sheetId="3">
        <row r="9">
          <cell r="D9">
            <v>10413986000</v>
          </cell>
          <cell r="E9">
            <v>0</v>
          </cell>
          <cell r="J9">
            <v>682946835</v>
          </cell>
          <cell r="N9">
            <v>702771075</v>
          </cell>
        </row>
        <row r="395">
          <cell r="D395">
            <v>11766716000</v>
          </cell>
          <cell r="E395">
            <v>6795000000</v>
          </cell>
          <cell r="J395">
            <v>668457301</v>
          </cell>
          <cell r="N395">
            <v>3099487377</v>
          </cell>
        </row>
      </sheetData>
      <sheetData sheetId="4">
        <row r="9">
          <cell r="D9">
            <v>53737063000</v>
          </cell>
          <cell r="E9">
            <v>0</v>
          </cell>
          <cell r="J9">
            <v>8741882486</v>
          </cell>
          <cell r="N9">
            <v>9790221159</v>
          </cell>
        </row>
        <row r="395">
          <cell r="D395">
            <v>791696757000</v>
          </cell>
          <cell r="E395">
            <v>0</v>
          </cell>
          <cell r="J395">
            <v>9147110331</v>
          </cell>
          <cell r="N395">
            <v>141263886327</v>
          </cell>
        </row>
      </sheetData>
      <sheetData sheetId="5">
        <row r="9">
          <cell r="D9">
            <v>418914896000</v>
          </cell>
          <cell r="E9">
            <v>0</v>
          </cell>
          <cell r="J9">
            <v>111663271399</v>
          </cell>
          <cell r="N9">
            <v>113007706889</v>
          </cell>
        </row>
        <row r="375">
          <cell r="D375">
            <v>217711857000</v>
          </cell>
          <cell r="E375">
            <v>0</v>
          </cell>
          <cell r="J375">
            <v>23364492332</v>
          </cell>
          <cell r="N375">
            <v>23364492332</v>
          </cell>
        </row>
        <row r="395">
          <cell r="D395">
            <v>3186252000</v>
          </cell>
          <cell r="E395">
            <v>0</v>
          </cell>
          <cell r="J395">
            <v>2577400</v>
          </cell>
          <cell r="N395">
            <v>102009359</v>
          </cell>
        </row>
      </sheetData>
      <sheetData sheetId="6">
        <row r="9">
          <cell r="D9">
            <v>9404972000</v>
          </cell>
          <cell r="E9">
            <v>0</v>
          </cell>
          <cell r="J9">
            <v>1613186297</v>
          </cell>
          <cell r="N9">
            <v>2778541986</v>
          </cell>
        </row>
        <row r="395">
          <cell r="D395">
            <v>104227470000</v>
          </cell>
          <cell r="E395">
            <v>7990681642</v>
          </cell>
          <cell r="J395">
            <v>5876135025</v>
          </cell>
          <cell r="N395">
            <v>12757939642</v>
          </cell>
        </row>
      </sheetData>
      <sheetData sheetId="7">
        <row r="9">
          <cell r="D9">
            <v>28431314000</v>
          </cell>
          <cell r="E9">
            <v>0</v>
          </cell>
          <cell r="J9">
            <v>4432478346</v>
          </cell>
          <cell r="N9">
            <v>7226746474</v>
          </cell>
        </row>
        <row r="395">
          <cell r="D395">
            <v>217392218000</v>
          </cell>
          <cell r="E395">
            <v>0</v>
          </cell>
          <cell r="J395">
            <v>5759510802</v>
          </cell>
          <cell r="N395">
            <v>35069844373</v>
          </cell>
        </row>
      </sheetData>
      <sheetData sheetId="8">
        <row r="9">
          <cell r="D9">
            <v>5500699000</v>
          </cell>
          <cell r="E9">
            <v>0</v>
          </cell>
          <cell r="J9">
            <v>653755301</v>
          </cell>
          <cell r="N9">
            <v>867982092</v>
          </cell>
        </row>
        <row r="395">
          <cell r="D395">
            <v>26405000000</v>
          </cell>
          <cell r="E395">
            <v>2049892185</v>
          </cell>
          <cell r="J395">
            <v>819492416</v>
          </cell>
          <cell r="N395">
            <v>5564626192</v>
          </cell>
        </row>
      </sheetData>
      <sheetData sheetId="9">
        <row r="9">
          <cell r="D9">
            <v>11452247000</v>
          </cell>
          <cell r="E9">
            <v>0</v>
          </cell>
          <cell r="J9">
            <v>1837250860</v>
          </cell>
          <cell r="N9">
            <v>2292846168</v>
          </cell>
        </row>
        <row r="395">
          <cell r="D395">
            <v>132383130000</v>
          </cell>
          <cell r="E395">
            <v>0</v>
          </cell>
          <cell r="J395">
            <v>5433438263</v>
          </cell>
          <cell r="N395">
            <v>17472973663</v>
          </cell>
        </row>
      </sheetData>
      <sheetData sheetId="10">
        <row r="9">
          <cell r="D9">
            <v>3761761000</v>
          </cell>
          <cell r="E9">
            <v>0</v>
          </cell>
          <cell r="J9">
            <v>554816077</v>
          </cell>
          <cell r="N9">
            <v>687872871</v>
          </cell>
        </row>
        <row r="395">
          <cell r="D395">
            <v>3544000000</v>
          </cell>
          <cell r="E395">
            <v>0</v>
          </cell>
          <cell r="J395">
            <v>310900927</v>
          </cell>
          <cell r="N395">
            <v>1434309935</v>
          </cell>
        </row>
      </sheetData>
      <sheetData sheetId="11">
        <row r="9">
          <cell r="D9">
            <v>22155894000</v>
          </cell>
          <cell r="E9">
            <v>0</v>
          </cell>
          <cell r="J9">
            <v>3544806941</v>
          </cell>
          <cell r="N9">
            <v>4046750722</v>
          </cell>
        </row>
        <row r="395">
          <cell r="D395">
            <v>26128500000</v>
          </cell>
          <cell r="E395">
            <v>0</v>
          </cell>
          <cell r="J395">
            <v>1070778082</v>
          </cell>
          <cell r="N395">
            <v>16277459769</v>
          </cell>
        </row>
      </sheetData>
      <sheetData sheetId="12">
        <row r="9">
          <cell r="D9">
            <v>12177241000</v>
          </cell>
          <cell r="E9">
            <v>0</v>
          </cell>
          <cell r="J9">
            <v>1631817934</v>
          </cell>
          <cell r="N9">
            <v>6691238186</v>
          </cell>
        </row>
        <row r="395">
          <cell r="D395">
            <v>167251000000</v>
          </cell>
          <cell r="E395">
            <v>0</v>
          </cell>
          <cell r="J395">
            <v>1858372776</v>
          </cell>
          <cell r="N395">
            <v>28216811261</v>
          </cell>
        </row>
      </sheetData>
      <sheetData sheetId="13">
        <row r="9">
          <cell r="D9">
            <v>6046958000</v>
          </cell>
          <cell r="E9">
            <v>0</v>
          </cell>
          <cell r="J9">
            <v>782941117</v>
          </cell>
          <cell r="N9">
            <v>900709774</v>
          </cell>
        </row>
        <row r="395">
          <cell r="D395">
            <v>34463714000</v>
          </cell>
          <cell r="E395">
            <v>0</v>
          </cell>
          <cell r="J395">
            <v>309331310</v>
          </cell>
          <cell r="N395">
            <v>12978900458</v>
          </cell>
        </row>
      </sheetData>
      <sheetData sheetId="14">
        <row r="9">
          <cell r="D9">
            <v>4828126000</v>
          </cell>
          <cell r="E9">
            <v>0</v>
          </cell>
          <cell r="J9">
            <v>845045360</v>
          </cell>
          <cell r="N9">
            <v>1148821440</v>
          </cell>
        </row>
        <row r="395">
          <cell r="D395">
            <v>5553644000</v>
          </cell>
          <cell r="E395">
            <v>3120119076</v>
          </cell>
          <cell r="J395">
            <v>128904239</v>
          </cell>
          <cell r="N395">
            <v>3037270685</v>
          </cell>
        </row>
      </sheetData>
      <sheetData sheetId="15">
        <row r="9">
          <cell r="D9">
            <v>11060503000</v>
          </cell>
          <cell r="E9">
            <v>0</v>
          </cell>
          <cell r="J9">
            <v>1337890970</v>
          </cell>
          <cell r="N9">
            <v>2035420789</v>
          </cell>
        </row>
        <row r="395">
          <cell r="D395">
            <v>8701398000</v>
          </cell>
          <cell r="E395">
            <v>0</v>
          </cell>
          <cell r="J395">
            <v>326329029</v>
          </cell>
          <cell r="N395">
            <v>4064044881</v>
          </cell>
        </row>
      </sheetData>
      <sheetData sheetId="16">
        <row r="9">
          <cell r="D9">
            <v>4403312000</v>
          </cell>
          <cell r="E9">
            <v>0</v>
          </cell>
          <cell r="J9">
            <v>834610878</v>
          </cell>
          <cell r="N9">
            <v>1296439574</v>
          </cell>
        </row>
        <row r="395">
          <cell r="D395">
            <v>9200000000</v>
          </cell>
          <cell r="E395">
            <v>0</v>
          </cell>
          <cell r="J395">
            <v>245153806</v>
          </cell>
          <cell r="N395">
            <v>4666750226</v>
          </cell>
        </row>
      </sheetData>
      <sheetData sheetId="17">
        <row r="9">
          <cell r="D9">
            <v>9127006000</v>
          </cell>
          <cell r="E9">
            <v>0</v>
          </cell>
          <cell r="J9">
            <v>1040667337</v>
          </cell>
          <cell r="N9">
            <v>1425848454</v>
          </cell>
        </row>
        <row r="395">
          <cell r="D395">
            <v>128535000000</v>
          </cell>
          <cell r="E395">
            <v>1111690000</v>
          </cell>
          <cell r="J395">
            <v>7230321382</v>
          </cell>
          <cell r="N395">
            <v>35970280333</v>
          </cell>
        </row>
      </sheetData>
      <sheetData sheetId="18">
        <row r="9">
          <cell r="D9">
            <v>39350237000</v>
          </cell>
          <cell r="E9">
            <v>0</v>
          </cell>
          <cell r="J9">
            <v>6264852854</v>
          </cell>
          <cell r="N9">
            <v>6412281021</v>
          </cell>
        </row>
        <row r="395">
          <cell r="D395">
            <v>14184670000</v>
          </cell>
          <cell r="E395">
            <v>0</v>
          </cell>
          <cell r="J395">
            <v>15501145</v>
          </cell>
          <cell r="N395">
            <v>1361663574</v>
          </cell>
        </row>
      </sheetData>
      <sheetData sheetId="19">
        <row r="9">
          <cell r="D9">
            <v>17916762000</v>
          </cell>
          <cell r="E9">
            <v>0</v>
          </cell>
          <cell r="J9">
            <v>2977828309</v>
          </cell>
          <cell r="N9">
            <v>3605889866</v>
          </cell>
        </row>
        <row r="395">
          <cell r="D395">
            <v>206201249000</v>
          </cell>
          <cell r="E395">
            <v>0</v>
          </cell>
          <cell r="J395">
            <v>11030471901</v>
          </cell>
          <cell r="N395">
            <v>19556425786</v>
          </cell>
        </row>
      </sheetData>
      <sheetData sheetId="20">
        <row r="9">
          <cell r="D9">
            <v>198020233000</v>
          </cell>
          <cell r="E9">
            <v>0</v>
          </cell>
          <cell r="J9">
            <v>13126207338</v>
          </cell>
          <cell r="N9">
            <v>13753551501</v>
          </cell>
        </row>
        <row r="395">
          <cell r="D395">
            <v>199687660000</v>
          </cell>
          <cell r="E395">
            <v>0</v>
          </cell>
          <cell r="J395">
            <v>120401874833</v>
          </cell>
          <cell r="N395">
            <v>125566756141</v>
          </cell>
        </row>
      </sheetData>
      <sheetData sheetId="21">
        <row r="9">
          <cell r="D9">
            <v>213853520000</v>
          </cell>
          <cell r="E9">
            <v>0</v>
          </cell>
          <cell r="J9">
            <v>38330516697</v>
          </cell>
          <cell r="N9">
            <v>66966572188</v>
          </cell>
        </row>
        <row r="395">
          <cell r="D395">
            <v>44968055000</v>
          </cell>
          <cell r="E395">
            <v>0</v>
          </cell>
          <cell r="J395">
            <v>297346537</v>
          </cell>
          <cell r="N395">
            <v>1364149293</v>
          </cell>
        </row>
      </sheetData>
      <sheetData sheetId="22">
        <row r="9">
          <cell r="D9">
            <v>330390000</v>
          </cell>
          <cell r="E9">
            <v>0</v>
          </cell>
          <cell r="J9">
            <v>126903</v>
          </cell>
          <cell r="N9">
            <v>3442901</v>
          </cell>
        </row>
      </sheetData>
      <sheetData sheetId="23">
        <row r="9">
          <cell r="D9">
            <v>100926513000</v>
          </cell>
          <cell r="E9">
            <v>0</v>
          </cell>
          <cell r="J9">
            <v>19605171853</v>
          </cell>
          <cell r="N9">
            <v>22527211058</v>
          </cell>
        </row>
        <row r="395">
          <cell r="D395">
            <v>6126000000</v>
          </cell>
          <cell r="E395">
            <v>0</v>
          </cell>
          <cell r="J395">
            <v>23610393</v>
          </cell>
          <cell r="N395">
            <v>361857287</v>
          </cell>
        </row>
      </sheetData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selection activeCell="B11" sqref="B11"/>
    </sheetView>
  </sheetViews>
  <sheetFormatPr baseColWidth="10" defaultRowHeight="12.75" x14ac:dyDescent="0.2"/>
  <cols>
    <col min="1" max="1" width="11.375" style="1" bestFit="1" customWidth="1"/>
    <col min="2" max="2" width="43.625" style="1" customWidth="1"/>
    <col min="3" max="3" width="15.125" style="1" bestFit="1" customWidth="1"/>
    <col min="4" max="4" width="13.375" style="1" bestFit="1" customWidth="1"/>
    <col min="5" max="5" width="15.125" style="1" bestFit="1" customWidth="1"/>
    <col min="6" max="6" width="6.25" style="1" bestFit="1" customWidth="1"/>
    <col min="7" max="7" width="14.25" style="1" bestFit="1" customWidth="1"/>
    <col min="8" max="8" width="7.25" style="1" bestFit="1" customWidth="1"/>
    <col min="9" max="9" width="17.62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226" t="s">
        <v>1329</v>
      </c>
      <c r="D1" s="226"/>
      <c r="E1" s="226"/>
      <c r="F1" s="226"/>
      <c r="G1" s="226"/>
      <c r="H1" s="226"/>
      <c r="I1" s="226"/>
    </row>
    <row r="2" spans="1:30" ht="15.75" x14ac:dyDescent="0.25">
      <c r="A2" s="227" t="s">
        <v>0</v>
      </c>
      <c r="B2" s="227"/>
      <c r="C2" s="226" t="s">
        <v>1331</v>
      </c>
      <c r="D2" s="226"/>
      <c r="E2" s="226"/>
      <c r="F2" s="226"/>
      <c r="G2" s="226"/>
      <c r="H2" s="226"/>
      <c r="I2" s="226"/>
    </row>
    <row r="3" spans="1:30" ht="15.75" x14ac:dyDescent="0.25">
      <c r="A3" s="227" t="s">
        <v>1</v>
      </c>
      <c r="B3" s="227"/>
      <c r="C3" s="226" t="s">
        <v>398</v>
      </c>
      <c r="D3" s="226"/>
      <c r="E3" s="226"/>
      <c r="F3" s="226"/>
      <c r="G3" s="226"/>
      <c r="H3" s="226"/>
      <c r="I3" s="226"/>
    </row>
    <row r="4" spans="1:30" ht="16.5" thickBot="1" x14ac:dyDescent="0.3">
      <c r="B4" s="2" t="s">
        <v>2</v>
      </c>
      <c r="C4" s="228"/>
      <c r="D4" s="228"/>
      <c r="E4" s="228"/>
      <c r="F4" s="228"/>
      <c r="G4" s="228"/>
      <c r="H4" s="228"/>
      <c r="I4" s="228"/>
    </row>
    <row r="5" spans="1:30" x14ac:dyDescent="0.2">
      <c r="A5" s="220" t="s">
        <v>3</v>
      </c>
      <c r="B5" s="221"/>
      <c r="C5" s="222" t="s">
        <v>4</v>
      </c>
      <c r="D5" s="223"/>
      <c r="E5" s="223"/>
      <c r="F5" s="224" t="s">
        <v>5</v>
      </c>
      <c r="G5" s="222" t="s">
        <v>6</v>
      </c>
      <c r="H5" s="223"/>
      <c r="I5" s="221"/>
    </row>
    <row r="6" spans="1:30" ht="13.5" thickBot="1" x14ac:dyDescent="0.25">
      <c r="A6" s="3" t="s">
        <v>7</v>
      </c>
      <c r="B6" s="4" t="s">
        <v>8</v>
      </c>
      <c r="C6" s="5" t="s">
        <v>9</v>
      </c>
      <c r="D6" s="6" t="s">
        <v>10</v>
      </c>
      <c r="E6" s="6" t="s">
        <v>11</v>
      </c>
      <c r="F6" s="225"/>
      <c r="G6" s="5" t="s">
        <v>12</v>
      </c>
      <c r="H6" s="6" t="s">
        <v>13</v>
      </c>
      <c r="I6" s="7" t="s">
        <v>14</v>
      </c>
    </row>
    <row r="7" spans="1:30" x14ac:dyDescent="0.2">
      <c r="A7" s="8"/>
      <c r="B7" s="9" t="s">
        <v>15</v>
      </c>
      <c r="C7" s="10">
        <f>SUM(C8+C12)</f>
        <v>26012949240979</v>
      </c>
      <c r="D7" s="10">
        <f>SUM(D8+D12)</f>
        <v>-175326717356</v>
      </c>
      <c r="E7" s="11">
        <f>SUM(C7:D7)</f>
        <v>25837622523623</v>
      </c>
      <c r="F7" s="12">
        <f>IF(OR(E7=0,E$7=0),0,E7/E$7)*100</f>
        <v>100</v>
      </c>
      <c r="G7" s="10">
        <f>SUM(G8+G12)</f>
        <v>4662230124189</v>
      </c>
      <c r="H7" s="13">
        <f t="shared" ref="H7:H92" si="0">IF(OR(G7=0,E7=0),0,G7/E7)*100</f>
        <v>18.044346456127624</v>
      </c>
      <c r="I7" s="12">
        <f>SUM(E7-G7)</f>
        <v>21175392399434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x14ac:dyDescent="0.2">
      <c r="A8" s="15">
        <v>1</v>
      </c>
      <c r="B8" s="16" t="s">
        <v>16</v>
      </c>
      <c r="C8" s="17">
        <f>SUM(C9:C11)</f>
        <v>1307731651059</v>
      </c>
      <c r="D8" s="17">
        <f>SUM(D9:D11)</f>
        <v>0</v>
      </c>
      <c r="E8" s="18">
        <f>SUM(C8:D8)</f>
        <v>1307731651059</v>
      </c>
      <c r="F8" s="19">
        <f>IF(OR(E8=0,E$7=0),0,E8/E$7)*100</f>
        <v>5.0613466849101849</v>
      </c>
      <c r="G8" s="17">
        <f>SUM(G9:G11)</f>
        <v>816023694546</v>
      </c>
      <c r="H8" s="20">
        <f t="shared" si="0"/>
        <v>62.399934564953341</v>
      </c>
      <c r="I8" s="19">
        <f t="shared" ref="I8:I93" si="1">SUM(E8-G8)</f>
        <v>491707956513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x14ac:dyDescent="0.2">
      <c r="A9" s="15">
        <v>101</v>
      </c>
      <c r="B9" s="21" t="s">
        <v>17</v>
      </c>
      <c r="C9" s="22">
        <f>SUM('[1]ing ctas'!C9+[2]ictas!C9+[3]cta!C9)</f>
        <v>452870131838</v>
      </c>
      <c r="D9" s="22">
        <f>SUM('[1]ing ctas'!D9+[2]ictas!D9+[3]cta!D9)</f>
        <v>0</v>
      </c>
      <c r="E9" s="23">
        <f t="shared" ref="E9:E94" si="2">SUM(C9:D9)</f>
        <v>452870131838</v>
      </c>
      <c r="F9" s="24">
        <f t="shared" ref="F9:F94" si="3">IF(OR(E9=0,E$7=0),0,E9/E$7)*100</f>
        <v>1.7527546562147767</v>
      </c>
      <c r="G9" s="22">
        <f>SUM('[1]ing ctas'!G9+[2]ictas!G9+[3]cta!G9)</f>
        <v>0</v>
      </c>
      <c r="H9" s="25">
        <f t="shared" si="0"/>
        <v>0</v>
      </c>
      <c r="I9" s="24">
        <f t="shared" si="1"/>
        <v>452870131838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x14ac:dyDescent="0.2">
      <c r="A10" s="15">
        <v>102</v>
      </c>
      <c r="B10" s="21" t="s">
        <v>18</v>
      </c>
      <c r="C10" s="22">
        <f>SUM('[1]ing ctas'!C10+[2]ictas!C10+[3]cta!C10)</f>
        <v>69139346070</v>
      </c>
      <c r="D10" s="22">
        <f>SUM('[1]ing ctas'!D10+[2]ictas!D10+[3]cta!D10)</f>
        <v>0</v>
      </c>
      <c r="E10" s="23">
        <f t="shared" si="2"/>
        <v>69139346070</v>
      </c>
      <c r="F10" s="24">
        <f t="shared" si="3"/>
        <v>0.26759174922842383</v>
      </c>
      <c r="G10" s="22">
        <f>SUM('[1]ing ctas'!G10+[2]ictas!G10+[3]cta!G10)</f>
        <v>0</v>
      </c>
      <c r="H10" s="25">
        <f t="shared" si="0"/>
        <v>0</v>
      </c>
      <c r="I10" s="24">
        <f t="shared" si="1"/>
        <v>69139346070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x14ac:dyDescent="0.2">
      <c r="A11" s="15">
        <v>103</v>
      </c>
      <c r="B11" s="21" t="s">
        <v>16</v>
      </c>
      <c r="C11" s="22">
        <f>SUM('[1]ing ctas'!C11+[2]ictas!C11+[3]cta!C11)</f>
        <v>785722173151</v>
      </c>
      <c r="D11" s="22">
        <f>SUM('[1]ing ctas'!D11+[2]ictas!D11+[3]cta!D11)</f>
        <v>0</v>
      </c>
      <c r="E11" s="23">
        <f t="shared" si="2"/>
        <v>785722173151</v>
      </c>
      <c r="F11" s="24">
        <f t="shared" si="3"/>
        <v>3.0410002794669846</v>
      </c>
      <c r="G11" s="22">
        <f>SUM('[1]ing ctas'!G11+[2]ictas!G11+[3]cta!G11)</f>
        <v>816023694546</v>
      </c>
      <c r="H11" s="25">
        <f t="shared" si="0"/>
        <v>103.85651855457778</v>
      </c>
      <c r="I11" s="24">
        <f t="shared" si="1"/>
        <v>-30301521395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">
      <c r="A12" s="15">
        <v>2</v>
      </c>
      <c r="B12" s="26" t="s">
        <v>19</v>
      </c>
      <c r="C12" s="17">
        <f>SUM(C13+C218+C300)</f>
        <v>24705217589920</v>
      </c>
      <c r="D12" s="17">
        <f>SUM(D13+D218+D300)</f>
        <v>-175326717356</v>
      </c>
      <c r="E12" s="18">
        <f t="shared" si="2"/>
        <v>24529890872564</v>
      </c>
      <c r="F12" s="19">
        <f t="shared" si="3"/>
        <v>94.938653315089823</v>
      </c>
      <c r="G12" s="17">
        <f>SUM(G13+G218+G300)</f>
        <v>3846206429643</v>
      </c>
      <c r="H12" s="20">
        <f t="shared" si="0"/>
        <v>15.679671995381256</v>
      </c>
      <c r="I12" s="19">
        <f t="shared" si="1"/>
        <v>20683684442921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">
      <c r="A13" s="15">
        <v>21</v>
      </c>
      <c r="B13" s="26" t="s">
        <v>20</v>
      </c>
      <c r="C13" s="17">
        <f>SUM(C14+C31+C214)</f>
        <v>10931776204916</v>
      </c>
      <c r="D13" s="17">
        <f>SUM(D14+D31+D214)</f>
        <v>23232436635</v>
      </c>
      <c r="E13" s="18">
        <f t="shared" si="2"/>
        <v>10955008641551</v>
      </c>
      <c r="F13" s="19">
        <f t="shared" si="3"/>
        <v>42.399445349644608</v>
      </c>
      <c r="G13" s="17">
        <f>SUM(G14+G31+G214)</f>
        <v>2517728111095</v>
      </c>
      <c r="H13" s="20">
        <f t="shared" si="0"/>
        <v>22.982438384809363</v>
      </c>
      <c r="I13" s="19">
        <f t="shared" si="1"/>
        <v>8437280530456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x14ac:dyDescent="0.2">
      <c r="A14" s="15">
        <v>211</v>
      </c>
      <c r="B14" s="27" t="s">
        <v>21</v>
      </c>
      <c r="C14" s="22">
        <f>SUM(C15:C30)</f>
        <v>6767302110000</v>
      </c>
      <c r="D14" s="22">
        <f>SUM(D15:D30)</f>
        <v>0</v>
      </c>
      <c r="E14" s="23">
        <f t="shared" si="2"/>
        <v>6767302110000</v>
      </c>
      <c r="F14" s="24">
        <f t="shared" si="3"/>
        <v>26.191659483424779</v>
      </c>
      <c r="G14" s="22">
        <f>SUM(G15:G30)</f>
        <v>1546776113854</v>
      </c>
      <c r="H14" s="25">
        <f t="shared" si="0"/>
        <v>22.856613887066437</v>
      </c>
      <c r="I14" s="24">
        <f t="shared" si="1"/>
        <v>5220525996146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x14ac:dyDescent="0.2">
      <c r="A15" s="15">
        <v>21101</v>
      </c>
      <c r="B15" s="28" t="s">
        <v>22</v>
      </c>
      <c r="C15" s="22">
        <f>SUM('[1]ing ctas'!C15+[2]ictas!C15+[3]cta!C15)</f>
        <v>2097886119000</v>
      </c>
      <c r="D15" s="22">
        <f>SUM('[1]ing ctas'!D15+[2]ictas!D15+[3]cta!D15)</f>
        <v>0</v>
      </c>
      <c r="E15" s="23">
        <f t="shared" si="2"/>
        <v>2097886119000</v>
      </c>
      <c r="F15" s="24">
        <f t="shared" si="3"/>
        <v>8.1195013863289098</v>
      </c>
      <c r="G15" s="22">
        <f>SUM('[1]ing ctas'!G15+[2]ictas!G15+[3]cta!G15)</f>
        <v>288883360965</v>
      </c>
      <c r="H15" s="25">
        <f t="shared" si="0"/>
        <v>13.770211754997556</v>
      </c>
      <c r="I15" s="24">
        <f t="shared" si="1"/>
        <v>1809002758035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x14ac:dyDescent="0.2">
      <c r="A16" s="15">
        <v>21102</v>
      </c>
      <c r="B16" s="28" t="s">
        <v>23</v>
      </c>
      <c r="C16" s="22">
        <f>SUM('[1]ing ctas'!C16+[2]ictas!C16+[3]cta!C16)</f>
        <v>3257491251000</v>
      </c>
      <c r="D16" s="22">
        <f>SUM('[1]ing ctas'!D16+[2]ictas!D16+[3]cta!D16)</f>
        <v>0</v>
      </c>
      <c r="E16" s="23">
        <f t="shared" si="2"/>
        <v>3257491251000</v>
      </c>
      <c r="F16" s="24">
        <f t="shared" si="3"/>
        <v>12.607550280687468</v>
      </c>
      <c r="G16" s="22">
        <f>SUM('[1]ing ctas'!G16+[2]ictas!G16+[3]cta!G16)</f>
        <v>936949045935</v>
      </c>
      <c r="H16" s="25">
        <f t="shared" si="0"/>
        <v>28.762902913319287</v>
      </c>
      <c r="I16" s="24">
        <f t="shared" si="1"/>
        <v>2320542205065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idden="1" x14ac:dyDescent="0.2">
      <c r="A17" s="15">
        <v>21103</v>
      </c>
      <c r="B17" s="28" t="s">
        <v>24</v>
      </c>
      <c r="C17" s="22">
        <f>SUM('[1]ing ctas'!C17+[2]ictas!C17+[3]cta!C17)</f>
        <v>0</v>
      </c>
      <c r="D17" s="22">
        <f>SUM('[1]ing ctas'!D17+[2]ictas!D17+[3]cta!D17)</f>
        <v>0</v>
      </c>
      <c r="E17" s="23">
        <f t="shared" si="2"/>
        <v>0</v>
      </c>
      <c r="F17" s="24">
        <f t="shared" si="3"/>
        <v>0</v>
      </c>
      <c r="G17" s="22">
        <f>SUM('[1]ing ctas'!G17+[2]ictas!G17+[3]cta!G17)</f>
        <v>0</v>
      </c>
      <c r="H17" s="25">
        <f t="shared" si="0"/>
        <v>0</v>
      </c>
      <c r="I17" s="24">
        <f t="shared" si="1"/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x14ac:dyDescent="0.2">
      <c r="A18" s="15">
        <v>21104</v>
      </c>
      <c r="B18" s="28" t="s">
        <v>25</v>
      </c>
      <c r="C18" s="22">
        <f>SUM('[1]ing ctas'!C18+[2]ictas!C18+[3]cta!C18)</f>
        <v>489793198000</v>
      </c>
      <c r="D18" s="22">
        <f>SUM('[1]ing ctas'!D18+[2]ictas!D18+[3]cta!D18)</f>
        <v>0</v>
      </c>
      <c r="E18" s="23">
        <f t="shared" si="2"/>
        <v>489793198000</v>
      </c>
      <c r="F18" s="24">
        <f t="shared" si="3"/>
        <v>1.8956589274117173</v>
      </c>
      <c r="G18" s="22">
        <f>SUM('[1]ing ctas'!G18+[2]ictas!G18+[3]cta!G18)</f>
        <v>69630770766</v>
      </c>
      <c r="H18" s="25">
        <f t="shared" si="0"/>
        <v>14.216361323580488</v>
      </c>
      <c r="I18" s="24">
        <f t="shared" si="1"/>
        <v>420162427234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x14ac:dyDescent="0.2">
      <c r="A19" s="15">
        <v>21105</v>
      </c>
      <c r="B19" s="28" t="s">
        <v>26</v>
      </c>
      <c r="C19" s="22">
        <f>SUM('[1]ing ctas'!C19+[2]ictas!C19+[3]cta!C19)</f>
        <v>145376071000</v>
      </c>
      <c r="D19" s="22">
        <f>SUM('[1]ing ctas'!D19+[2]ictas!D19+[3]cta!D19)</f>
        <v>0</v>
      </c>
      <c r="E19" s="23">
        <f t="shared" si="2"/>
        <v>145376071000</v>
      </c>
      <c r="F19" s="24">
        <f t="shared" si="3"/>
        <v>0.56265266228378619</v>
      </c>
      <c r="G19" s="22">
        <f>SUM('[1]ing ctas'!G19+[2]ictas!G19+[3]cta!G19)</f>
        <v>36822905701</v>
      </c>
      <c r="H19" s="25">
        <f t="shared" si="0"/>
        <v>25.329413188639556</v>
      </c>
      <c r="I19" s="24">
        <f t="shared" si="1"/>
        <v>108553165299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x14ac:dyDescent="0.2">
      <c r="A20" s="15">
        <v>21106</v>
      </c>
      <c r="B20" s="28" t="s">
        <v>27</v>
      </c>
      <c r="C20" s="22">
        <f>SUM('[1]ing ctas'!C20+[2]ictas!C20+[3]cta!C20)</f>
        <v>11298774000</v>
      </c>
      <c r="D20" s="22">
        <f>SUM('[1]ing ctas'!D20+[2]ictas!D20+[3]cta!D20)</f>
        <v>0</v>
      </c>
      <c r="E20" s="23">
        <f t="shared" si="2"/>
        <v>11298774000</v>
      </c>
      <c r="F20" s="24">
        <f t="shared" si="3"/>
        <v>4.3729929058564418E-2</v>
      </c>
      <c r="G20" s="22">
        <f>SUM('[1]ing ctas'!G20+[2]ictas!G20+[3]cta!G20)</f>
        <v>12603400000</v>
      </c>
      <c r="H20" s="25">
        <f t="shared" si="0"/>
        <v>111.54661558855854</v>
      </c>
      <c r="I20" s="24">
        <f t="shared" si="1"/>
        <v>-1304626000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x14ac:dyDescent="0.2">
      <c r="A21" s="15">
        <v>21107</v>
      </c>
      <c r="B21" s="28" t="s">
        <v>28</v>
      </c>
      <c r="C21" s="22">
        <f>SUM('[1]ing ctas'!C21+[2]ictas!C21+[3]cta!C21)</f>
        <v>296167585000</v>
      </c>
      <c r="D21" s="22">
        <f>SUM('[1]ing ctas'!D21+[2]ictas!D21+[3]cta!D21)</f>
        <v>0</v>
      </c>
      <c r="E21" s="23">
        <f t="shared" si="2"/>
        <v>296167585000</v>
      </c>
      <c r="F21" s="24">
        <f t="shared" si="3"/>
        <v>1.1462648497524022</v>
      </c>
      <c r="G21" s="22">
        <f>SUM('[1]ing ctas'!G21+[2]ictas!G21+[3]cta!G21)</f>
        <v>72430505000</v>
      </c>
      <c r="H21" s="25">
        <f t="shared" si="0"/>
        <v>24.455919104043748</v>
      </c>
      <c r="I21" s="24">
        <f t="shared" si="1"/>
        <v>223737080000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x14ac:dyDescent="0.2">
      <c r="A22" s="15">
        <v>21108</v>
      </c>
      <c r="B22" s="28" t="s">
        <v>29</v>
      </c>
      <c r="C22" s="22">
        <f>SUM('[1]ing ctas'!C22+[2]ictas!C22+[3]cta!C22)</f>
        <v>364349820000</v>
      </c>
      <c r="D22" s="22">
        <f>SUM('[1]ing ctas'!D22+[2]ictas!D22+[3]cta!D22)</f>
        <v>0</v>
      </c>
      <c r="E22" s="23">
        <f t="shared" si="2"/>
        <v>364349820000</v>
      </c>
      <c r="F22" s="24">
        <f t="shared" si="3"/>
        <v>1.4101522679452405</v>
      </c>
      <c r="G22" s="22">
        <f>SUM('[1]ing ctas'!G22+[2]ictas!G22+[3]cta!G22)</f>
        <v>89418355000</v>
      </c>
      <c r="H22" s="25">
        <f t="shared" si="0"/>
        <v>24.54189630174649</v>
      </c>
      <c r="I22" s="24">
        <f t="shared" si="1"/>
        <v>274931465000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x14ac:dyDescent="0.2">
      <c r="A23" s="15">
        <v>21109</v>
      </c>
      <c r="B23" s="28" t="s">
        <v>30</v>
      </c>
      <c r="C23" s="22">
        <f>SUM('[1]ing ctas'!C23+[2]ictas!C23+[3]cta!C23)</f>
        <v>25200000000</v>
      </c>
      <c r="D23" s="22">
        <f>SUM('[1]ing ctas'!D23+[2]ictas!D23+[3]cta!D23)</f>
        <v>0</v>
      </c>
      <c r="E23" s="23">
        <f t="shared" si="2"/>
        <v>25200000000</v>
      </c>
      <c r="F23" s="24">
        <f t="shared" si="3"/>
        <v>9.7532193517263333E-2</v>
      </c>
      <c r="G23" s="22">
        <f>SUM('[1]ing ctas'!G23+[2]ictas!G23+[3]cta!G23)</f>
        <v>8646746878</v>
      </c>
      <c r="H23" s="25">
        <f t="shared" si="0"/>
        <v>34.312487611111109</v>
      </c>
      <c r="I23" s="24">
        <f t="shared" si="1"/>
        <v>16553253122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x14ac:dyDescent="0.2">
      <c r="A24" s="15">
        <v>21110</v>
      </c>
      <c r="B24" s="28" t="s">
        <v>31</v>
      </c>
      <c r="C24" s="22">
        <f>SUM('[1]ing ctas'!C24+[2]ictas!C24+[3]cta!C24)</f>
        <v>3342720000</v>
      </c>
      <c r="D24" s="22">
        <f>SUM('[1]ing ctas'!D24+[2]ictas!D24+[3]cta!D24)</f>
        <v>0</v>
      </c>
      <c r="E24" s="23">
        <f t="shared" si="2"/>
        <v>3342720000</v>
      </c>
      <c r="F24" s="24">
        <f t="shared" si="3"/>
        <v>1.2937413250556607E-2</v>
      </c>
      <c r="G24" s="22">
        <f>SUM('[1]ing ctas'!G24+[2]ictas!G24+[3]cta!G24)</f>
        <v>992984406</v>
      </c>
      <c r="H24" s="25">
        <f t="shared" si="0"/>
        <v>29.705880420735209</v>
      </c>
      <c r="I24" s="24">
        <f t="shared" si="1"/>
        <v>2349735594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idden="1" x14ac:dyDescent="0.2">
      <c r="A25" s="15">
        <v>21113</v>
      </c>
      <c r="B25" s="28" t="s">
        <v>32</v>
      </c>
      <c r="C25" s="22">
        <f>SUM('[1]ing ctas'!C25+[2]ictas!C25+[3]cta!C25)</f>
        <v>0</v>
      </c>
      <c r="D25" s="22">
        <f>SUM('[1]ing ctas'!D25+[2]ictas!D25+[3]cta!D25)</f>
        <v>0</v>
      </c>
      <c r="E25" s="23">
        <f>SUM(C25:D25)</f>
        <v>0</v>
      </c>
      <c r="F25" s="24">
        <f t="shared" si="3"/>
        <v>0</v>
      </c>
      <c r="G25" s="22">
        <f>SUM('[1]ing ctas'!G25+[2]ictas!G25+[3]cta!G25)</f>
        <v>0</v>
      </c>
      <c r="H25" s="25">
        <f>IF(OR(G25=0,E25=0),0,G25/E25)*100</f>
        <v>0</v>
      </c>
      <c r="I25" s="24">
        <f>SUM(E25-G25)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x14ac:dyDescent="0.2">
      <c r="A26" s="15">
        <v>21114</v>
      </c>
      <c r="B26" s="28" t="s">
        <v>33</v>
      </c>
      <c r="C26" s="22">
        <f>SUM('[1]ing ctas'!C26+[2]ictas!C26+[3]cta!C26)</f>
        <v>13727101000</v>
      </c>
      <c r="D26" s="22">
        <f>SUM('[1]ing ctas'!D26+[2]ictas!D26+[3]cta!D26)</f>
        <v>0</v>
      </c>
      <c r="E26" s="23">
        <f t="shared" si="2"/>
        <v>13727101000</v>
      </c>
      <c r="F26" s="24">
        <f t="shared" si="3"/>
        <v>5.3128344093770596E-2</v>
      </c>
      <c r="G26" s="22">
        <f>SUM('[1]ing ctas'!G26+[2]ictas!G26+[3]cta!G26)</f>
        <v>4177089500</v>
      </c>
      <c r="H26" s="25">
        <f t="shared" si="0"/>
        <v>30.429509479095408</v>
      </c>
      <c r="I26" s="24">
        <f t="shared" si="1"/>
        <v>9550011500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x14ac:dyDescent="0.2">
      <c r="A27" s="15">
        <v>21115</v>
      </c>
      <c r="B27" s="28" t="s">
        <v>34</v>
      </c>
      <c r="C27" s="22">
        <f>SUM('[1]ing ctas'!C27+[2]ictas!C27+[3]cta!C27)</f>
        <v>13727101000</v>
      </c>
      <c r="D27" s="22">
        <f>SUM('[1]ing ctas'!D27+[2]ictas!D27+[3]cta!D27)</f>
        <v>0</v>
      </c>
      <c r="E27" s="23">
        <f t="shared" si="2"/>
        <v>13727101000</v>
      </c>
      <c r="F27" s="24">
        <f t="shared" si="3"/>
        <v>5.3128344093770596E-2</v>
      </c>
      <c r="G27" s="22">
        <f>SUM('[1]ing ctas'!G27+[2]ictas!G27+[3]cta!G27)</f>
        <v>4177122500</v>
      </c>
      <c r="H27" s="25">
        <f t="shared" si="0"/>
        <v>30.429749879453787</v>
      </c>
      <c r="I27" s="24">
        <f t="shared" si="1"/>
        <v>9549978500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5.5" x14ac:dyDescent="0.2">
      <c r="A28" s="15">
        <v>21116</v>
      </c>
      <c r="B28" s="29" t="s">
        <v>35</v>
      </c>
      <c r="C28" s="22">
        <f>SUM('[1]ing ctas'!C28+[2]ictas!C28+[3]cta!C28)</f>
        <v>11198605000</v>
      </c>
      <c r="D28" s="22">
        <f>SUM('[1]ing ctas'!D28+[2]ictas!D28+[3]cta!D28)</f>
        <v>0</v>
      </c>
      <c r="E28" s="23">
        <f t="shared" si="2"/>
        <v>11198605000</v>
      </c>
      <c r="F28" s="24">
        <f t="shared" si="3"/>
        <v>4.3342242459658439E-2</v>
      </c>
      <c r="G28" s="22">
        <f>SUM('[1]ing ctas'!G28+[2]ictas!G28+[3]cta!G28)</f>
        <v>6754410000</v>
      </c>
      <c r="H28" s="25">
        <f t="shared" si="0"/>
        <v>60.314744559701857</v>
      </c>
      <c r="I28" s="24">
        <f t="shared" si="1"/>
        <v>4444195000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x14ac:dyDescent="0.2">
      <c r="A29" s="15">
        <v>21117</v>
      </c>
      <c r="B29" s="29" t="s">
        <v>36</v>
      </c>
      <c r="C29" s="22">
        <f>SUM('[1]ing ctas'!C29+[2]ictas!C29+[3]cta!C29)</f>
        <v>37743765000</v>
      </c>
      <c r="D29" s="22">
        <f>SUM('[1]ing ctas'!D29+[2]ictas!D29+[3]cta!D29)</f>
        <v>0</v>
      </c>
      <c r="E29" s="23">
        <f t="shared" si="2"/>
        <v>37743765000</v>
      </c>
      <c r="F29" s="24">
        <f t="shared" si="3"/>
        <v>0.14608064254167102</v>
      </c>
      <c r="G29" s="22">
        <f>SUM('[1]ing ctas'!G29+[2]ictas!G29+[3]cta!G29)</f>
        <v>15289417203</v>
      </c>
      <c r="H29" s="25">
        <f t="shared" si="0"/>
        <v>40.508458027438436</v>
      </c>
      <c r="I29" s="24">
        <f t="shared" si="1"/>
        <v>22454347797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idden="1" x14ac:dyDescent="0.2">
      <c r="A30" s="15">
        <v>21199</v>
      </c>
      <c r="B30" s="29" t="s">
        <v>37</v>
      </c>
      <c r="C30" s="22">
        <f>SUM('[1]ing ctas'!C30+[2]ictas!C30+[3]cta!C30)</f>
        <v>0</v>
      </c>
      <c r="D30" s="22">
        <f>SUM('[1]ing ctas'!D30+[2]ictas!D30+[3]cta!D30)</f>
        <v>0</v>
      </c>
      <c r="E30" s="23">
        <f t="shared" si="2"/>
        <v>0</v>
      </c>
      <c r="F30" s="24">
        <f t="shared" si="3"/>
        <v>0</v>
      </c>
      <c r="G30" s="22">
        <f>SUM('[1]ing ctas'!G30+[2]ictas!G30+[3]cta!G30)</f>
        <v>0</v>
      </c>
      <c r="H30" s="25">
        <f t="shared" si="0"/>
        <v>0</v>
      </c>
      <c r="I30" s="24">
        <f t="shared" si="1"/>
        <v>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">
      <c r="A31" s="15">
        <v>212</v>
      </c>
      <c r="B31" s="27" t="s">
        <v>38</v>
      </c>
      <c r="C31" s="22">
        <f>SUM(C32+C34+C107+C111+C163+C172+C204+C206+C207+C210+C211+C212+C213)</f>
        <v>4106412813916</v>
      </c>
      <c r="D31" s="22">
        <f>SUM(D32+D34+D107+D111+D163+D172+D204+D206+D207+D210+D211+D212+D213)</f>
        <v>23232436635</v>
      </c>
      <c r="E31" s="23">
        <f t="shared" si="2"/>
        <v>4129645250551</v>
      </c>
      <c r="F31" s="24">
        <f t="shared" si="3"/>
        <v>15.983069830729663</v>
      </c>
      <c r="G31" s="22">
        <f>SUM(G32+G34+G107+G111+G163+G172+G204+G206+G207+G210+G211+G212+G213)</f>
        <v>948058462847</v>
      </c>
      <c r="H31" s="25">
        <f t="shared" si="0"/>
        <v>22.957382664297977</v>
      </c>
      <c r="I31" s="24">
        <f t="shared" si="1"/>
        <v>3181586787704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x14ac:dyDescent="0.2">
      <c r="A32" s="15">
        <v>21201</v>
      </c>
      <c r="B32" s="30" t="s">
        <v>39</v>
      </c>
      <c r="C32" s="22">
        <f>SUM(C33)</f>
        <v>1236000000</v>
      </c>
      <c r="D32" s="22">
        <f>SUM(D33)</f>
        <v>0</v>
      </c>
      <c r="E32" s="23">
        <f t="shared" si="2"/>
        <v>1236000000</v>
      </c>
      <c r="F32" s="24">
        <f t="shared" si="3"/>
        <v>4.7837218725133917E-3</v>
      </c>
      <c r="G32" s="22">
        <f>SUM(G33)</f>
        <v>331966199</v>
      </c>
      <c r="H32" s="25">
        <f t="shared" si="0"/>
        <v>26.858106715210354</v>
      </c>
      <c r="I32" s="24">
        <f t="shared" si="1"/>
        <v>904033801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x14ac:dyDescent="0.2">
      <c r="A33" s="15">
        <v>2120102</v>
      </c>
      <c r="B33" s="30" t="s">
        <v>40</v>
      </c>
      <c r="C33" s="22">
        <f>SUM('[1]ing ctas'!C33+[2]ictas!C33+[3]cta!C33)</f>
        <v>1236000000</v>
      </c>
      <c r="D33" s="22">
        <f>SUM('[1]ing ctas'!D33+[2]ictas!D33+[3]cta!D33)</f>
        <v>0</v>
      </c>
      <c r="E33" s="23">
        <f t="shared" si="2"/>
        <v>1236000000</v>
      </c>
      <c r="F33" s="24">
        <f t="shared" si="3"/>
        <v>4.7837218725133917E-3</v>
      </c>
      <c r="G33" s="22">
        <f>SUM('[1]ing ctas'!G33+[2]ictas!G33+[3]cta!G33)</f>
        <v>331966199</v>
      </c>
      <c r="H33" s="25">
        <f t="shared" si="0"/>
        <v>26.858106715210354</v>
      </c>
      <c r="I33" s="24">
        <f t="shared" si="1"/>
        <v>904033801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x14ac:dyDescent="0.2">
      <c r="A34" s="15">
        <v>21202</v>
      </c>
      <c r="B34" s="21" t="s">
        <v>41</v>
      </c>
      <c r="C34" s="22">
        <f>SUM(C35+C60+C86+C91)</f>
        <v>1690283825916</v>
      </c>
      <c r="D34" s="22">
        <f>SUM(D35+D60+D86+D91)</f>
        <v>0</v>
      </c>
      <c r="E34" s="23">
        <f t="shared" si="2"/>
        <v>1690283825916</v>
      </c>
      <c r="F34" s="24">
        <f t="shared" si="3"/>
        <v>6.5419479844579183</v>
      </c>
      <c r="G34" s="22">
        <f>SUM(G35+G60+G86+G91)</f>
        <v>414190584401</v>
      </c>
      <c r="H34" s="25">
        <f t="shared" si="0"/>
        <v>24.504203261635158</v>
      </c>
      <c r="I34" s="24">
        <f t="shared" si="1"/>
        <v>1276093241515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x14ac:dyDescent="0.2">
      <c r="A35" s="15">
        <v>2120201</v>
      </c>
      <c r="B35" s="21" t="s">
        <v>42</v>
      </c>
      <c r="C35" s="22">
        <f>SUM(C52:C59)+C46+C36</f>
        <v>103104765483</v>
      </c>
      <c r="D35" s="22">
        <f>SUM(D52:D59)+D46+D36</f>
        <v>0</v>
      </c>
      <c r="E35" s="23">
        <f t="shared" si="2"/>
        <v>103104765483</v>
      </c>
      <c r="F35" s="24">
        <f t="shared" si="3"/>
        <v>0.39904896585873045</v>
      </c>
      <c r="G35" s="22">
        <f>SUM(G52:G59)+G46+G36</f>
        <v>23275318293</v>
      </c>
      <c r="H35" s="25">
        <f t="shared" si="0"/>
        <v>22.57443502632054</v>
      </c>
      <c r="I35" s="24">
        <f t="shared" si="1"/>
        <v>79829447190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x14ac:dyDescent="0.2">
      <c r="A36" s="15">
        <v>212020101</v>
      </c>
      <c r="B36" s="21" t="s">
        <v>43</v>
      </c>
      <c r="C36" s="22">
        <f>SUM(C37+C40+C44+C45)</f>
        <v>55106170000</v>
      </c>
      <c r="D36" s="22">
        <f>SUM(D37+D40+D44+D45)</f>
        <v>0</v>
      </c>
      <c r="E36" s="23">
        <f t="shared" si="2"/>
        <v>55106170000</v>
      </c>
      <c r="F36" s="24">
        <f t="shared" si="3"/>
        <v>0.21327879509663536</v>
      </c>
      <c r="G36" s="22">
        <f>SUM(G37+G40+G44+G45)</f>
        <v>10792279682</v>
      </c>
      <c r="H36" s="25">
        <f t="shared" si="0"/>
        <v>19.584521446509527</v>
      </c>
      <c r="I36" s="24">
        <f t="shared" si="1"/>
        <v>44313890318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x14ac:dyDescent="0.2">
      <c r="A37" s="15">
        <v>21202010101</v>
      </c>
      <c r="B37" s="21" t="s">
        <v>44</v>
      </c>
      <c r="C37" s="22">
        <f>SUM(C38:C39)</f>
        <v>54105900000</v>
      </c>
      <c r="D37" s="22">
        <f>SUM(D38:D39)</f>
        <v>0</v>
      </c>
      <c r="E37" s="23">
        <f t="shared" si="2"/>
        <v>54105900000</v>
      </c>
      <c r="F37" s="24">
        <f t="shared" si="3"/>
        <v>0.2094074249692737</v>
      </c>
      <c r="G37" s="22">
        <f>SUM(G38:G39)</f>
        <v>10223535577</v>
      </c>
      <c r="H37" s="25">
        <f t="shared" si="0"/>
        <v>18.895417277967837</v>
      </c>
      <c r="I37" s="24">
        <f t="shared" si="1"/>
        <v>43882364423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x14ac:dyDescent="0.2">
      <c r="A38" s="15">
        <v>212020101011</v>
      </c>
      <c r="B38" s="21" t="s">
        <v>45</v>
      </c>
      <c r="C38" s="22">
        <f>SUM('[1]ing ctas'!C38+[2]ictas!C38+[3]cta!C38)</f>
        <v>23806596000</v>
      </c>
      <c r="D38" s="22">
        <f>SUM('[1]ing ctas'!D38+[2]ictas!D38+[3]cta!D38)</f>
        <v>0</v>
      </c>
      <c r="E38" s="23">
        <f t="shared" si="2"/>
        <v>23806596000</v>
      </c>
      <c r="F38" s="24">
        <f t="shared" si="3"/>
        <v>9.2139266986480436E-2</v>
      </c>
      <c r="G38" s="22">
        <f>SUM('[1]ing ctas'!G38+[2]ictas!G38+[3]cta!G38)</f>
        <v>4155592655</v>
      </c>
      <c r="H38" s="25">
        <f t="shared" si="0"/>
        <v>17.455635635602839</v>
      </c>
      <c r="I38" s="24">
        <f t="shared" si="1"/>
        <v>19651003345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x14ac:dyDescent="0.2">
      <c r="A39" s="15">
        <v>212020101012</v>
      </c>
      <c r="B39" s="21" t="s">
        <v>46</v>
      </c>
      <c r="C39" s="22">
        <f>SUM('[1]ing ctas'!C39+[2]ictas!C39+[3]cta!C39)</f>
        <v>30299304000</v>
      </c>
      <c r="D39" s="22">
        <f>SUM('[1]ing ctas'!D39+[2]ictas!D39+[3]cta!D39)</f>
        <v>0</v>
      </c>
      <c r="E39" s="23">
        <f t="shared" si="2"/>
        <v>30299304000</v>
      </c>
      <c r="F39" s="24">
        <f t="shared" si="3"/>
        <v>0.11726815798279329</v>
      </c>
      <c r="G39" s="22">
        <f>SUM('[1]ing ctas'!G39+[2]ictas!G39+[3]cta!G39)</f>
        <v>6067942922</v>
      </c>
      <c r="H39" s="25">
        <f t="shared" si="0"/>
        <v>20.026674282683192</v>
      </c>
      <c r="I39" s="24">
        <f t="shared" si="1"/>
        <v>24231361078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x14ac:dyDescent="0.2">
      <c r="A40" s="15">
        <v>21202010103</v>
      </c>
      <c r="B40" s="21" t="s">
        <v>47</v>
      </c>
      <c r="C40" s="22">
        <f>SUM(C41:C43)</f>
        <v>84510000</v>
      </c>
      <c r="D40" s="22">
        <f>SUM(D41:D43)</f>
        <v>0</v>
      </c>
      <c r="E40" s="23">
        <f t="shared" si="2"/>
        <v>84510000</v>
      </c>
      <c r="F40" s="24">
        <f t="shared" si="3"/>
        <v>3.2708117754539376E-4</v>
      </c>
      <c r="G40" s="22">
        <f>SUM(G41:G43)</f>
        <v>10185790</v>
      </c>
      <c r="H40" s="25">
        <f t="shared" si="0"/>
        <v>12.052762986628801</v>
      </c>
      <c r="I40" s="24">
        <f t="shared" si="1"/>
        <v>74324210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x14ac:dyDescent="0.2">
      <c r="A41" s="15">
        <v>212020101031</v>
      </c>
      <c r="B41" s="21" t="s">
        <v>48</v>
      </c>
      <c r="C41" s="22">
        <f>SUM('[1]ing ctas'!C41+[2]ictas!C41+[3]cta!C41)</f>
        <v>70874000</v>
      </c>
      <c r="D41" s="22">
        <f>SUM('[1]ing ctas'!D41+[2]ictas!D41+[3]cta!D41)</f>
        <v>0</v>
      </c>
      <c r="E41" s="23">
        <f t="shared" si="2"/>
        <v>70874000</v>
      </c>
      <c r="F41" s="24">
        <f t="shared" si="3"/>
        <v>2.7430542394216352E-4</v>
      </c>
      <c r="G41" s="22">
        <f>SUM('[1]ing ctas'!G41+[2]ictas!G41+[3]cta!G41)</f>
        <v>8234600</v>
      </c>
      <c r="H41" s="25">
        <f t="shared" si="0"/>
        <v>11.618647176679742</v>
      </c>
      <c r="I41" s="24">
        <f t="shared" si="1"/>
        <v>62639400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x14ac:dyDescent="0.2">
      <c r="A42" s="15">
        <v>212020101032</v>
      </c>
      <c r="B42" s="21" t="s">
        <v>49</v>
      </c>
      <c r="C42" s="22">
        <f>SUM('[1]ing ctas'!C42+[2]ictas!C42+[3]cta!C42)</f>
        <v>8203000</v>
      </c>
      <c r="D42" s="22">
        <f>SUM('[1]ing ctas'!D42+[2]ictas!D42+[3]cta!D42)</f>
        <v>0</v>
      </c>
      <c r="E42" s="23">
        <f t="shared" si="2"/>
        <v>8203000</v>
      </c>
      <c r="F42" s="24">
        <f t="shared" si="3"/>
        <v>3.1748277119925045E-5</v>
      </c>
      <c r="G42" s="22">
        <f>SUM('[1]ing ctas'!G42+[2]ictas!G42+[3]cta!G42)</f>
        <v>1838284</v>
      </c>
      <c r="H42" s="25">
        <f t="shared" si="0"/>
        <v>22.409898817505791</v>
      </c>
      <c r="I42" s="24">
        <f t="shared" si="1"/>
        <v>6364716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x14ac:dyDescent="0.2">
      <c r="A43" s="15">
        <v>212020101033</v>
      </c>
      <c r="B43" s="21" t="s">
        <v>50</v>
      </c>
      <c r="C43" s="22">
        <f>SUM('[1]ing ctas'!C43+[2]ictas!C43+[3]cta!C43)</f>
        <v>5433000</v>
      </c>
      <c r="D43" s="22">
        <f>SUM('[1]ing ctas'!D43+[2]ictas!D43+[3]cta!D43)</f>
        <v>0</v>
      </c>
      <c r="E43" s="23">
        <f t="shared" si="2"/>
        <v>5433000</v>
      </c>
      <c r="F43" s="24">
        <f t="shared" si="3"/>
        <v>2.1027476483305222E-5</v>
      </c>
      <c r="G43" s="22">
        <f>SUM('[1]ing ctas'!G43+[2]ictas!G43+[3]cta!G43)</f>
        <v>112906</v>
      </c>
      <c r="H43" s="25">
        <f t="shared" si="0"/>
        <v>2.0781520338671085</v>
      </c>
      <c r="I43" s="24">
        <f t="shared" si="1"/>
        <v>5320094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x14ac:dyDescent="0.2">
      <c r="A44" s="15">
        <v>21202010104</v>
      </c>
      <c r="B44" s="21" t="s">
        <v>51</v>
      </c>
      <c r="C44" s="22">
        <f>SUM('[1]ing ctas'!C44+[2]ictas!C44+[3]cta!C44)</f>
        <v>685645000</v>
      </c>
      <c r="D44" s="22">
        <f>SUM('[1]ing ctas'!D44+[2]ictas!D44+[3]cta!D44)</f>
        <v>0</v>
      </c>
      <c r="E44" s="23">
        <f t="shared" si="2"/>
        <v>685645000</v>
      </c>
      <c r="F44" s="24">
        <f t="shared" si="3"/>
        <v>2.6536690803231752E-3</v>
      </c>
      <c r="G44" s="22">
        <f>SUM('[1]ing ctas'!G44+[2]ictas!G44+[3]cta!G44)</f>
        <v>558558315</v>
      </c>
      <c r="H44" s="25">
        <f t="shared" si="0"/>
        <v>81.464652261738948</v>
      </c>
      <c r="I44" s="24">
        <f t="shared" si="1"/>
        <v>127086685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x14ac:dyDescent="0.2">
      <c r="A45" s="15">
        <v>21102010105</v>
      </c>
      <c r="B45" s="21" t="s">
        <v>52</v>
      </c>
      <c r="C45" s="22">
        <f>SUM('[1]ing ctas'!C45+[2]ictas!C45+[3]cta!C45)</f>
        <v>230115000</v>
      </c>
      <c r="D45" s="22">
        <f>SUM('[1]ing ctas'!D45+[2]ictas!D45+[3]cta!D45)</f>
        <v>0</v>
      </c>
      <c r="E45" s="23">
        <f t="shared" si="2"/>
        <v>230115000</v>
      </c>
      <c r="F45" s="24">
        <f t="shared" si="3"/>
        <v>8.9061986949305757E-4</v>
      </c>
      <c r="G45" s="22">
        <f>SUM('[1]ing ctas'!G45+[2]ictas!G45+[3]cta!G45)</f>
        <v>0</v>
      </c>
      <c r="H45" s="25">
        <f t="shared" si="0"/>
        <v>0</v>
      </c>
      <c r="I45" s="24">
        <f t="shared" si="1"/>
        <v>230115000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x14ac:dyDescent="0.2">
      <c r="A46" s="15">
        <v>212020102</v>
      </c>
      <c r="B46" s="21" t="s">
        <v>53</v>
      </c>
      <c r="C46" s="22">
        <f>SUM(C47)</f>
        <v>5827486000</v>
      </c>
      <c r="D46" s="22">
        <f>SUM(D47)</f>
        <v>0</v>
      </c>
      <c r="E46" s="23">
        <f t="shared" si="2"/>
        <v>5827486000</v>
      </c>
      <c r="F46" s="24">
        <f t="shared" si="3"/>
        <v>2.255426556631519E-2</v>
      </c>
      <c r="G46" s="22">
        <f>SUM(G47)</f>
        <v>1183038611</v>
      </c>
      <c r="H46" s="25">
        <f t="shared" si="0"/>
        <v>20.301011636921992</v>
      </c>
      <c r="I46" s="24">
        <f t="shared" si="1"/>
        <v>4644447389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x14ac:dyDescent="0.2">
      <c r="A47" s="15">
        <v>21202010201</v>
      </c>
      <c r="B47" s="21" t="s">
        <v>53</v>
      </c>
      <c r="C47" s="22">
        <f>SUM(C48:C51)</f>
        <v>5827486000</v>
      </c>
      <c r="D47" s="22">
        <f>SUM(D48:D51)</f>
        <v>0</v>
      </c>
      <c r="E47" s="23">
        <f t="shared" si="2"/>
        <v>5827486000</v>
      </c>
      <c r="F47" s="24">
        <f t="shared" si="3"/>
        <v>2.255426556631519E-2</v>
      </c>
      <c r="G47" s="22">
        <f>SUM(G48:G51)</f>
        <v>1183038611</v>
      </c>
      <c r="H47" s="25">
        <f t="shared" si="0"/>
        <v>20.301011636921992</v>
      </c>
      <c r="I47" s="24">
        <f t="shared" si="1"/>
        <v>4644447389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x14ac:dyDescent="0.2">
      <c r="A48" s="15">
        <v>212020102013</v>
      </c>
      <c r="B48" s="21" t="s">
        <v>54</v>
      </c>
      <c r="C48" s="22">
        <f>SUM('[1]ing ctas'!C48+[2]ictas!C48+[3]cta!C48)</f>
        <v>4596207000</v>
      </c>
      <c r="D48" s="22">
        <f>SUM('[1]ing ctas'!D48+[2]ictas!D48+[3]cta!D48)</f>
        <v>0</v>
      </c>
      <c r="E48" s="23">
        <f t="shared" si="2"/>
        <v>4596207000</v>
      </c>
      <c r="F48" s="24">
        <f t="shared" si="3"/>
        <v>1.7788815498785724E-2</v>
      </c>
      <c r="G48" s="22">
        <f>SUM('[1]ing ctas'!G48+[2]ictas!G48+[3]cta!G48)</f>
        <v>874515494</v>
      </c>
      <c r="H48" s="25">
        <f t="shared" si="0"/>
        <v>19.026895307369752</v>
      </c>
      <c r="I48" s="24">
        <f t="shared" si="1"/>
        <v>3721691506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x14ac:dyDescent="0.2">
      <c r="A49" s="15">
        <v>212020102014</v>
      </c>
      <c r="B49" s="21" t="s">
        <v>55</v>
      </c>
      <c r="C49" s="22">
        <f>SUM('[1]ing ctas'!C49+[2]ictas!C49+[3]cta!C49)</f>
        <v>167280000</v>
      </c>
      <c r="D49" s="22">
        <f>SUM('[1]ing ctas'!D49+[2]ictas!D49+[3]cta!D49)</f>
        <v>0</v>
      </c>
      <c r="E49" s="23">
        <f t="shared" si="2"/>
        <v>167280000</v>
      </c>
      <c r="F49" s="24">
        <f t="shared" si="3"/>
        <v>6.4742798934792889E-4</v>
      </c>
      <c r="G49" s="22">
        <f>SUM('[1]ing ctas'!G49+[2]ictas!G49+[3]cta!G49)</f>
        <v>18787792</v>
      </c>
      <c r="H49" s="25">
        <f t="shared" si="0"/>
        <v>11.231343854615016</v>
      </c>
      <c r="I49" s="24">
        <f t="shared" si="1"/>
        <v>148492208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x14ac:dyDescent="0.2">
      <c r="A50" s="15">
        <v>212020102015</v>
      </c>
      <c r="B50" s="21" t="s">
        <v>49</v>
      </c>
      <c r="C50" s="22">
        <f>SUM('[1]ing ctas'!C50+[2]ictas!C50+[3]cta!C50)</f>
        <v>465147000</v>
      </c>
      <c r="D50" s="22">
        <f>SUM('[1]ing ctas'!D50+[2]ictas!D50+[3]cta!D50)</f>
        <v>0</v>
      </c>
      <c r="E50" s="23">
        <f t="shared" si="2"/>
        <v>465147000</v>
      </c>
      <c r="F50" s="24">
        <f t="shared" si="3"/>
        <v>1.8002701276974003E-3</v>
      </c>
      <c r="G50" s="22">
        <f>SUM('[1]ing ctas'!G50+[2]ictas!G50+[3]cta!G50)</f>
        <v>114504671</v>
      </c>
      <c r="H50" s="25">
        <f t="shared" si="0"/>
        <v>24.616878320186952</v>
      </c>
      <c r="I50" s="24">
        <f t="shared" si="1"/>
        <v>350642329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x14ac:dyDescent="0.2">
      <c r="A51" s="15">
        <v>212020102016</v>
      </c>
      <c r="B51" s="21" t="s">
        <v>56</v>
      </c>
      <c r="C51" s="22">
        <f>SUM('[1]ing ctas'!C51+[2]ictas!C51+[3]cta!C51)</f>
        <v>598852000</v>
      </c>
      <c r="D51" s="22">
        <f>SUM('[1]ing ctas'!D51+[2]ictas!D51+[3]cta!D51)</f>
        <v>0</v>
      </c>
      <c r="E51" s="23">
        <f t="shared" si="2"/>
        <v>598852000</v>
      </c>
      <c r="F51" s="24">
        <f t="shared" si="3"/>
        <v>2.3177519504841339E-3</v>
      </c>
      <c r="G51" s="22">
        <f>SUM('[1]ing ctas'!G51+[2]ictas!G51+[3]cta!G51)</f>
        <v>175230654</v>
      </c>
      <c r="H51" s="25">
        <f t="shared" si="0"/>
        <v>29.261095228871241</v>
      </c>
      <c r="I51" s="24">
        <f t="shared" si="1"/>
        <v>423621346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x14ac:dyDescent="0.2">
      <c r="A52" s="15">
        <v>212020103</v>
      </c>
      <c r="B52" s="21" t="s">
        <v>57</v>
      </c>
      <c r="C52" s="22">
        <f>SUM('[1]ing ctas'!C52+[2]ictas!C52+[3]cta!C52)</f>
        <v>1213617497</v>
      </c>
      <c r="D52" s="22">
        <f>SUM('[1]ing ctas'!D52+[2]ictas!D52+[3]cta!D52)</f>
        <v>0</v>
      </c>
      <c r="E52" s="23">
        <f t="shared" si="2"/>
        <v>1213617497</v>
      </c>
      <c r="F52" s="24">
        <f t="shared" si="3"/>
        <v>4.6970943084659027E-3</v>
      </c>
      <c r="G52" s="22">
        <f>SUM('[1]ing ctas'!G52+[2]ictas!G52+[3]cta!G52)</f>
        <v>0</v>
      </c>
      <c r="H52" s="25">
        <f t="shared" si="0"/>
        <v>0</v>
      </c>
      <c r="I52" s="24">
        <f t="shared" si="1"/>
        <v>1213617497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x14ac:dyDescent="0.2">
      <c r="A53" s="15">
        <v>212020104</v>
      </c>
      <c r="B53" s="21" t="s">
        <v>58</v>
      </c>
      <c r="C53" s="22">
        <f>SUM('[1]ing ctas'!C53+[2]ictas!C53+[3]cta!C53)</f>
        <v>736148993</v>
      </c>
      <c r="D53" s="22">
        <f>SUM('[1]ing ctas'!D53+[2]ictas!D53+[3]cta!D53)</f>
        <v>0</v>
      </c>
      <c r="E53" s="23">
        <f t="shared" si="2"/>
        <v>736148993</v>
      </c>
      <c r="F53" s="24">
        <f t="shared" si="3"/>
        <v>2.8491359540799414E-3</v>
      </c>
      <c r="G53" s="22">
        <f>SUM('[1]ing ctas'!G53+[2]ictas!G53+[3]cta!G53)</f>
        <v>0</v>
      </c>
      <c r="H53" s="25">
        <f t="shared" si="0"/>
        <v>0</v>
      </c>
      <c r="I53" s="24">
        <f t="shared" si="1"/>
        <v>736148993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x14ac:dyDescent="0.2">
      <c r="A54" s="15">
        <v>212020105</v>
      </c>
      <c r="B54" s="21" t="s">
        <v>59</v>
      </c>
      <c r="C54" s="22">
        <f>SUM('[1]ing ctas'!C54+[2]ictas!C54+[3]cta!C54)</f>
        <v>7226718173</v>
      </c>
      <c r="D54" s="22">
        <f>SUM('[1]ing ctas'!D54+[2]ictas!D54+[3]cta!D54)</f>
        <v>0</v>
      </c>
      <c r="E54" s="23">
        <f t="shared" si="2"/>
        <v>7226718173</v>
      </c>
      <c r="F54" s="24">
        <f t="shared" si="3"/>
        <v>2.7969749021577762E-2</v>
      </c>
      <c r="G54" s="22">
        <f>SUM('[1]ing ctas'!G54+[2]ictas!G54+[3]cta!G54)</f>
        <v>0</v>
      </c>
      <c r="H54" s="25">
        <f t="shared" si="0"/>
        <v>0</v>
      </c>
      <c r="I54" s="24">
        <f t="shared" si="1"/>
        <v>7226718173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hidden="1" x14ac:dyDescent="0.2">
      <c r="A55" s="15">
        <v>212020106</v>
      </c>
      <c r="B55" s="21" t="s">
        <v>60</v>
      </c>
      <c r="C55" s="22">
        <f>SUM('[1]ing ctas'!C55+[2]ictas!C55+[3]cta!C55)</f>
        <v>0</v>
      </c>
      <c r="D55" s="22">
        <f>SUM('[1]ing ctas'!D55+[2]ictas!D55+[3]cta!D55)</f>
        <v>0</v>
      </c>
      <c r="E55" s="23">
        <f t="shared" ref="E55:E58" si="4">SUM(C55:D55)</f>
        <v>0</v>
      </c>
      <c r="F55" s="24">
        <f t="shared" si="3"/>
        <v>0</v>
      </c>
      <c r="G55" s="22">
        <f>SUM('[1]ing ctas'!G55+[2]ictas!G55+[3]cta!G55)</f>
        <v>0</v>
      </c>
      <c r="H55" s="25">
        <f t="shared" si="0"/>
        <v>0</v>
      </c>
      <c r="I55" s="24">
        <f t="shared" si="1"/>
        <v>0</v>
      </c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x14ac:dyDescent="0.2">
      <c r="A56" s="15">
        <v>212020107</v>
      </c>
      <c r="B56" s="21" t="s">
        <v>61</v>
      </c>
      <c r="C56" s="22">
        <f>SUM('[1]ing ctas'!C56+[2]ictas!C56+[3]cta!C56)</f>
        <v>1500000000</v>
      </c>
      <c r="D56" s="22">
        <f>SUM('[1]ing ctas'!D56+[2]ictas!D56+[3]cta!D56)</f>
        <v>0</v>
      </c>
      <c r="E56" s="23">
        <f t="shared" si="4"/>
        <v>1500000000</v>
      </c>
      <c r="F56" s="24">
        <f t="shared" si="3"/>
        <v>5.8054877093609127E-3</v>
      </c>
      <c r="G56" s="22">
        <f>SUM('[1]ing ctas'!G56+[2]ictas!G56+[3]cta!G56)</f>
        <v>0</v>
      </c>
      <c r="H56" s="25">
        <f t="shared" si="0"/>
        <v>0</v>
      </c>
      <c r="I56" s="24">
        <f t="shared" si="1"/>
        <v>1500000000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x14ac:dyDescent="0.2">
      <c r="A57" s="15">
        <v>212020108</v>
      </c>
      <c r="B57" s="21" t="s">
        <v>62</v>
      </c>
      <c r="C57" s="22">
        <f>SUM('[1]ing ctas'!C57+[2]ictas!C57+[3]cta!C57)</f>
        <v>3535344820</v>
      </c>
      <c r="D57" s="22">
        <f>SUM('[1]ing ctas'!D57+[2]ictas!D57+[3]cta!D57)</f>
        <v>0</v>
      </c>
      <c r="E57" s="23">
        <f t="shared" si="4"/>
        <v>3535344820</v>
      </c>
      <c r="F57" s="24">
        <f t="shared" si="3"/>
        <v>1.3682933933908511E-2</v>
      </c>
      <c r="G57" s="22">
        <f>SUM('[1]ing ctas'!G57+[2]ictas!G57+[3]cta!G57)</f>
        <v>0</v>
      </c>
      <c r="H57" s="25">
        <f t="shared" si="0"/>
        <v>0</v>
      </c>
      <c r="I57" s="24">
        <f t="shared" si="1"/>
        <v>3535344820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x14ac:dyDescent="0.2">
      <c r="A58" s="15">
        <v>212020109</v>
      </c>
      <c r="B58" s="21" t="s">
        <v>63</v>
      </c>
      <c r="C58" s="22">
        <f>SUM('[1]ing ctas'!C58+[2]ictas!C58+[3]cta!C58)</f>
        <v>16659280000</v>
      </c>
      <c r="D58" s="22">
        <f>SUM('[1]ing ctas'!D58+[2]ictas!D58+[3]cta!D58)</f>
        <v>0</v>
      </c>
      <c r="E58" s="23">
        <f t="shared" si="4"/>
        <v>16659280000</v>
      </c>
      <c r="F58" s="24">
        <f t="shared" si="3"/>
        <v>6.4476830191201373E-2</v>
      </c>
      <c r="G58" s="22">
        <f>SUM('[1]ing ctas'!G58+[2]ictas!G58+[3]cta!G58)</f>
        <v>0</v>
      </c>
      <c r="H58" s="25">
        <f t="shared" si="0"/>
        <v>0</v>
      </c>
      <c r="I58" s="24">
        <f t="shared" si="1"/>
        <v>16659280000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x14ac:dyDescent="0.2">
      <c r="A59" s="15">
        <v>212020110</v>
      </c>
      <c r="B59" s="21" t="s">
        <v>42</v>
      </c>
      <c r="C59" s="22">
        <f>SUM('[1]ing ctas'!C59+[2]ictas!C59+[3]cta!C59)</f>
        <v>11300000000</v>
      </c>
      <c r="D59" s="22">
        <f>SUM('[1]ing ctas'!D59+[2]ictas!D59+[3]cta!D59)</f>
        <v>0</v>
      </c>
      <c r="E59" s="23">
        <f t="shared" ref="E59" si="5">SUM(C59:D59)</f>
        <v>11300000000</v>
      </c>
      <c r="F59" s="24">
        <f t="shared" si="3"/>
        <v>4.3734674077185537E-2</v>
      </c>
      <c r="G59" s="22">
        <f>SUM('[1]ing ctas'!G59+[2]ictas!G59+[3]cta!G59)</f>
        <v>11300000000</v>
      </c>
      <c r="H59" s="25">
        <f t="shared" si="0"/>
        <v>100</v>
      </c>
      <c r="I59" s="24">
        <f t="shared" si="1"/>
        <v>0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x14ac:dyDescent="0.2">
      <c r="A60" s="15">
        <v>2120202</v>
      </c>
      <c r="B60" s="21" t="s">
        <v>64</v>
      </c>
      <c r="C60" s="22">
        <f>SUM(C61:C85)-C77</f>
        <v>1438927273820</v>
      </c>
      <c r="D60" s="22">
        <f>SUM(D61:D85)-D77</f>
        <v>0</v>
      </c>
      <c r="E60" s="23">
        <f t="shared" si="2"/>
        <v>1438927273820</v>
      </c>
      <c r="F60" s="24">
        <f t="shared" si="3"/>
        <v>5.5691164018841421</v>
      </c>
      <c r="G60" s="22">
        <f>SUM(G61:G85)-G77</f>
        <v>359711262797</v>
      </c>
      <c r="H60" s="25">
        <f t="shared" si="0"/>
        <v>24.998571459560605</v>
      </c>
      <c r="I60" s="24">
        <f t="shared" si="1"/>
        <v>1079216011023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x14ac:dyDescent="0.2">
      <c r="A61" s="15">
        <v>212020201</v>
      </c>
      <c r="B61" s="21" t="s">
        <v>65</v>
      </c>
      <c r="C61" s="22">
        <f>SUM('[1]ing ctas'!C61+[2]ictas!C61+[3]cta!C61)</f>
        <v>601709567000</v>
      </c>
      <c r="D61" s="22">
        <f>SUM('[1]ing ctas'!D61+[2]ictas!D61+[3]cta!D61)</f>
        <v>0</v>
      </c>
      <c r="E61" s="23">
        <f t="shared" si="2"/>
        <v>601709567000</v>
      </c>
      <c r="F61" s="24">
        <f t="shared" si="3"/>
        <v>2.3288116638822509</v>
      </c>
      <c r="G61" s="22">
        <f>SUM('[1]ing ctas'!G61+[2]ictas!G61+[3]cta!G61)</f>
        <v>194491952287</v>
      </c>
      <c r="H61" s="25">
        <f t="shared" si="0"/>
        <v>32.323227509360841</v>
      </c>
      <c r="I61" s="24">
        <f t="shared" si="1"/>
        <v>407217614713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x14ac:dyDescent="0.2">
      <c r="A62" s="15">
        <v>212020202</v>
      </c>
      <c r="B62" s="21" t="s">
        <v>66</v>
      </c>
      <c r="C62" s="22">
        <f>SUM('[1]ing ctas'!C62+[2]ictas!C62+[3]cta!C62)</f>
        <v>535427716000</v>
      </c>
      <c r="D62" s="22">
        <f>SUM('[1]ing ctas'!D62+[2]ictas!D62+[3]cta!D62)</f>
        <v>0</v>
      </c>
      <c r="E62" s="23">
        <f t="shared" si="2"/>
        <v>535427716000</v>
      </c>
      <c r="F62" s="24">
        <f t="shared" si="3"/>
        <v>2.0722793496594569</v>
      </c>
      <c r="G62" s="22">
        <f>SUM('[1]ing ctas'!G62+[2]ictas!G62+[3]cta!G62)</f>
        <v>116067417741</v>
      </c>
      <c r="H62" s="25">
        <f t="shared" si="0"/>
        <v>21.677513933738908</v>
      </c>
      <c r="I62" s="24">
        <f t="shared" si="1"/>
        <v>419360298259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x14ac:dyDescent="0.2">
      <c r="A63" s="15">
        <v>212020203</v>
      </c>
      <c r="B63" s="21" t="s">
        <v>67</v>
      </c>
      <c r="C63" s="22">
        <f>SUM('[1]ing ctas'!C63+[2]ictas!C63+[3]cta!C63)</f>
        <v>139388698000</v>
      </c>
      <c r="D63" s="22">
        <f>SUM('[1]ing ctas'!D63+[2]ictas!D63+[3]cta!D63)</f>
        <v>0</v>
      </c>
      <c r="E63" s="23">
        <f t="shared" si="2"/>
        <v>139388698000</v>
      </c>
      <c r="F63" s="24">
        <f t="shared" si="3"/>
        <v>0.53947958204187996</v>
      </c>
      <c r="G63" s="22">
        <f>SUM('[1]ing ctas'!G63+[2]ictas!G63+[3]cta!G63)</f>
        <v>20308212622</v>
      </c>
      <c r="H63" s="25">
        <f t="shared" si="0"/>
        <v>14.56948297343304</v>
      </c>
      <c r="I63" s="24">
        <f t="shared" si="1"/>
        <v>119080485378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x14ac:dyDescent="0.2">
      <c r="A64" s="15">
        <v>212020204</v>
      </c>
      <c r="B64" s="21" t="s">
        <v>68</v>
      </c>
      <c r="C64" s="22">
        <f>SUM('[1]ing ctas'!C64+[2]ictas!C64+[3]cta!C64)</f>
        <v>90720000</v>
      </c>
      <c r="D64" s="22">
        <f>SUM('[1]ing ctas'!D64+[2]ictas!D64+[3]cta!D64)</f>
        <v>0</v>
      </c>
      <c r="E64" s="23">
        <f t="shared" si="2"/>
        <v>90720000</v>
      </c>
      <c r="F64" s="24">
        <f t="shared" si="3"/>
        <v>3.5111589666214795E-4</v>
      </c>
      <c r="G64" s="22">
        <f>SUM('[1]ing ctas'!G64+[2]ictas!G64+[3]cta!G64)</f>
        <v>9015495</v>
      </c>
      <c r="H64" s="25">
        <f t="shared" si="0"/>
        <v>9.9377149470899475</v>
      </c>
      <c r="I64" s="24">
        <f t="shared" si="1"/>
        <v>81704505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x14ac:dyDescent="0.2">
      <c r="A65" s="15">
        <v>212020205</v>
      </c>
      <c r="B65" s="21" t="s">
        <v>69</v>
      </c>
      <c r="C65" s="22">
        <f>SUM('[1]ing ctas'!C65+[2]ictas!C65+[3]cta!C65)</f>
        <v>1000</v>
      </c>
      <c r="D65" s="22">
        <f>SUM('[1]ing ctas'!D65+[2]ictas!D65+[3]cta!D65)</f>
        <v>0</v>
      </c>
      <c r="E65" s="23">
        <f t="shared" si="2"/>
        <v>1000</v>
      </c>
      <c r="F65" s="24">
        <f t="shared" si="3"/>
        <v>3.8703251395739413E-9</v>
      </c>
      <c r="G65" s="22">
        <f>SUM('[1]ing ctas'!G65+[2]ictas!G65+[3]cta!G65)</f>
        <v>0</v>
      </c>
      <c r="H65" s="25">
        <f t="shared" si="0"/>
        <v>0</v>
      </c>
      <c r="I65" s="24">
        <f t="shared" si="1"/>
        <v>1000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x14ac:dyDescent="0.2">
      <c r="A66" s="15">
        <v>212020206</v>
      </c>
      <c r="B66" s="21" t="s">
        <v>70</v>
      </c>
      <c r="C66" s="22">
        <f>SUM('[1]ing ctas'!C66+[2]ictas!C66+[3]cta!C66)</f>
        <v>5600000000</v>
      </c>
      <c r="D66" s="22">
        <f>SUM('[1]ing ctas'!D66+[2]ictas!D66+[3]cta!D66)</f>
        <v>0</v>
      </c>
      <c r="E66" s="23">
        <f t="shared" si="2"/>
        <v>5600000000</v>
      </c>
      <c r="F66" s="24">
        <f t="shared" si="3"/>
        <v>2.1673820781614072E-2</v>
      </c>
      <c r="G66" s="22">
        <f>SUM('[1]ing ctas'!G66+[2]ictas!G66+[3]cta!G66)</f>
        <v>3983152</v>
      </c>
      <c r="H66" s="25">
        <f t="shared" si="0"/>
        <v>7.112771428571428E-2</v>
      </c>
      <c r="I66" s="24">
        <f t="shared" si="1"/>
        <v>5596016848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x14ac:dyDescent="0.2">
      <c r="A67" s="15">
        <v>212020207</v>
      </c>
      <c r="B67" s="21" t="s">
        <v>71</v>
      </c>
      <c r="C67" s="22">
        <f>SUM('[1]ing ctas'!C67+[2]ictas!C67+[3]cta!C67)</f>
        <v>60000000</v>
      </c>
      <c r="D67" s="22">
        <f>SUM('[1]ing ctas'!D67+[2]ictas!D67+[3]cta!D67)</f>
        <v>0</v>
      </c>
      <c r="E67" s="23">
        <f t="shared" si="2"/>
        <v>60000000</v>
      </c>
      <c r="F67" s="24">
        <f t="shared" si="3"/>
        <v>2.3221950837443649E-4</v>
      </c>
      <c r="G67" s="22">
        <f>SUM('[1]ing ctas'!G67+[2]ictas!G67+[3]cta!G67)</f>
        <v>0</v>
      </c>
      <c r="H67" s="25">
        <f t="shared" si="0"/>
        <v>0</v>
      </c>
      <c r="I67" s="24">
        <f t="shared" si="1"/>
        <v>60000000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x14ac:dyDescent="0.2">
      <c r="A68" s="15">
        <v>212020208</v>
      </c>
      <c r="B68" s="21" t="s">
        <v>72</v>
      </c>
      <c r="C68" s="22">
        <f>SUM('[1]ing ctas'!C68+[2]ictas!C68+[3]cta!C68)</f>
        <v>0</v>
      </c>
      <c r="D68" s="22">
        <f>SUM('[1]ing ctas'!D68+[2]ictas!D68+[3]cta!D68)</f>
        <v>0</v>
      </c>
      <c r="E68" s="23">
        <f t="shared" si="2"/>
        <v>0</v>
      </c>
      <c r="F68" s="24">
        <f t="shared" si="3"/>
        <v>0</v>
      </c>
      <c r="G68" s="22">
        <f>SUM('[1]ing ctas'!G68+[2]ictas!G68+[3]cta!G68)</f>
        <v>54598402</v>
      </c>
      <c r="H68" s="25">
        <f t="shared" si="0"/>
        <v>0</v>
      </c>
      <c r="I68" s="24">
        <f t="shared" si="1"/>
        <v>-54598402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x14ac:dyDescent="0.2">
      <c r="A69" s="15">
        <v>212020209</v>
      </c>
      <c r="B69" s="31" t="s">
        <v>73</v>
      </c>
      <c r="C69" s="22">
        <f>SUM('[1]ing ctas'!C69+[2]ictas!C69+[3]cta!C69)</f>
        <v>22402670785</v>
      </c>
      <c r="D69" s="22">
        <f>SUM('[1]ing ctas'!D69+[2]ictas!D69+[3]cta!D69)</f>
        <v>0</v>
      </c>
      <c r="E69" s="23">
        <f t="shared" ref="E69:E83" si="6">SUM(C69:D69)</f>
        <v>22402670785</v>
      </c>
      <c r="F69" s="24">
        <f t="shared" si="3"/>
        <v>8.6705619932784181E-2</v>
      </c>
      <c r="G69" s="22">
        <f>SUM('[1]ing ctas'!G69+[2]ictas!G69+[3]cta!G69)</f>
        <v>4053713666</v>
      </c>
      <c r="H69" s="25">
        <f t="shared" si="0"/>
        <v>18.094778541825544</v>
      </c>
      <c r="I69" s="24">
        <f t="shared" si="1"/>
        <v>18348957119</v>
      </c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x14ac:dyDescent="0.2">
      <c r="A70" s="15">
        <v>212020210</v>
      </c>
      <c r="B70" s="31" t="s">
        <v>74</v>
      </c>
      <c r="C70" s="22">
        <f>SUM('[1]ing ctas'!C70+[2]ictas!C70+[3]cta!C70)</f>
        <v>73582635145</v>
      </c>
      <c r="D70" s="22">
        <f>SUM('[1]ing ctas'!D70+[2]ictas!D70+[3]cta!D70)</f>
        <v>0</v>
      </c>
      <c r="E70" s="23">
        <f t="shared" si="6"/>
        <v>73582635145</v>
      </c>
      <c r="F70" s="24">
        <f t="shared" si="3"/>
        <v>0.28478872263779054</v>
      </c>
      <c r="G70" s="22">
        <f>SUM('[1]ing ctas'!G70+[2]ictas!G70+[3]cta!G70)</f>
        <v>13097674424</v>
      </c>
      <c r="H70" s="25">
        <f t="shared" si="0"/>
        <v>17.799952934805972</v>
      </c>
      <c r="I70" s="24">
        <f t="shared" si="1"/>
        <v>60484960721</v>
      </c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x14ac:dyDescent="0.2">
      <c r="A71" s="15">
        <v>212020211</v>
      </c>
      <c r="B71" s="31" t="s">
        <v>75</v>
      </c>
      <c r="C71" s="22">
        <f>SUM('[1]ing ctas'!C71+[2]ictas!C71+[3]cta!C71)</f>
        <v>10676808705</v>
      </c>
      <c r="D71" s="22">
        <f>SUM('[1]ing ctas'!D71+[2]ictas!D71+[3]cta!D71)</f>
        <v>0</v>
      </c>
      <c r="E71" s="23">
        <f t="shared" si="6"/>
        <v>10676808705</v>
      </c>
      <c r="F71" s="24">
        <f t="shared" si="3"/>
        <v>4.1322721141383398E-2</v>
      </c>
      <c r="G71" s="22">
        <f>SUM('[1]ing ctas'!G71+[2]ictas!G71+[3]cta!G71)</f>
        <v>1923439117</v>
      </c>
      <c r="H71" s="25">
        <f t="shared" si="0"/>
        <v>18.015112662824468</v>
      </c>
      <c r="I71" s="24">
        <f t="shared" si="1"/>
        <v>8753369588</v>
      </c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x14ac:dyDescent="0.2">
      <c r="A72" s="15">
        <v>212020212</v>
      </c>
      <c r="B72" s="31" t="s">
        <v>76</v>
      </c>
      <c r="C72" s="22">
        <f>SUM('[1]ing ctas'!C72+[2]ictas!C72+[3]cta!C72)</f>
        <v>9035842529</v>
      </c>
      <c r="D72" s="22">
        <f>SUM('[1]ing ctas'!D72+[2]ictas!D72+[3]cta!D72)</f>
        <v>0</v>
      </c>
      <c r="E72" s="23">
        <f t="shared" si="6"/>
        <v>9035842529</v>
      </c>
      <c r="F72" s="24">
        <f t="shared" si="3"/>
        <v>3.4971648497220086E-2</v>
      </c>
      <c r="G72" s="22">
        <f>SUM('[1]ing ctas'!G72+[2]ictas!G72+[3]cta!G72)</f>
        <v>1686934346</v>
      </c>
      <c r="H72" s="25">
        <f t="shared" si="0"/>
        <v>18.669364152660744</v>
      </c>
      <c r="I72" s="24">
        <f t="shared" si="1"/>
        <v>7348908183</v>
      </c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x14ac:dyDescent="0.2">
      <c r="A73" s="15">
        <v>212020213</v>
      </c>
      <c r="B73" s="31" t="s">
        <v>77</v>
      </c>
      <c r="C73" s="22">
        <f>SUM('[1]ing ctas'!C73+[2]ictas!C73+[3]cta!C73)</f>
        <v>4003966696</v>
      </c>
      <c r="D73" s="22">
        <f>SUM('[1]ing ctas'!D73+[2]ictas!D73+[3]cta!D73)</f>
        <v>0</v>
      </c>
      <c r="E73" s="23">
        <f t="shared" si="6"/>
        <v>4003966696</v>
      </c>
      <c r="F73" s="24">
        <f t="shared" si="3"/>
        <v>1.5496652961545612E-2</v>
      </c>
      <c r="G73" s="22">
        <f>SUM('[1]ing ctas'!G73+[2]ictas!G73+[3]cta!G73)</f>
        <v>663453305</v>
      </c>
      <c r="H73" s="25">
        <f t="shared" si="0"/>
        <v>16.569900685307797</v>
      </c>
      <c r="I73" s="24">
        <f t="shared" si="1"/>
        <v>3340513391</v>
      </c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x14ac:dyDescent="0.2">
      <c r="A74" s="15">
        <v>212020214</v>
      </c>
      <c r="B74" s="31" t="s">
        <v>78</v>
      </c>
      <c r="C74" s="22">
        <f>SUM('[1]ing ctas'!C74+[2]ictas!C74+[3]cta!C74)</f>
        <v>976218450</v>
      </c>
      <c r="D74" s="22">
        <f>SUM('[1]ing ctas'!D74+[2]ictas!D74+[3]cta!D74)</f>
        <v>0</v>
      </c>
      <c r="E74" s="23">
        <f t="shared" si="6"/>
        <v>976218450</v>
      </c>
      <c r="F74" s="24">
        <f t="shared" si="3"/>
        <v>3.7782828087509065E-3</v>
      </c>
      <c r="G74" s="22">
        <f>SUM('[1]ing ctas'!G74+[2]ictas!G74+[3]cta!G74)</f>
        <v>23972000</v>
      </c>
      <c r="H74" s="25">
        <f t="shared" si="0"/>
        <v>2.4555979248292226</v>
      </c>
      <c r="I74" s="24">
        <f t="shared" si="1"/>
        <v>952246450</v>
      </c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x14ac:dyDescent="0.2">
      <c r="A75" s="15">
        <v>212020215</v>
      </c>
      <c r="B75" s="31" t="s">
        <v>79</v>
      </c>
      <c r="C75" s="22">
        <f>SUM('[1]ing ctas'!C75+[2]ictas!C75+[3]cta!C75)</f>
        <v>446271291</v>
      </c>
      <c r="D75" s="22">
        <f>SUM('[1]ing ctas'!D75+[2]ictas!D75+[3]cta!D75)</f>
        <v>0</v>
      </c>
      <c r="E75" s="23">
        <f t="shared" si="6"/>
        <v>446271291</v>
      </c>
      <c r="F75" s="24">
        <f t="shared" si="3"/>
        <v>1.7272149966274181E-3</v>
      </c>
      <c r="G75" s="22">
        <f>SUM('[1]ing ctas'!G75+[2]ictas!G75+[3]cta!G75)</f>
        <v>3634000</v>
      </c>
      <c r="H75" s="25">
        <f t="shared" si="0"/>
        <v>0.81430288555129127</v>
      </c>
      <c r="I75" s="24">
        <f t="shared" si="1"/>
        <v>442637291</v>
      </c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x14ac:dyDescent="0.2">
      <c r="A76" s="15">
        <v>212020216</v>
      </c>
      <c r="B76" s="31" t="s">
        <v>80</v>
      </c>
      <c r="C76" s="22">
        <f>SUM('[1]ing ctas'!C76+[2]ictas!C76+[3]cta!C76)</f>
        <v>502055203</v>
      </c>
      <c r="D76" s="22">
        <f>SUM('[1]ing ctas'!D76+[2]ictas!D76+[3]cta!D76)</f>
        <v>0</v>
      </c>
      <c r="E76" s="23">
        <f t="shared" si="6"/>
        <v>502055203</v>
      </c>
      <c r="F76" s="24">
        <f t="shared" si="3"/>
        <v>1.9431168736247983E-3</v>
      </c>
      <c r="G76" s="22">
        <f>SUM('[1]ing ctas'!G76+[2]ictas!G76+[3]cta!G76)</f>
        <v>129320000</v>
      </c>
      <c r="H76" s="25">
        <f t="shared" si="0"/>
        <v>25.758123653983922</v>
      </c>
      <c r="I76" s="24">
        <f t="shared" si="1"/>
        <v>372735203</v>
      </c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x14ac:dyDescent="0.2">
      <c r="A77" s="15">
        <v>212020217</v>
      </c>
      <c r="B77" s="31" t="s">
        <v>81</v>
      </c>
      <c r="C77" s="22">
        <f>SUM(C78:C79)</f>
        <v>3072604813</v>
      </c>
      <c r="D77" s="22">
        <f>SUM(D78:D79)</f>
        <v>0</v>
      </c>
      <c r="E77" s="23">
        <f t="shared" si="6"/>
        <v>3072604813</v>
      </c>
      <c r="F77" s="24">
        <f t="shared" si="3"/>
        <v>1.189197965172979E-2</v>
      </c>
      <c r="G77" s="22">
        <f>SUM(G78:G79)</f>
        <v>1113544961</v>
      </c>
      <c r="H77" s="25">
        <f t="shared" si="0"/>
        <v>36.241073251225167</v>
      </c>
      <c r="I77" s="24">
        <f t="shared" si="1"/>
        <v>1959059852</v>
      </c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x14ac:dyDescent="0.2">
      <c r="A78" s="15">
        <v>2120202171</v>
      </c>
      <c r="B78" s="31" t="s">
        <v>82</v>
      </c>
      <c r="C78" s="22">
        <f>SUM('[1]ing ctas'!C78+[2]ictas!C78+[3]cta!C78)</f>
        <v>1915072296</v>
      </c>
      <c r="D78" s="22">
        <f>SUM('[1]ing ctas'!D78+[2]ictas!D78+[3]cta!D78)</f>
        <v>0</v>
      </c>
      <c r="E78" s="23">
        <f t="shared" si="6"/>
        <v>1915072296</v>
      </c>
      <c r="F78" s="24">
        <f t="shared" si="3"/>
        <v>7.4119524513103887E-3</v>
      </c>
      <c r="G78" s="22">
        <f>SUM('[1]ing ctas'!G78+[2]ictas!G78+[3]cta!G78)</f>
        <v>845967547</v>
      </c>
      <c r="H78" s="25">
        <f t="shared" si="0"/>
        <v>44.174183333285505</v>
      </c>
      <c r="I78" s="24">
        <f t="shared" si="1"/>
        <v>1069104749</v>
      </c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x14ac:dyDescent="0.2">
      <c r="A79" s="15">
        <v>2120202172</v>
      </c>
      <c r="B79" s="31" t="s">
        <v>83</v>
      </c>
      <c r="C79" s="22">
        <f>SUM('[1]ing ctas'!C79+[2]ictas!C79+[3]cta!C79)</f>
        <v>1157532517</v>
      </c>
      <c r="D79" s="22">
        <f>SUM('[1]ing ctas'!D79+[2]ictas!D79+[3]cta!D79)</f>
        <v>0</v>
      </c>
      <c r="E79" s="23">
        <f t="shared" si="6"/>
        <v>1157532517</v>
      </c>
      <c r="F79" s="24">
        <f t="shared" si="3"/>
        <v>4.4800272004194008E-3</v>
      </c>
      <c r="G79" s="22">
        <f>SUM('[1]ing ctas'!G79+[2]ictas!G79+[3]cta!G79)</f>
        <v>267577414</v>
      </c>
      <c r="H79" s="25">
        <f t="shared" si="0"/>
        <v>23.116189832272333</v>
      </c>
      <c r="I79" s="24">
        <f t="shared" si="1"/>
        <v>889955103</v>
      </c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x14ac:dyDescent="0.2">
      <c r="A80" s="15">
        <v>212020218</v>
      </c>
      <c r="B80" s="31" t="s">
        <v>84</v>
      </c>
      <c r="C80" s="22">
        <f>SUM('[1]ing ctas'!C80+[2]ictas!C80+[3]cta!C80)</f>
        <v>1731356456</v>
      </c>
      <c r="D80" s="22">
        <f>SUM('[1]ing ctas'!D80+[2]ictas!D80+[3]cta!D80)</f>
        <v>0</v>
      </c>
      <c r="E80" s="23">
        <f t="shared" si="6"/>
        <v>1731356456</v>
      </c>
      <c r="F80" s="24">
        <f t="shared" si="3"/>
        <v>6.7009124172204438E-3</v>
      </c>
      <c r="G80" s="22">
        <f>SUM('[1]ing ctas'!G80+[2]ictas!G80+[3]cta!G80)</f>
        <v>571749675</v>
      </c>
      <c r="H80" s="25">
        <f t="shared" si="0"/>
        <v>33.02322136025812</v>
      </c>
      <c r="I80" s="24">
        <f t="shared" si="1"/>
        <v>1159606781</v>
      </c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x14ac:dyDescent="0.2">
      <c r="A81" s="15">
        <v>212020219</v>
      </c>
      <c r="B81" s="31" t="s">
        <v>85</v>
      </c>
      <c r="C81" s="22">
        <f>SUM('[1]ing ctas'!C81+[2]ictas!C81+[3]cta!C81)</f>
        <v>187833244</v>
      </c>
      <c r="D81" s="22">
        <f>SUM('[1]ing ctas'!D81+[2]ictas!D81+[3]cta!D81)</f>
        <v>0</v>
      </c>
      <c r="E81" s="23">
        <f t="shared" si="6"/>
        <v>187833244</v>
      </c>
      <c r="F81" s="24">
        <f t="shared" si="3"/>
        <v>7.2697572630092623E-4</v>
      </c>
      <c r="G81" s="22">
        <f>SUM('[1]ing ctas'!G81+[2]ictas!G81+[3]cta!G81)</f>
        <v>36064222</v>
      </c>
      <c r="H81" s="25">
        <f t="shared" si="0"/>
        <v>19.200127321444761</v>
      </c>
      <c r="I81" s="24">
        <f t="shared" si="1"/>
        <v>151769022</v>
      </c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x14ac:dyDescent="0.2">
      <c r="A82" s="15">
        <v>212020220</v>
      </c>
      <c r="B82" s="31" t="s">
        <v>86</v>
      </c>
      <c r="C82" s="22">
        <f>SUM('[1]ing ctas'!C82+[2]ictas!C82+[3]cta!C82)</f>
        <v>0</v>
      </c>
      <c r="D82" s="22">
        <f>SUM('[1]ing ctas'!D82+[2]ictas!D82+[3]cta!D82)</f>
        <v>0</v>
      </c>
      <c r="E82" s="23">
        <f t="shared" si="6"/>
        <v>0</v>
      </c>
      <c r="F82" s="24">
        <f t="shared" si="3"/>
        <v>0</v>
      </c>
      <c r="G82" s="22">
        <f>SUM('[1]ing ctas'!G82+[2]ictas!G82+[3]cta!G82)</f>
        <v>2112617690</v>
      </c>
      <c r="H82" s="25">
        <f t="shared" si="0"/>
        <v>0</v>
      </c>
      <c r="I82" s="24">
        <f t="shared" si="1"/>
        <v>-2112617690</v>
      </c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x14ac:dyDescent="0.2">
      <c r="A83" s="15">
        <v>212020221</v>
      </c>
      <c r="B83" s="31" t="s">
        <v>87</v>
      </c>
      <c r="C83" s="22">
        <f>SUM('[1]ing ctas'!C83+[2]ictas!C83+[3]cta!C83)</f>
        <v>25200000000</v>
      </c>
      <c r="D83" s="22">
        <f>SUM('[1]ing ctas'!D83+[2]ictas!D83+[3]cta!D83)</f>
        <v>0</v>
      </c>
      <c r="E83" s="23">
        <f t="shared" si="6"/>
        <v>25200000000</v>
      </c>
      <c r="F83" s="24">
        <f t="shared" si="3"/>
        <v>9.7532193517263333E-2</v>
      </c>
      <c r="G83" s="22">
        <f>SUM('[1]ing ctas'!G83+[2]ictas!G83+[3]cta!G83)</f>
        <v>0</v>
      </c>
      <c r="H83" s="25">
        <f t="shared" si="0"/>
        <v>0</v>
      </c>
      <c r="I83" s="24">
        <f t="shared" si="1"/>
        <v>25200000000</v>
      </c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x14ac:dyDescent="0.2">
      <c r="A84" s="15">
        <v>212020222</v>
      </c>
      <c r="B84" s="32" t="s">
        <v>64</v>
      </c>
      <c r="C84" s="22">
        <f>SUM('[1]ing ctas'!C84+[2]ictas!C84+[3]cta!C84)</f>
        <v>0</v>
      </c>
      <c r="D84" s="22">
        <f>SUM('[1]ing ctas'!D84+[2]ictas!D84+[3]cta!D84)</f>
        <v>0</v>
      </c>
      <c r="E84" s="23">
        <f t="shared" ref="E84" si="7">SUM(C84:D84)</f>
        <v>0</v>
      </c>
      <c r="F84" s="24">
        <f t="shared" si="3"/>
        <v>0</v>
      </c>
      <c r="G84" s="22">
        <f>SUM('[1]ing ctas'!G84+[2]ictas!G84+[3]cta!G84)</f>
        <v>109236204</v>
      </c>
      <c r="H84" s="25">
        <f t="shared" si="0"/>
        <v>0</v>
      </c>
      <c r="I84" s="24">
        <f t="shared" si="1"/>
        <v>-109236204</v>
      </c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x14ac:dyDescent="0.2">
      <c r="A85" s="15">
        <v>212020223</v>
      </c>
      <c r="B85" s="21" t="s">
        <v>88</v>
      </c>
      <c r="C85" s="22">
        <f>SUM('[1]ing ctas'!C85+[2]ictas!C85+[3]cta!C85)</f>
        <v>4832308503</v>
      </c>
      <c r="D85" s="22">
        <f>SUM('[1]ing ctas'!D85+[2]ictas!D85+[3]cta!D85)</f>
        <v>0</v>
      </c>
      <c r="E85" s="23">
        <f t="shared" si="2"/>
        <v>4832308503</v>
      </c>
      <c r="F85" s="24">
        <f t="shared" si="3"/>
        <v>1.8702605081337819E-2</v>
      </c>
      <c r="G85" s="22">
        <f>SUM('[1]ing ctas'!G85+[2]ictas!G85+[3]cta!G85)</f>
        <v>3250729488</v>
      </c>
      <c r="H85" s="25">
        <f t="shared" si="0"/>
        <v>67.2707358394415</v>
      </c>
      <c r="I85" s="24">
        <f t="shared" si="1"/>
        <v>1581579015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x14ac:dyDescent="0.2">
      <c r="A86" s="15">
        <v>2120206</v>
      </c>
      <c r="B86" s="21" t="s">
        <v>89</v>
      </c>
      <c r="C86" s="22">
        <f>SUM(C87:C90)</f>
        <v>125770554613</v>
      </c>
      <c r="D86" s="22">
        <f>SUM(D87:D90)</f>
        <v>0</v>
      </c>
      <c r="E86" s="23">
        <f t="shared" si="2"/>
        <v>125770554613</v>
      </c>
      <c r="F86" s="24">
        <f t="shared" si="3"/>
        <v>0.48677293933685128</v>
      </c>
      <c r="G86" s="22">
        <f>SUM(G87:G90)</f>
        <v>25158164224</v>
      </c>
      <c r="H86" s="25">
        <f t="shared" si="0"/>
        <v>20.003222774529757</v>
      </c>
      <c r="I86" s="24">
        <f t="shared" si="1"/>
        <v>100612390389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x14ac:dyDescent="0.2">
      <c r="A87" s="15">
        <v>212020601</v>
      </c>
      <c r="B87" s="21" t="s">
        <v>90</v>
      </c>
      <c r="C87" s="22">
        <f>SUM('[1]ing ctas'!C87+[2]ictas!C87+[3]cta!C87)</f>
        <v>112280954613</v>
      </c>
      <c r="D87" s="22">
        <f>SUM('[1]ing ctas'!D87+[2]ictas!D87+[3]cta!D87)</f>
        <v>0</v>
      </c>
      <c r="E87" s="23">
        <f t="shared" si="2"/>
        <v>112280954613</v>
      </c>
      <c r="F87" s="24">
        <f t="shared" si="3"/>
        <v>0.43456380133405464</v>
      </c>
      <c r="G87" s="22">
        <f>SUM('[1]ing ctas'!G87+[2]ictas!G87+[3]cta!G87)</f>
        <v>21840482746</v>
      </c>
      <c r="H87" s="25">
        <f t="shared" si="0"/>
        <v>19.451636140143119</v>
      </c>
      <c r="I87" s="24">
        <f t="shared" si="1"/>
        <v>90440471867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x14ac:dyDescent="0.2">
      <c r="A88" s="15">
        <v>212020602</v>
      </c>
      <c r="B88" s="21" t="s">
        <v>91</v>
      </c>
      <c r="C88" s="22">
        <f>SUM('[1]ing ctas'!C88+[2]ictas!C88+[3]cta!C88)</f>
        <v>9811900000</v>
      </c>
      <c r="D88" s="22">
        <f>SUM('[1]ing ctas'!D88+[2]ictas!D88+[3]cta!D88)</f>
        <v>0</v>
      </c>
      <c r="E88" s="23">
        <f t="shared" si="2"/>
        <v>9811900000</v>
      </c>
      <c r="F88" s="24">
        <f t="shared" si="3"/>
        <v>3.7975243236985555E-2</v>
      </c>
      <c r="G88" s="22">
        <f>SUM('[1]ing ctas'!G88+[2]ictas!G88+[3]cta!G88)</f>
        <v>2390237165</v>
      </c>
      <c r="H88" s="25">
        <f t="shared" si="0"/>
        <v>24.360594431251847</v>
      </c>
      <c r="I88" s="24">
        <f t="shared" si="1"/>
        <v>7421662835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x14ac:dyDescent="0.2">
      <c r="A89" s="15">
        <v>212020604</v>
      </c>
      <c r="B89" s="21" t="s">
        <v>92</v>
      </c>
      <c r="C89" s="22">
        <f>SUM('[1]ing ctas'!C89+[2]ictas!C89+[3]cta!C89)</f>
        <v>100000000</v>
      </c>
      <c r="D89" s="22">
        <f>SUM('[1]ing ctas'!D89+[2]ictas!D89+[3]cta!D89)</f>
        <v>0</v>
      </c>
      <c r="E89" s="23">
        <f t="shared" si="2"/>
        <v>100000000</v>
      </c>
      <c r="F89" s="24">
        <f t="shared" si="3"/>
        <v>3.8703251395739416E-4</v>
      </c>
      <c r="G89" s="22">
        <f>SUM('[1]ing ctas'!G89+[2]ictas!G89+[3]cta!G89)</f>
        <v>82836848</v>
      </c>
      <c r="H89" s="25">
        <f t="shared" si="0"/>
        <v>82.836848000000003</v>
      </c>
      <c r="I89" s="24">
        <f t="shared" si="1"/>
        <v>17163152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x14ac:dyDescent="0.2">
      <c r="A90" s="15">
        <v>212020605</v>
      </c>
      <c r="B90" s="21" t="s">
        <v>93</v>
      </c>
      <c r="C90" s="22">
        <f>SUM('[1]ing ctas'!C90+[2]ictas!C90+[3]cta!C90)</f>
        <v>3577700000</v>
      </c>
      <c r="D90" s="22">
        <f>SUM('[1]ing ctas'!D90+[2]ictas!D90+[3]cta!D90)</f>
        <v>0</v>
      </c>
      <c r="E90" s="23">
        <f t="shared" si="2"/>
        <v>3577700000</v>
      </c>
      <c r="F90" s="24">
        <f t="shared" si="3"/>
        <v>1.384686225185369E-2</v>
      </c>
      <c r="G90" s="22">
        <f>SUM('[1]ing ctas'!G90+[2]ictas!G90+[3]cta!G90)</f>
        <v>844607465</v>
      </c>
      <c r="H90" s="25">
        <f t="shared" si="0"/>
        <v>23.60755415490399</v>
      </c>
      <c r="I90" s="24">
        <f t="shared" si="1"/>
        <v>2733092535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x14ac:dyDescent="0.2">
      <c r="A91" s="15">
        <v>2120299</v>
      </c>
      <c r="B91" s="21" t="s">
        <v>94</v>
      </c>
      <c r="C91" s="22">
        <f>SUM(C92:C106)</f>
        <v>22481232000</v>
      </c>
      <c r="D91" s="22">
        <f>SUM(D92:D106)</f>
        <v>0</v>
      </c>
      <c r="E91" s="23">
        <f t="shared" si="2"/>
        <v>22481232000</v>
      </c>
      <c r="F91" s="24">
        <f t="shared" si="3"/>
        <v>8.7009677378194164E-2</v>
      </c>
      <c r="G91" s="22">
        <f>SUM(G92:G106)</f>
        <v>6045839087</v>
      </c>
      <c r="H91" s="25">
        <f t="shared" si="0"/>
        <v>26.892828146606913</v>
      </c>
      <c r="I91" s="24">
        <f t="shared" si="1"/>
        <v>16435392913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x14ac:dyDescent="0.2">
      <c r="A92" s="15">
        <v>212029901</v>
      </c>
      <c r="B92" s="21" t="s">
        <v>95</v>
      </c>
      <c r="C92" s="22">
        <f>SUM('[1]ing ctas'!C92+[2]ictas!C92+[3]cta!C92)</f>
        <v>0</v>
      </c>
      <c r="D92" s="22">
        <f>SUM('[1]ing ctas'!D92+[2]ictas!D92+[3]cta!D92)</f>
        <v>0</v>
      </c>
      <c r="E92" s="23">
        <f t="shared" si="2"/>
        <v>0</v>
      </c>
      <c r="F92" s="24">
        <f t="shared" si="3"/>
        <v>0</v>
      </c>
      <c r="G92" s="22">
        <f>SUM('[1]ing ctas'!G92+[2]ictas!G92+[3]cta!G92)</f>
        <v>168503790</v>
      </c>
      <c r="H92" s="25">
        <f t="shared" si="0"/>
        <v>0</v>
      </c>
      <c r="I92" s="24">
        <f t="shared" si="1"/>
        <v>-168503790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x14ac:dyDescent="0.2">
      <c r="A93" s="15">
        <v>212029902</v>
      </c>
      <c r="B93" s="21" t="s">
        <v>96</v>
      </c>
      <c r="C93" s="22">
        <f>SUM('[1]ing ctas'!C93+[2]ictas!C93+[3]cta!C93)</f>
        <v>548294000</v>
      </c>
      <c r="D93" s="22">
        <f>SUM('[1]ing ctas'!D93+[2]ictas!D93+[3]cta!D93)</f>
        <v>0</v>
      </c>
      <c r="E93" s="23">
        <f t="shared" si="2"/>
        <v>548294000</v>
      </c>
      <c r="F93" s="24">
        <f t="shared" si="3"/>
        <v>2.1220760520775546E-3</v>
      </c>
      <c r="G93" s="22">
        <f>SUM('[1]ing ctas'!G93+[2]ictas!G93+[3]cta!G93)</f>
        <v>137021548</v>
      </c>
      <c r="H93" s="25">
        <f t="shared" ref="H93:H159" si="8">IF(OR(G93=0,E93=0),0,G93/E93)*100</f>
        <v>24.990524791444006</v>
      </c>
      <c r="I93" s="24">
        <f t="shared" si="1"/>
        <v>411272452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x14ac:dyDescent="0.2">
      <c r="A94" s="15">
        <v>212029903</v>
      </c>
      <c r="B94" s="21" t="s">
        <v>97</v>
      </c>
      <c r="C94" s="22">
        <f>SUM('[1]ing ctas'!C94+[2]ictas!C94+[3]cta!C94)</f>
        <v>350000000</v>
      </c>
      <c r="D94" s="22">
        <f>SUM('[1]ing ctas'!D94+[2]ictas!D94+[3]cta!D94)</f>
        <v>0</v>
      </c>
      <c r="E94" s="23">
        <f t="shared" si="2"/>
        <v>350000000</v>
      </c>
      <c r="F94" s="24">
        <f t="shared" si="3"/>
        <v>1.3546137988508795E-3</v>
      </c>
      <c r="G94" s="22">
        <f>SUM('[1]ing ctas'!G94+[2]ictas!G94+[3]cta!G94)</f>
        <v>51661791</v>
      </c>
      <c r="H94" s="25">
        <f t="shared" si="8"/>
        <v>14.760511714285714</v>
      </c>
      <c r="I94" s="24">
        <f t="shared" ref="I94:I161" si="9">SUM(E94-G94)</f>
        <v>298338209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x14ac:dyDescent="0.2">
      <c r="A95" s="15">
        <v>212029904</v>
      </c>
      <c r="B95" s="21" t="s">
        <v>98</v>
      </c>
      <c r="C95" s="22">
        <f>SUM('[1]ing ctas'!C95+[2]ictas!C95+[3]cta!C95)</f>
        <v>2271431000</v>
      </c>
      <c r="D95" s="22">
        <f>SUM('[1]ing ctas'!D95+[2]ictas!D95+[3]cta!D95)</f>
        <v>0</v>
      </c>
      <c r="E95" s="23">
        <f t="shared" ref="E95:E163" si="10">SUM(C95:D95)</f>
        <v>2271431000</v>
      </c>
      <c r="F95" s="24">
        <f t="shared" ref="F95:F163" si="11">IF(OR(E95=0,E$7=0),0,E95/E$7)*100</f>
        <v>8.7911765021075772E-3</v>
      </c>
      <c r="G95" s="22">
        <f>SUM('[1]ing ctas'!G95+[2]ictas!G95+[3]cta!G95)</f>
        <v>948296702</v>
      </c>
      <c r="H95" s="25">
        <f t="shared" si="8"/>
        <v>41.748866771651876</v>
      </c>
      <c r="I95" s="24">
        <f t="shared" si="9"/>
        <v>1323134298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x14ac:dyDescent="0.2">
      <c r="A96" s="15">
        <v>212029905</v>
      </c>
      <c r="B96" s="21" t="s">
        <v>99</v>
      </c>
      <c r="C96" s="22">
        <f>SUM('[1]ing ctas'!C96+[2]ictas!C96+[3]cta!C96)</f>
        <v>20640000</v>
      </c>
      <c r="D96" s="22">
        <f>SUM('[1]ing ctas'!D96+[2]ictas!D96+[3]cta!D96)</f>
        <v>0</v>
      </c>
      <c r="E96" s="23">
        <f t="shared" si="10"/>
        <v>20640000</v>
      </c>
      <c r="F96" s="24">
        <f t="shared" si="11"/>
        <v>7.9883510880806159E-5</v>
      </c>
      <c r="G96" s="22">
        <f>SUM('[1]ing ctas'!G96+[2]ictas!G96+[3]cta!G96)</f>
        <v>13594140</v>
      </c>
      <c r="H96" s="25">
        <f t="shared" si="8"/>
        <v>65.863081395348829</v>
      </c>
      <c r="I96" s="24">
        <f t="shared" si="9"/>
        <v>7045860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hidden="1" x14ac:dyDescent="0.2">
      <c r="A97" s="15">
        <v>212029906</v>
      </c>
      <c r="B97" s="21" t="s">
        <v>100</v>
      </c>
      <c r="C97" s="22">
        <f>SUM('[1]ing ctas'!C97+[2]ictas!C97+[3]cta!C97)</f>
        <v>0</v>
      </c>
      <c r="D97" s="22">
        <f>SUM('[1]ing ctas'!D97+[2]ictas!D97+[3]cta!D97)</f>
        <v>0</v>
      </c>
      <c r="E97" s="23">
        <f t="shared" si="10"/>
        <v>0</v>
      </c>
      <c r="F97" s="24">
        <f t="shared" si="11"/>
        <v>0</v>
      </c>
      <c r="G97" s="22">
        <f>SUM('[1]ing ctas'!G97+[2]ictas!G97+[3]cta!G97)</f>
        <v>0</v>
      </c>
      <c r="H97" s="25">
        <f t="shared" si="8"/>
        <v>0</v>
      </c>
      <c r="I97" s="24">
        <f t="shared" si="9"/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x14ac:dyDescent="0.2">
      <c r="A98" s="15">
        <v>212029907</v>
      </c>
      <c r="B98" s="21" t="s">
        <v>101</v>
      </c>
      <c r="C98" s="22">
        <f>SUM('[1]ing ctas'!C98+[2]ictas!C98+[3]cta!C98)</f>
        <v>1317600000</v>
      </c>
      <c r="D98" s="22">
        <f>SUM('[1]ing ctas'!D98+[2]ictas!D98+[3]cta!D98)</f>
        <v>0</v>
      </c>
      <c r="E98" s="23">
        <f t="shared" si="10"/>
        <v>1317600000</v>
      </c>
      <c r="F98" s="24">
        <f t="shared" si="11"/>
        <v>5.0995404039026254E-3</v>
      </c>
      <c r="G98" s="22">
        <f>SUM('[1]ing ctas'!G98+[2]ictas!G98+[3]cta!G98)</f>
        <v>66761719</v>
      </c>
      <c r="H98" s="25">
        <f t="shared" si="8"/>
        <v>5.0669185640558592</v>
      </c>
      <c r="I98" s="24">
        <f t="shared" si="9"/>
        <v>1250838281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x14ac:dyDescent="0.2">
      <c r="A99" s="15">
        <v>212029908</v>
      </c>
      <c r="B99" s="21" t="s">
        <v>102</v>
      </c>
      <c r="C99" s="22">
        <f>SUM('[1]ing ctas'!C99+[2]ictas!C99+[3]cta!C99)</f>
        <v>0</v>
      </c>
      <c r="D99" s="22">
        <f>SUM('[1]ing ctas'!D99+[2]ictas!D99+[3]cta!D99)</f>
        <v>0</v>
      </c>
      <c r="E99" s="23">
        <f t="shared" si="10"/>
        <v>0</v>
      </c>
      <c r="F99" s="24">
        <f t="shared" si="11"/>
        <v>0</v>
      </c>
      <c r="G99" s="22">
        <f>SUM('[1]ing ctas'!G99+[2]ictas!G99+[3]cta!G99)</f>
        <v>230293700</v>
      </c>
      <c r="H99" s="25">
        <f t="shared" si="8"/>
        <v>0</v>
      </c>
      <c r="I99" s="24">
        <f t="shared" si="9"/>
        <v>-230293700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x14ac:dyDescent="0.2">
      <c r="A100" s="15">
        <v>212029909</v>
      </c>
      <c r="B100" s="21" t="s">
        <v>103</v>
      </c>
      <c r="C100" s="22">
        <f>SUM('[1]ing ctas'!C100+[2]ictas!C100+[3]cta!C100)</f>
        <v>0</v>
      </c>
      <c r="D100" s="22">
        <f>SUM('[1]ing ctas'!D100+[2]ictas!D100+[3]cta!D100)</f>
        <v>0</v>
      </c>
      <c r="E100" s="23">
        <f t="shared" si="10"/>
        <v>0</v>
      </c>
      <c r="F100" s="24">
        <f t="shared" si="11"/>
        <v>0</v>
      </c>
      <c r="G100" s="22">
        <f>SUM('[1]ing ctas'!G100+[2]ictas!G100+[3]cta!G100)</f>
        <v>2015109980</v>
      </c>
      <c r="H100" s="25">
        <f t="shared" si="8"/>
        <v>0</v>
      </c>
      <c r="I100" s="24">
        <f t="shared" si="9"/>
        <v>-2015109980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x14ac:dyDescent="0.2">
      <c r="A101" s="15">
        <v>212029910</v>
      </c>
      <c r="B101" s="21" t="s">
        <v>104</v>
      </c>
      <c r="C101" s="22">
        <f>SUM('[1]ing ctas'!C101+[2]ictas!C101+[3]cta!C101)</f>
        <v>7572010000</v>
      </c>
      <c r="D101" s="22">
        <f>SUM('[1]ing ctas'!D101+[2]ictas!D101+[3]cta!D101)</f>
        <v>0</v>
      </c>
      <c r="E101" s="23">
        <f t="shared" ref="E101" si="12">SUM(C101:D101)</f>
        <v>7572010000</v>
      </c>
      <c r="F101" s="24">
        <f t="shared" si="11"/>
        <v>2.9306140660105281E-2</v>
      </c>
      <c r="G101" s="22">
        <f>SUM('[1]ing ctas'!G101+[2]ictas!G101+[3]cta!G101)</f>
        <v>0</v>
      </c>
      <c r="H101" s="25">
        <f t="shared" si="8"/>
        <v>0</v>
      </c>
      <c r="I101" s="24">
        <f t="shared" si="9"/>
        <v>7572010000</v>
      </c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x14ac:dyDescent="0.2">
      <c r="A102" s="15">
        <v>212029911</v>
      </c>
      <c r="B102" s="21" t="s">
        <v>105</v>
      </c>
      <c r="C102" s="22">
        <f>SUM('[1]ing ctas'!C102+[2]ictas!C102+[3]cta!C102)</f>
        <v>8699000</v>
      </c>
      <c r="D102" s="22">
        <f>SUM('[1]ing ctas'!D102+[2]ictas!D102+[3]cta!D102)</f>
        <v>0</v>
      </c>
      <c r="E102" s="23">
        <f t="shared" si="10"/>
        <v>8699000</v>
      </c>
      <c r="F102" s="24">
        <f t="shared" si="11"/>
        <v>3.3667958389153718E-5</v>
      </c>
      <c r="G102" s="22">
        <f>SUM('[1]ing ctas'!G102+[2]ictas!G102+[3]cta!G102)</f>
        <v>0</v>
      </c>
      <c r="H102" s="25">
        <f t="shared" si="8"/>
        <v>0</v>
      </c>
      <c r="I102" s="24">
        <f t="shared" si="9"/>
        <v>8699000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x14ac:dyDescent="0.2">
      <c r="A103" s="15">
        <v>212029913</v>
      </c>
      <c r="B103" s="21" t="s">
        <v>106</v>
      </c>
      <c r="C103" s="22">
        <f>SUM('[1]ing ctas'!C103+[2]ictas!C103+[3]cta!C103)</f>
        <v>12558000</v>
      </c>
      <c r="D103" s="22">
        <f>SUM('[1]ing ctas'!D103+[2]ictas!D103+[3]cta!D103)</f>
        <v>0</v>
      </c>
      <c r="E103" s="23">
        <f t="shared" si="10"/>
        <v>12558000</v>
      </c>
      <c r="F103" s="24">
        <f t="shared" si="11"/>
        <v>4.8603543102769553E-5</v>
      </c>
      <c r="G103" s="22">
        <f>SUM('[1]ing ctas'!G103+[2]ictas!G103+[3]cta!G103)</f>
        <v>26106147</v>
      </c>
      <c r="H103" s="25">
        <f t="shared" si="8"/>
        <v>207.88459149546105</v>
      </c>
      <c r="I103" s="24">
        <f t="shared" si="9"/>
        <v>-13548147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x14ac:dyDescent="0.2">
      <c r="A104" s="15">
        <v>212029915</v>
      </c>
      <c r="B104" s="21" t="s">
        <v>107</v>
      </c>
      <c r="C104" s="22">
        <f>SUM('[1]ing ctas'!C104+[2]ictas!C104+[3]cta!C104)</f>
        <v>0</v>
      </c>
      <c r="D104" s="22">
        <f>SUM('[1]ing ctas'!D104+[2]ictas!D104+[3]cta!D104)</f>
        <v>0</v>
      </c>
      <c r="E104" s="23">
        <f t="shared" si="10"/>
        <v>0</v>
      </c>
      <c r="F104" s="24">
        <f t="shared" si="11"/>
        <v>0</v>
      </c>
      <c r="G104" s="22">
        <f>SUM('[1]ing ctas'!G104+[2]ictas!G104+[3]cta!G104)</f>
        <v>21002710</v>
      </c>
      <c r="H104" s="25">
        <f t="shared" si="8"/>
        <v>0</v>
      </c>
      <c r="I104" s="24">
        <f t="shared" si="9"/>
        <v>-21002710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hidden="1" x14ac:dyDescent="0.2">
      <c r="A105" s="15">
        <v>212029916</v>
      </c>
      <c r="B105" s="21" t="s">
        <v>108</v>
      </c>
      <c r="C105" s="22">
        <f>SUM('[1]ing ctas'!C105+[2]ictas!C105+[3]cta!C105)</f>
        <v>0</v>
      </c>
      <c r="D105" s="22">
        <f>SUM('[1]ing ctas'!D105+[2]ictas!D105+[3]cta!D105)</f>
        <v>0</v>
      </c>
      <c r="E105" s="23">
        <f t="shared" si="10"/>
        <v>0</v>
      </c>
      <c r="F105" s="24">
        <f t="shared" si="11"/>
        <v>0</v>
      </c>
      <c r="G105" s="22">
        <f>SUM('[1]ing ctas'!G105+[2]ictas!G105+[3]cta!G105)</f>
        <v>0</v>
      </c>
      <c r="H105" s="25">
        <f t="shared" si="8"/>
        <v>0</v>
      </c>
      <c r="I105" s="24">
        <f t="shared" si="9"/>
        <v>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x14ac:dyDescent="0.2">
      <c r="A106" s="15">
        <v>212029999</v>
      </c>
      <c r="B106" s="21" t="s">
        <v>109</v>
      </c>
      <c r="C106" s="22">
        <f>SUM('[1]ing ctas'!C106+[2]ictas!C106+[3]cta!C106)</f>
        <v>10380000000</v>
      </c>
      <c r="D106" s="22">
        <f>SUM('[1]ing ctas'!D106+[2]ictas!D106+[3]cta!D106)</f>
        <v>0</v>
      </c>
      <c r="E106" s="23">
        <f t="shared" si="10"/>
        <v>10380000000</v>
      </c>
      <c r="F106" s="24">
        <f t="shared" si="11"/>
        <v>4.0173974948777516E-2</v>
      </c>
      <c r="G106" s="22">
        <f>SUM('[1]ing ctas'!G106+[2]ictas!G106+[3]cta!G106)</f>
        <v>2367486860</v>
      </c>
      <c r="H106" s="25">
        <f t="shared" si="8"/>
        <v>22.808158574181117</v>
      </c>
      <c r="I106" s="24">
        <f t="shared" si="9"/>
        <v>8012513140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x14ac:dyDescent="0.2">
      <c r="A107" s="15">
        <v>21203</v>
      </c>
      <c r="B107" s="28" t="s">
        <v>92</v>
      </c>
      <c r="C107" s="22">
        <f>SUM(C108:C110)</f>
        <v>114278870000</v>
      </c>
      <c r="D107" s="22">
        <f>SUM(D108:D110)</f>
        <v>0</v>
      </c>
      <c r="E107" s="23">
        <f t="shared" si="10"/>
        <v>114278870000</v>
      </c>
      <c r="F107" s="24">
        <f t="shared" si="11"/>
        <v>0.4422963834831023</v>
      </c>
      <c r="G107" s="22">
        <f>SUM(G108:G110)</f>
        <v>27527631855</v>
      </c>
      <c r="H107" s="25">
        <f t="shared" si="8"/>
        <v>24.088120450438474</v>
      </c>
      <c r="I107" s="24">
        <f t="shared" si="9"/>
        <v>86751238145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x14ac:dyDescent="0.2">
      <c r="A108" s="15">
        <v>2120302</v>
      </c>
      <c r="B108" s="28" t="s">
        <v>110</v>
      </c>
      <c r="C108" s="22">
        <f>SUM('[1]ing ctas'!C108+[2]ictas!C108+[3]cta!C108)</f>
        <v>110134128000</v>
      </c>
      <c r="D108" s="22">
        <f>SUM('[1]ing ctas'!D108+[2]ictas!D108+[3]cta!D108)</f>
        <v>0</v>
      </c>
      <c r="E108" s="23">
        <f t="shared" si="10"/>
        <v>110134128000</v>
      </c>
      <c r="F108" s="24">
        <f t="shared" si="11"/>
        <v>0.42625488432345437</v>
      </c>
      <c r="G108" s="22">
        <f>SUM('[1]ing ctas'!G108+[2]ictas!G108+[3]cta!G108)</f>
        <v>26342666600</v>
      </c>
      <c r="H108" s="25">
        <f t="shared" si="8"/>
        <v>23.91871355262376</v>
      </c>
      <c r="I108" s="24">
        <f t="shared" si="9"/>
        <v>83791461400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x14ac:dyDescent="0.2">
      <c r="A109" s="15">
        <v>2120303</v>
      </c>
      <c r="B109" s="28" t="s">
        <v>111</v>
      </c>
      <c r="C109" s="22">
        <f>SUM('[1]ing ctas'!C109+[2]ictas!C109+[3]cta!C109)</f>
        <v>0</v>
      </c>
      <c r="D109" s="22">
        <f>SUM('[1]ing ctas'!D109+[2]ictas!D109+[3]cta!D109)</f>
        <v>0</v>
      </c>
      <c r="E109" s="23">
        <f t="shared" ref="E109" si="13">SUM(C109:D109)</f>
        <v>0</v>
      </c>
      <c r="F109" s="24">
        <f t="shared" si="11"/>
        <v>0</v>
      </c>
      <c r="G109" s="22">
        <f>SUM('[1]ing ctas'!G109+[2]ictas!G109+[3]cta!G109)</f>
        <v>8015304</v>
      </c>
      <c r="H109" s="25">
        <f t="shared" si="8"/>
        <v>0</v>
      </c>
      <c r="I109" s="24">
        <f t="shared" si="9"/>
        <v>-8015304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x14ac:dyDescent="0.2">
      <c r="A110" s="15">
        <v>2120399</v>
      </c>
      <c r="B110" s="28" t="s">
        <v>112</v>
      </c>
      <c r="C110" s="22">
        <f>SUM('[1]ing ctas'!C110+[2]ictas!C110+[3]cta!C110)</f>
        <v>4144742000</v>
      </c>
      <c r="D110" s="22">
        <f>SUM('[1]ing ctas'!D110+[2]ictas!D110+[3]cta!D110)</f>
        <v>0</v>
      </c>
      <c r="E110" s="23">
        <f t="shared" si="10"/>
        <v>4144742000</v>
      </c>
      <c r="F110" s="24">
        <f t="shared" si="11"/>
        <v>1.6041499159647976E-2</v>
      </c>
      <c r="G110" s="22">
        <f>SUM('[1]ing ctas'!G110+[2]ictas!G110+[3]cta!G110)</f>
        <v>1176949951</v>
      </c>
      <c r="H110" s="25">
        <f t="shared" si="8"/>
        <v>28.396217448516698</v>
      </c>
      <c r="I110" s="24">
        <f t="shared" si="9"/>
        <v>2967792049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">
      <c r="A111" s="15">
        <v>21204</v>
      </c>
      <c r="B111" s="28" t="s">
        <v>113</v>
      </c>
      <c r="C111" s="22">
        <f>SUM(C112+C146+C147+C148+C151+C152+C153)</f>
        <v>1506676873589</v>
      </c>
      <c r="D111" s="22">
        <f>SUM(D112+D146+D147+D148+D151+D152+D153)</f>
        <v>23232436635</v>
      </c>
      <c r="E111" s="23">
        <f t="shared" si="10"/>
        <v>1529909310224</v>
      </c>
      <c r="F111" s="24">
        <f t="shared" si="11"/>
        <v>5.9212464646281751</v>
      </c>
      <c r="G111" s="22">
        <f>SUM(G112+G146+G147+G148+G151+G152+G153)</f>
        <v>279321458632</v>
      </c>
      <c r="H111" s="25">
        <f t="shared" si="8"/>
        <v>18.257386680724458</v>
      </c>
      <c r="I111" s="24">
        <f t="shared" si="9"/>
        <v>1250587851592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x14ac:dyDescent="0.2">
      <c r="A112" s="15">
        <v>2120401</v>
      </c>
      <c r="B112" s="28" t="s">
        <v>114</v>
      </c>
      <c r="C112" s="22">
        <f>SUM(C113:C145)-C115-C124-C127-C135-C139</f>
        <v>1363288108050</v>
      </c>
      <c r="D112" s="22">
        <f>SUM(D113:D145)-D115-D124-D127-D135-D139</f>
        <v>0</v>
      </c>
      <c r="E112" s="23">
        <f t="shared" si="10"/>
        <v>1363288108050</v>
      </c>
      <c r="F112" s="24">
        <f t="shared" si="11"/>
        <v>5.2763682370681106</v>
      </c>
      <c r="G112" s="22">
        <f>SUM(G113:G145)-G115-G124-G127-G135-G139</f>
        <v>238025866495</v>
      </c>
      <c r="H112" s="25">
        <f t="shared" si="8"/>
        <v>17.459689194785387</v>
      </c>
      <c r="I112" s="24">
        <f t="shared" si="9"/>
        <v>1125262241555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x14ac:dyDescent="0.2">
      <c r="A113" s="15">
        <v>212040101</v>
      </c>
      <c r="B113" s="33" t="s">
        <v>115</v>
      </c>
      <c r="C113" s="22">
        <f>SUM('[1]ing ctas'!C113+[2]ictas!C113+[3]cta!C113)</f>
        <v>86416676744</v>
      </c>
      <c r="D113" s="22">
        <f>SUM('[1]ing ctas'!D113+[2]ictas!D113+[3]cta!D113)</f>
        <v>0</v>
      </c>
      <c r="E113" s="23">
        <f t="shared" si="10"/>
        <v>86416676744</v>
      </c>
      <c r="F113" s="24">
        <f t="shared" si="11"/>
        <v>0.33446063648073798</v>
      </c>
      <c r="G113" s="22">
        <f>SUM('[1]ing ctas'!G113+[2]ictas!G113+[3]cta!G113)</f>
        <v>17727255529</v>
      </c>
      <c r="H113" s="25">
        <f t="shared" si="8"/>
        <v>20.513697352092194</v>
      </c>
      <c r="I113" s="24">
        <f t="shared" si="9"/>
        <v>68689421215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x14ac:dyDescent="0.2">
      <c r="A114" s="15">
        <v>212040102</v>
      </c>
      <c r="B114" s="33" t="s">
        <v>116</v>
      </c>
      <c r="C114" s="22">
        <f>SUM('[1]ing ctas'!C114+[2]ictas!C114+[3]cta!C114)</f>
        <v>268271251144</v>
      </c>
      <c r="D114" s="22">
        <f>SUM('[1]ing ctas'!D114+[2]ictas!D114+[3]cta!D114)</f>
        <v>0</v>
      </c>
      <c r="E114" s="23">
        <f t="shared" si="10"/>
        <v>268271251144</v>
      </c>
      <c r="F114" s="24">
        <f t="shared" si="11"/>
        <v>1.0382969675275777</v>
      </c>
      <c r="G114" s="22">
        <f>SUM('[1]ing ctas'!G114+[2]ictas!G114+[3]cta!G114)</f>
        <v>34810143577</v>
      </c>
      <c r="H114" s="25">
        <f t="shared" si="8"/>
        <v>12.975726406969695</v>
      </c>
      <c r="I114" s="24">
        <f t="shared" si="9"/>
        <v>233461107567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x14ac:dyDescent="0.2">
      <c r="A115" s="15">
        <v>212040104</v>
      </c>
      <c r="B115" s="33" t="s">
        <v>117</v>
      </c>
      <c r="C115" s="22">
        <f>SUM(C116:C117)</f>
        <v>35815817313</v>
      </c>
      <c r="D115" s="22">
        <f>SUM(D116:D117)</f>
        <v>0</v>
      </c>
      <c r="E115" s="23">
        <f t="shared" si="10"/>
        <v>35815817313</v>
      </c>
      <c r="F115" s="24">
        <f t="shared" si="11"/>
        <v>0.1386188581408915</v>
      </c>
      <c r="G115" s="22">
        <f>SUM(G116:G117)</f>
        <v>1014852894</v>
      </c>
      <c r="H115" s="25">
        <f t="shared" si="8"/>
        <v>2.8335326962694798</v>
      </c>
      <c r="I115" s="24">
        <f t="shared" si="9"/>
        <v>34800964419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x14ac:dyDescent="0.2">
      <c r="A116" s="15">
        <v>21204010401</v>
      </c>
      <c r="B116" s="33" t="s">
        <v>118</v>
      </c>
      <c r="C116" s="22">
        <f>SUM('[1]ing ctas'!C116+[2]ictas!C116+[3]cta!C116)</f>
        <v>32289149313</v>
      </c>
      <c r="D116" s="22">
        <f>SUM('[1]ing ctas'!D116+[2]ictas!D116+[3]cta!D116)</f>
        <v>0</v>
      </c>
      <c r="E116" s="23">
        <f t="shared" si="10"/>
        <v>32289149313</v>
      </c>
      <c r="F116" s="24">
        <f t="shared" si="11"/>
        <v>0.12496950632156056</v>
      </c>
      <c r="G116" s="22">
        <f>SUM('[1]ing ctas'!G116+[2]ictas!G116+[3]cta!G116)</f>
        <v>732810651</v>
      </c>
      <c r="H116" s="25">
        <f t="shared" si="8"/>
        <v>2.2695260376678976</v>
      </c>
      <c r="I116" s="24">
        <f t="shared" si="9"/>
        <v>31556338662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x14ac:dyDescent="0.2">
      <c r="A117" s="15">
        <v>21204010402</v>
      </c>
      <c r="B117" s="33" t="s">
        <v>119</v>
      </c>
      <c r="C117" s="22">
        <f>SUM('[1]ing ctas'!C117+[2]ictas!C117+[3]cta!C117)</f>
        <v>3526668000</v>
      </c>
      <c r="D117" s="22">
        <f>SUM('[1]ing ctas'!D117+[2]ictas!D117+[3]cta!D117)</f>
        <v>0</v>
      </c>
      <c r="E117" s="23">
        <f t="shared" si="10"/>
        <v>3526668000</v>
      </c>
      <c r="F117" s="24">
        <f t="shared" si="11"/>
        <v>1.3649351819330953E-2</v>
      </c>
      <c r="G117" s="22">
        <f>SUM('[1]ing ctas'!G117+[2]ictas!G117+[3]cta!G117)</f>
        <v>282042243</v>
      </c>
      <c r="H117" s="25">
        <f t="shared" si="8"/>
        <v>7.9974140747016724</v>
      </c>
      <c r="I117" s="24">
        <f t="shared" si="9"/>
        <v>3244625757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hidden="1" x14ac:dyDescent="0.2">
      <c r="A118" s="15">
        <v>212040105</v>
      </c>
      <c r="B118" s="33" t="s">
        <v>120</v>
      </c>
      <c r="C118" s="22">
        <f>SUM('[1]ing ctas'!C118+[2]ictas!C118+[3]cta!C118)</f>
        <v>0</v>
      </c>
      <c r="D118" s="22">
        <f>SUM('[1]ing ctas'!D118+[2]ictas!D118+[3]cta!D118)</f>
        <v>0</v>
      </c>
      <c r="E118" s="23">
        <f t="shared" si="10"/>
        <v>0</v>
      </c>
      <c r="F118" s="24">
        <f t="shared" si="11"/>
        <v>0</v>
      </c>
      <c r="G118" s="22">
        <f>SUM('[1]ing ctas'!G118+[2]ictas!G118+[3]cta!G118)</f>
        <v>0</v>
      </c>
      <c r="H118" s="25">
        <f t="shared" si="8"/>
        <v>0</v>
      </c>
      <c r="I118" s="24">
        <f t="shared" si="9"/>
        <v>0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x14ac:dyDescent="0.2">
      <c r="A119" s="15">
        <v>212040106</v>
      </c>
      <c r="B119" s="33" t="s">
        <v>121</v>
      </c>
      <c r="C119" s="22">
        <f>SUM('[1]ing ctas'!C119+[2]ictas!C119+[3]cta!C119)</f>
        <v>60629365943</v>
      </c>
      <c r="D119" s="22">
        <f>SUM('[1]ing ctas'!D119+[2]ictas!D119+[3]cta!D119)</f>
        <v>0</v>
      </c>
      <c r="E119" s="23">
        <f t="shared" si="10"/>
        <v>60629365943</v>
      </c>
      <c r="F119" s="24">
        <f t="shared" si="11"/>
        <v>0.23465535920562103</v>
      </c>
      <c r="G119" s="22">
        <f>SUM('[1]ing ctas'!G119+[2]ictas!G119+[3]cta!G119)</f>
        <v>8360802112</v>
      </c>
      <c r="H119" s="25">
        <f t="shared" si="8"/>
        <v>13.79002069700071</v>
      </c>
      <c r="I119" s="24">
        <f t="shared" si="9"/>
        <v>52268563831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x14ac:dyDescent="0.2">
      <c r="A120" s="15">
        <v>212040107</v>
      </c>
      <c r="B120" s="33" t="s">
        <v>122</v>
      </c>
      <c r="C120" s="22">
        <f>SUM('[1]ing ctas'!C120+[2]ictas!C120+[3]cta!C120)</f>
        <v>345000000</v>
      </c>
      <c r="D120" s="22">
        <f>SUM('[1]ing ctas'!D120+[2]ictas!D120+[3]cta!D120)</f>
        <v>0</v>
      </c>
      <c r="E120" s="23">
        <f t="shared" si="10"/>
        <v>345000000</v>
      </c>
      <c r="F120" s="24">
        <f t="shared" si="11"/>
        <v>1.3352621731530098E-3</v>
      </c>
      <c r="G120" s="22">
        <f>SUM('[1]ing ctas'!G120+[2]ictas!G120+[3]cta!G120)</f>
        <v>125245345</v>
      </c>
      <c r="H120" s="25">
        <f t="shared" si="8"/>
        <v>36.302998550724638</v>
      </c>
      <c r="I120" s="24">
        <f t="shared" si="9"/>
        <v>219754655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x14ac:dyDescent="0.2">
      <c r="A121" s="15">
        <v>212040108</v>
      </c>
      <c r="B121" s="33" t="s">
        <v>123</v>
      </c>
      <c r="C121" s="22">
        <f>SUM('[1]ing ctas'!C121+[2]ictas!C121+[3]cta!C121)</f>
        <v>36351198575</v>
      </c>
      <c r="D121" s="22">
        <f>SUM('[1]ing ctas'!D121+[2]ictas!D121+[3]cta!D121)</f>
        <v>0</v>
      </c>
      <c r="E121" s="23">
        <f t="shared" si="10"/>
        <v>36351198575</v>
      </c>
      <c r="F121" s="24">
        <f t="shared" si="11"/>
        <v>0.14069095769846693</v>
      </c>
      <c r="G121" s="22">
        <f>SUM('[1]ing ctas'!G121+[2]ictas!G121+[3]cta!G121)</f>
        <v>779503299</v>
      </c>
      <c r="H121" s="25">
        <f t="shared" si="8"/>
        <v>2.144367529977655</v>
      </c>
      <c r="I121" s="24">
        <f t="shared" si="9"/>
        <v>35571695276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x14ac:dyDescent="0.2">
      <c r="A122" s="15">
        <v>212040109</v>
      </c>
      <c r="B122" s="33" t="s">
        <v>124</v>
      </c>
      <c r="C122" s="22">
        <f>SUM('[1]ing ctas'!C122+[2]ictas!C122+[3]cta!C122)</f>
        <v>219820901446</v>
      </c>
      <c r="D122" s="22">
        <f>SUM('[1]ing ctas'!D122+[2]ictas!D122+[3]cta!D122)</f>
        <v>0</v>
      </c>
      <c r="E122" s="23">
        <f t="shared" si="10"/>
        <v>219820901446</v>
      </c>
      <c r="F122" s="24">
        <f t="shared" si="11"/>
        <v>0.85077836107025961</v>
      </c>
      <c r="G122" s="22">
        <f>SUM('[1]ing ctas'!G122+[2]ictas!G122+[3]cta!G122)</f>
        <v>41485994010</v>
      </c>
      <c r="H122" s="25">
        <f t="shared" si="8"/>
        <v>18.872633920205821</v>
      </c>
      <c r="I122" s="24">
        <f t="shared" si="9"/>
        <v>178334907436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x14ac:dyDescent="0.2">
      <c r="A123" s="15">
        <v>212040110</v>
      </c>
      <c r="B123" s="33" t="s">
        <v>125</v>
      </c>
      <c r="C123" s="22">
        <f>SUM('[1]ing ctas'!C123+[2]ictas!C123+[3]cta!C123)</f>
        <v>333950506333</v>
      </c>
      <c r="D123" s="22">
        <f>SUM('[1]ing ctas'!D123+[2]ictas!D123+[3]cta!D123)</f>
        <v>0</v>
      </c>
      <c r="E123" s="23">
        <f t="shared" si="10"/>
        <v>333950506333</v>
      </c>
      <c r="F123" s="24">
        <f t="shared" si="11"/>
        <v>1.2924970400340567</v>
      </c>
      <c r="G123" s="22">
        <f>SUM('[1]ing ctas'!G123+[2]ictas!G123+[3]cta!G123)</f>
        <v>14787640160</v>
      </c>
      <c r="H123" s="25">
        <f t="shared" si="8"/>
        <v>4.4280933490349161</v>
      </c>
      <c r="I123" s="24">
        <f t="shared" si="9"/>
        <v>319162866173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x14ac:dyDescent="0.2">
      <c r="A124" s="15">
        <v>212040111</v>
      </c>
      <c r="B124" s="33" t="s">
        <v>126</v>
      </c>
      <c r="C124" s="22">
        <f>SUM(C125:C126)</f>
        <v>10505574881</v>
      </c>
      <c r="D124" s="22">
        <f>SUM(D125:D126)</f>
        <v>0</v>
      </c>
      <c r="E124" s="23">
        <f t="shared" si="10"/>
        <v>10505574881</v>
      </c>
      <c r="F124" s="24">
        <f t="shared" si="11"/>
        <v>4.0659990567610819E-2</v>
      </c>
      <c r="G124" s="22">
        <f>SUM(G125:G126)</f>
        <v>612796618</v>
      </c>
      <c r="H124" s="25">
        <f t="shared" si="8"/>
        <v>5.8330612550131038</v>
      </c>
      <c r="I124" s="24">
        <f t="shared" si="9"/>
        <v>9892778263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x14ac:dyDescent="0.2">
      <c r="A125" s="15">
        <v>21204011101</v>
      </c>
      <c r="B125" s="33" t="s">
        <v>127</v>
      </c>
      <c r="C125" s="22">
        <f>SUM('[1]ing ctas'!C125+[2]ictas!C125+[3]cta!C125)</f>
        <v>9871430766</v>
      </c>
      <c r="D125" s="22">
        <f>SUM('[1]ing ctas'!D125+[2]ictas!D125+[3]cta!D125)</f>
        <v>0</v>
      </c>
      <c r="E125" s="23">
        <f t="shared" si="10"/>
        <v>9871430766</v>
      </c>
      <c r="F125" s="24">
        <f t="shared" si="11"/>
        <v>3.8205646657213446E-2</v>
      </c>
      <c r="G125" s="22">
        <f>SUM('[1]ing ctas'!G125+[2]ictas!G125+[3]cta!G125)</f>
        <v>612796618</v>
      </c>
      <c r="H125" s="25">
        <f t="shared" si="8"/>
        <v>6.2077791206381638</v>
      </c>
      <c r="I125" s="24">
        <f t="shared" si="9"/>
        <v>9258634148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x14ac:dyDescent="0.2">
      <c r="A126" s="15">
        <v>21204011102</v>
      </c>
      <c r="B126" s="33" t="s">
        <v>128</v>
      </c>
      <c r="C126" s="22">
        <f>SUM('[1]ing ctas'!C126+[2]ictas!C126+[3]cta!C126)</f>
        <v>634144115</v>
      </c>
      <c r="D126" s="22">
        <f>SUM('[1]ing ctas'!D126+[2]ictas!D126+[3]cta!D126)</f>
        <v>0</v>
      </c>
      <c r="E126" s="23">
        <f t="shared" si="10"/>
        <v>634144115</v>
      </c>
      <c r="F126" s="24">
        <f t="shared" si="11"/>
        <v>2.4543439103973685E-3</v>
      </c>
      <c r="G126" s="22">
        <f>SUM('[1]ing ctas'!G126+[2]ictas!G126+[3]cta!G126)</f>
        <v>0</v>
      </c>
      <c r="H126" s="25">
        <f t="shared" si="8"/>
        <v>0</v>
      </c>
      <c r="I126" s="24">
        <f t="shared" si="9"/>
        <v>634144115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x14ac:dyDescent="0.2">
      <c r="A127" s="15">
        <v>212040112</v>
      </c>
      <c r="B127" s="33" t="s">
        <v>129</v>
      </c>
      <c r="C127" s="22">
        <f>SUM(C128:C129)</f>
        <v>12923907428</v>
      </c>
      <c r="D127" s="22">
        <f>SUM(D128:D129)</f>
        <v>0</v>
      </c>
      <c r="E127" s="23">
        <f t="shared" si="10"/>
        <v>12923907428</v>
      </c>
      <c r="F127" s="24">
        <f t="shared" si="11"/>
        <v>5.0019723820114798E-2</v>
      </c>
      <c r="G127" s="22">
        <f>SUM(G128:G129)</f>
        <v>3300401907</v>
      </c>
      <c r="H127" s="25">
        <f t="shared" si="8"/>
        <v>25.537183126595203</v>
      </c>
      <c r="I127" s="24">
        <f t="shared" si="9"/>
        <v>9623505521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x14ac:dyDescent="0.2">
      <c r="A128" s="15">
        <v>21204011201</v>
      </c>
      <c r="B128" s="33" t="s">
        <v>130</v>
      </c>
      <c r="C128" s="22">
        <f>SUM('[1]ing ctas'!C128+[2]ictas!C128+[3]cta!C128)</f>
        <v>9484387531</v>
      </c>
      <c r="D128" s="22">
        <f>SUM('[1]ing ctas'!D128+[2]ictas!D128+[3]cta!D128)</f>
        <v>0</v>
      </c>
      <c r="E128" s="23">
        <f t="shared" si="10"/>
        <v>9484387531</v>
      </c>
      <c r="F128" s="24">
        <f t="shared" si="11"/>
        <v>3.6707663494690929E-2</v>
      </c>
      <c r="G128" s="22">
        <f>SUM('[1]ing ctas'!G128+[2]ictas!G128+[3]cta!G128)</f>
        <v>2502565938</v>
      </c>
      <c r="H128" s="25">
        <f t="shared" si="8"/>
        <v>26.386162836770318</v>
      </c>
      <c r="I128" s="24">
        <f t="shared" si="9"/>
        <v>6981821593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x14ac:dyDescent="0.2">
      <c r="A129" s="15">
        <v>21204011202</v>
      </c>
      <c r="B129" s="33" t="s">
        <v>131</v>
      </c>
      <c r="C129" s="22">
        <f>SUM('[1]ing ctas'!C129+[2]ictas!C129+[3]cta!C129)</f>
        <v>3439519897</v>
      </c>
      <c r="D129" s="22">
        <f>SUM('[1]ing ctas'!D129+[2]ictas!D129+[3]cta!D129)</f>
        <v>0</v>
      </c>
      <c r="E129" s="23">
        <f t="shared" si="10"/>
        <v>3439519897</v>
      </c>
      <c r="F129" s="24">
        <f t="shared" si="11"/>
        <v>1.3312060325423874E-2</v>
      </c>
      <c r="G129" s="22">
        <f>SUM('[1]ing ctas'!G129+[2]ictas!G129+[3]cta!G129)</f>
        <v>797835969</v>
      </c>
      <c r="H129" s="25">
        <f t="shared" si="8"/>
        <v>23.196143441294943</v>
      </c>
      <c r="I129" s="24">
        <f t="shared" si="9"/>
        <v>2641683928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x14ac:dyDescent="0.2">
      <c r="A130" s="15">
        <v>212040113</v>
      </c>
      <c r="B130" s="33" t="s">
        <v>132</v>
      </c>
      <c r="C130" s="22">
        <f>SUM('[1]ing ctas'!C130+[2]ictas!C130+[3]cta!C130)</f>
        <v>466287000</v>
      </c>
      <c r="D130" s="22">
        <f>SUM('[1]ing ctas'!D130+[2]ictas!D130+[3]cta!D130)</f>
        <v>0</v>
      </c>
      <c r="E130" s="23">
        <f t="shared" si="10"/>
        <v>466287000</v>
      </c>
      <c r="F130" s="24">
        <f t="shared" si="11"/>
        <v>1.8046822983565144E-3</v>
      </c>
      <c r="G130" s="22">
        <f>SUM('[1]ing ctas'!G130+[2]ictas!G130+[3]cta!G130)</f>
        <v>57179073</v>
      </c>
      <c r="H130" s="25">
        <f t="shared" si="8"/>
        <v>12.262635029499</v>
      </c>
      <c r="I130" s="24">
        <f t="shared" si="9"/>
        <v>409107927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x14ac:dyDescent="0.2">
      <c r="A131" s="15">
        <v>212040114</v>
      </c>
      <c r="B131" s="33" t="s">
        <v>133</v>
      </c>
      <c r="C131" s="22">
        <f>SUM('[1]ing ctas'!C131+[2]ictas!C131+[3]cta!C131)</f>
        <v>1518080506</v>
      </c>
      <c r="D131" s="22">
        <f>SUM('[1]ing ctas'!D131+[2]ictas!D131+[3]cta!D131)</f>
        <v>0</v>
      </c>
      <c r="E131" s="23">
        <f t="shared" si="10"/>
        <v>1518080506</v>
      </c>
      <c r="F131" s="24">
        <f t="shared" si="11"/>
        <v>5.8754651462689291E-3</v>
      </c>
      <c r="G131" s="22">
        <f>SUM('[1]ing ctas'!G131+[2]ictas!G131+[3]cta!G131)</f>
        <v>473264054</v>
      </c>
      <c r="H131" s="25">
        <f t="shared" si="8"/>
        <v>31.175161800015893</v>
      </c>
      <c r="I131" s="24">
        <f t="shared" si="9"/>
        <v>1044816452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x14ac:dyDescent="0.2">
      <c r="A132" s="15">
        <v>212040115</v>
      </c>
      <c r="B132" s="33" t="s">
        <v>134</v>
      </c>
      <c r="C132" s="22">
        <f>SUM('[1]ing ctas'!C132+[2]ictas!C132+[3]cta!C132)</f>
        <v>10419894000</v>
      </c>
      <c r="D132" s="22">
        <f>SUM('[1]ing ctas'!D132+[2]ictas!D132+[3]cta!D132)</f>
        <v>0</v>
      </c>
      <c r="E132" s="23">
        <f t="shared" si="10"/>
        <v>10419894000</v>
      </c>
      <c r="F132" s="24">
        <f t="shared" si="11"/>
        <v>4.0328377699895675E-2</v>
      </c>
      <c r="G132" s="22">
        <f>SUM('[1]ing ctas'!G132+[2]ictas!G132+[3]cta!G132)</f>
        <v>287151283</v>
      </c>
      <c r="H132" s="25">
        <f t="shared" si="8"/>
        <v>2.7557985042842086</v>
      </c>
      <c r="I132" s="24">
        <f t="shared" si="9"/>
        <v>10132742717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x14ac:dyDescent="0.2">
      <c r="A133" s="15">
        <v>212040116</v>
      </c>
      <c r="B133" s="33" t="s">
        <v>135</v>
      </c>
      <c r="C133" s="22">
        <f>SUM('[1]ing ctas'!C133+[2]ictas!C133+[3]cta!C133)</f>
        <v>1458104946</v>
      </c>
      <c r="D133" s="22">
        <f>SUM('[1]ing ctas'!D133+[2]ictas!D133+[3]cta!D133)</f>
        <v>0</v>
      </c>
      <c r="E133" s="23">
        <f t="shared" si="10"/>
        <v>1458104946</v>
      </c>
      <c r="F133" s="24">
        <f t="shared" si="11"/>
        <v>5.643340228640905E-3</v>
      </c>
      <c r="G133" s="22">
        <f>SUM('[1]ing ctas'!G133+[2]ictas!G133+[3]cta!G133)</f>
        <v>15857118</v>
      </c>
      <c r="H133" s="25">
        <f t="shared" si="8"/>
        <v>1.0875155484178709</v>
      </c>
      <c r="I133" s="24">
        <f t="shared" si="9"/>
        <v>1442247828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x14ac:dyDescent="0.2">
      <c r="A134" s="15">
        <v>212040117</v>
      </c>
      <c r="B134" s="33" t="s">
        <v>136</v>
      </c>
      <c r="C134" s="22">
        <f>SUM('[1]ing ctas'!C134+[2]ictas!C134+[3]cta!C134)</f>
        <v>15737790604</v>
      </c>
      <c r="D134" s="22">
        <f>SUM('[1]ing ctas'!D134+[2]ictas!D134+[3]cta!D134)</f>
        <v>0</v>
      </c>
      <c r="E134" s="23">
        <f t="shared" si="10"/>
        <v>15737790604</v>
      </c>
      <c r="F134" s="24">
        <f t="shared" si="11"/>
        <v>6.091036661601177E-2</v>
      </c>
      <c r="G134" s="22">
        <f>SUM('[1]ing ctas'!G134+[2]ictas!G134+[3]cta!G134)</f>
        <v>933963330</v>
      </c>
      <c r="H134" s="25">
        <f t="shared" si="8"/>
        <v>5.9345263480797552</v>
      </c>
      <c r="I134" s="24">
        <f t="shared" si="9"/>
        <v>14803827274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25.5" x14ac:dyDescent="0.2">
      <c r="A135" s="15">
        <v>212040118</v>
      </c>
      <c r="B135" s="33" t="s">
        <v>137</v>
      </c>
      <c r="C135" s="22">
        <f>SUM(C136:C144)-C139</f>
        <v>230325321187</v>
      </c>
      <c r="D135" s="22">
        <f>SUM(D136:D144)-D139</f>
        <v>0</v>
      </c>
      <c r="E135" s="23">
        <f t="shared" si="10"/>
        <v>230325321187</v>
      </c>
      <c r="F135" s="24">
        <f t="shared" si="11"/>
        <v>0.89143388087048869</v>
      </c>
      <c r="G135" s="22">
        <f>SUM(G136:G144)-G139</f>
        <v>103282289643</v>
      </c>
      <c r="H135" s="25">
        <f t="shared" si="8"/>
        <v>44.841917124320695</v>
      </c>
      <c r="I135" s="24">
        <f t="shared" si="9"/>
        <v>127043031544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x14ac:dyDescent="0.2">
      <c r="A136" s="15">
        <v>21204011801</v>
      </c>
      <c r="B136" s="33" t="s">
        <v>138</v>
      </c>
      <c r="C136" s="22">
        <f>SUM('[1]ing ctas'!C136+[2]ictas!C136+[3]cta!C136)</f>
        <v>36971302151</v>
      </c>
      <c r="D136" s="22">
        <f>SUM('[1]ing ctas'!D136+[2]ictas!D136+[3]cta!D136)</f>
        <v>0</v>
      </c>
      <c r="E136" s="23">
        <f t="shared" si="10"/>
        <v>36971302151</v>
      </c>
      <c r="F136" s="24">
        <f t="shared" si="11"/>
        <v>0.14309096015779943</v>
      </c>
      <c r="G136" s="22">
        <f>SUM('[1]ing ctas'!G136+[2]ictas!G136+[3]cta!G136)</f>
        <v>23771970886</v>
      </c>
      <c r="H136" s="25">
        <f t="shared" si="8"/>
        <v>64.298440960800775</v>
      </c>
      <c r="I136" s="24">
        <f t="shared" si="9"/>
        <v>13199331265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x14ac:dyDescent="0.2">
      <c r="A137" s="15">
        <v>21204011802</v>
      </c>
      <c r="B137" s="33" t="s">
        <v>123</v>
      </c>
      <c r="C137" s="22">
        <f>SUM('[1]ing ctas'!C137+[2]ictas!C137+[3]cta!C137)</f>
        <v>19531247650</v>
      </c>
      <c r="D137" s="22">
        <f>SUM('[1]ing ctas'!D137+[2]ictas!D137+[3]cta!D137)</f>
        <v>0</v>
      </c>
      <c r="E137" s="23">
        <f t="shared" si="10"/>
        <v>19531247650</v>
      </c>
      <c r="F137" s="24">
        <f t="shared" si="11"/>
        <v>7.5592278787039474E-2</v>
      </c>
      <c r="G137" s="22">
        <f>SUM('[1]ing ctas'!G137+[2]ictas!G137+[3]cta!G137)</f>
        <v>8636063863</v>
      </c>
      <c r="H137" s="25">
        <f t="shared" si="8"/>
        <v>44.216652298707601</v>
      </c>
      <c r="I137" s="24">
        <f t="shared" si="9"/>
        <v>10895183787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x14ac:dyDescent="0.2">
      <c r="A138" s="15">
        <v>21204011803</v>
      </c>
      <c r="B138" s="33" t="s">
        <v>139</v>
      </c>
      <c r="C138" s="22">
        <f>SUM('[1]ing ctas'!C138+[2]ictas!C138+[3]cta!C138)</f>
        <v>159289902917</v>
      </c>
      <c r="D138" s="22">
        <f>SUM('[1]ing ctas'!D138+[2]ictas!D138+[3]cta!D138)</f>
        <v>0</v>
      </c>
      <c r="E138" s="23">
        <f t="shared" si="10"/>
        <v>159289902917</v>
      </c>
      <c r="F138" s="24">
        <f t="shared" si="11"/>
        <v>0.61650371573995755</v>
      </c>
      <c r="G138" s="22">
        <f>SUM('[1]ing ctas'!G138+[2]ictas!G138+[3]cta!G138)</f>
        <v>64484315028</v>
      </c>
      <c r="H138" s="25">
        <f t="shared" si="8"/>
        <v>40.482361937027711</v>
      </c>
      <c r="I138" s="24">
        <f t="shared" si="9"/>
        <v>94805587889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x14ac:dyDescent="0.2">
      <c r="A139" s="15">
        <v>21204011804</v>
      </c>
      <c r="B139" s="33" t="s">
        <v>126</v>
      </c>
      <c r="C139" s="22">
        <f>SUM(C140:C141)</f>
        <v>3978301045</v>
      </c>
      <c r="D139" s="22">
        <f>SUM(D140:D141)</f>
        <v>0</v>
      </c>
      <c r="E139" s="23">
        <f t="shared" si="10"/>
        <v>3978301045</v>
      </c>
      <c r="F139" s="24">
        <f t="shared" si="11"/>
        <v>1.5397318547256782E-2</v>
      </c>
      <c r="G139" s="22">
        <f>SUM(G140:G141)</f>
        <v>2732910684</v>
      </c>
      <c r="H139" s="25">
        <f t="shared" si="8"/>
        <v>68.695421816676514</v>
      </c>
      <c r="I139" s="24">
        <f t="shared" si="9"/>
        <v>1245390361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x14ac:dyDescent="0.2">
      <c r="A140" s="15">
        <v>212040118041</v>
      </c>
      <c r="B140" s="33" t="s">
        <v>127</v>
      </c>
      <c r="C140" s="22">
        <f>SUM('[1]ing ctas'!C140+[2]ictas!C140+[3]cta!C140)</f>
        <v>3424169045</v>
      </c>
      <c r="D140" s="22">
        <f>SUM('[1]ing ctas'!D140+[2]ictas!D140+[3]cta!D140)</f>
        <v>0</v>
      </c>
      <c r="E140" s="23">
        <f t="shared" si="10"/>
        <v>3424169045</v>
      </c>
      <c r="F140" s="24">
        <f t="shared" si="11"/>
        <v>1.3252647537014394E-2</v>
      </c>
      <c r="G140" s="22">
        <f>SUM('[1]ing ctas'!G140+[2]ictas!G140+[3]cta!G140)</f>
        <v>2282889946</v>
      </c>
      <c r="H140" s="25">
        <f t="shared" si="8"/>
        <v>66.669896141181894</v>
      </c>
      <c r="I140" s="24">
        <f t="shared" si="9"/>
        <v>1141279099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x14ac:dyDescent="0.2">
      <c r="A141" s="15">
        <v>212040118042</v>
      </c>
      <c r="B141" s="33" t="s">
        <v>128</v>
      </c>
      <c r="C141" s="22">
        <f>SUM('[1]ing ctas'!C141+[2]ictas!C141+[3]cta!C141)</f>
        <v>554132000</v>
      </c>
      <c r="D141" s="22">
        <f>SUM('[1]ing ctas'!D141+[2]ictas!D141+[3]cta!D141)</f>
        <v>0</v>
      </c>
      <c r="E141" s="23">
        <f t="shared" si="10"/>
        <v>554132000</v>
      </c>
      <c r="F141" s="24">
        <f t="shared" si="11"/>
        <v>2.1446710102423876E-3</v>
      </c>
      <c r="G141" s="22">
        <f>SUM('[1]ing ctas'!G141+[2]ictas!G141+[3]cta!G141)</f>
        <v>450020738</v>
      </c>
      <c r="H141" s="25">
        <f t="shared" si="8"/>
        <v>81.211830033277266</v>
      </c>
      <c r="I141" s="24">
        <f t="shared" si="9"/>
        <v>104111262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x14ac:dyDescent="0.2">
      <c r="A142" s="15">
        <v>21204011805</v>
      </c>
      <c r="B142" s="33" t="s">
        <v>134</v>
      </c>
      <c r="C142" s="22">
        <f>SUM('[1]ing ctas'!C142+[2]ictas!C142+[3]cta!C142)</f>
        <v>2444710842</v>
      </c>
      <c r="D142" s="22">
        <f>SUM('[1]ing ctas'!D142+[2]ictas!D142+[3]cta!D142)</f>
        <v>0</v>
      </c>
      <c r="E142" s="23">
        <f t="shared" si="10"/>
        <v>2444710842</v>
      </c>
      <c r="F142" s="24">
        <f t="shared" si="11"/>
        <v>9.4618258307815773E-3</v>
      </c>
      <c r="G142" s="22">
        <f>SUM('[1]ing ctas'!G142+[2]ictas!G142+[3]cta!G142)</f>
        <v>1070392923</v>
      </c>
      <c r="H142" s="25">
        <f t="shared" si="8"/>
        <v>43.784029776066255</v>
      </c>
      <c r="I142" s="24">
        <f t="shared" si="9"/>
        <v>1374317919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x14ac:dyDescent="0.2">
      <c r="A143" s="15">
        <v>21204011806</v>
      </c>
      <c r="B143" s="33" t="s">
        <v>135</v>
      </c>
      <c r="C143" s="22">
        <f>SUM('[1]ing ctas'!C143+[2]ictas!C143+[3]cta!C143)</f>
        <v>1150311151</v>
      </c>
      <c r="D143" s="22">
        <f>SUM('[1]ing ctas'!D143+[2]ictas!D143+[3]cta!D143)</f>
        <v>0</v>
      </c>
      <c r="E143" s="23">
        <f t="shared" si="10"/>
        <v>1150311151</v>
      </c>
      <c r="F143" s="24">
        <f t="shared" si="11"/>
        <v>4.4520781660475359E-3</v>
      </c>
      <c r="G143" s="22">
        <f>SUM('[1]ing ctas'!G143+[2]ictas!G143+[3]cta!G143)</f>
        <v>460663403</v>
      </c>
      <c r="H143" s="25">
        <f t="shared" si="8"/>
        <v>40.046851897378502</v>
      </c>
      <c r="I143" s="24">
        <f t="shared" si="9"/>
        <v>689647748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x14ac:dyDescent="0.2">
      <c r="A144" s="15">
        <v>21204011807</v>
      </c>
      <c r="B144" s="33" t="s">
        <v>136</v>
      </c>
      <c r="C144" s="22">
        <f>SUM('[1]ing ctas'!C144+[2]ictas!C144+[3]cta!C144)</f>
        <v>6959545431</v>
      </c>
      <c r="D144" s="22">
        <f>SUM('[1]ing ctas'!D144+[2]ictas!D144+[3]cta!D144)</f>
        <v>0</v>
      </c>
      <c r="E144" s="23">
        <f t="shared" si="10"/>
        <v>6959545431</v>
      </c>
      <c r="F144" s="24">
        <f t="shared" si="11"/>
        <v>2.6935703641606263E-2</v>
      </c>
      <c r="G144" s="22">
        <f>SUM('[1]ing ctas'!G144+[2]ictas!G144+[3]cta!G144)</f>
        <v>2125972856</v>
      </c>
      <c r="H144" s="25">
        <f t="shared" si="8"/>
        <v>30.547582124117611</v>
      </c>
      <c r="I144" s="24">
        <f t="shared" si="9"/>
        <v>4833572575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x14ac:dyDescent="0.2">
      <c r="A145" s="15">
        <v>212040119</v>
      </c>
      <c r="B145" s="33" t="s">
        <v>140</v>
      </c>
      <c r="C145" s="22">
        <f>SUM('[1]ing ctas'!C145+[2]ictas!C145+[3]cta!C145)</f>
        <v>38332430000</v>
      </c>
      <c r="D145" s="22">
        <f>SUM('[1]ing ctas'!D145+[2]ictas!D145+[3]cta!D145)</f>
        <v>0</v>
      </c>
      <c r="E145" s="23">
        <f>SUM(C145:D145)</f>
        <v>38332430000</v>
      </c>
      <c r="F145" s="24">
        <f t="shared" si="11"/>
        <v>0.14835896748995836</v>
      </c>
      <c r="G145" s="22">
        <f>SUM('[1]ing ctas'!G145+[2]ictas!G145+[3]cta!G145)</f>
        <v>9971526543</v>
      </c>
      <c r="H145" s="25">
        <f>IF(OR(G145=0,E145=0),0,G145/E145)*100</f>
        <v>26.013290947117103</v>
      </c>
      <c r="I145" s="24">
        <f>SUM(E145-G145)</f>
        <v>28360903457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x14ac:dyDescent="0.2">
      <c r="A146" s="15">
        <v>2120402</v>
      </c>
      <c r="B146" s="28" t="s">
        <v>68</v>
      </c>
      <c r="C146" s="22">
        <f>SUM('[1]ing ctas'!C146+[2]ictas!C146+[3]cta!C146)</f>
        <v>1031057000</v>
      </c>
      <c r="D146" s="22">
        <f>SUM('[1]ing ctas'!D146+[2]ictas!D146+[3]cta!D146)</f>
        <v>0</v>
      </c>
      <c r="E146" s="23">
        <f t="shared" si="10"/>
        <v>1031057000</v>
      </c>
      <c r="F146" s="24">
        <f t="shared" si="11"/>
        <v>3.9905258274336892E-3</v>
      </c>
      <c r="G146" s="22">
        <f>SUM('[1]ing ctas'!G146+[2]ictas!G146+[3]cta!G146)</f>
        <v>28651332</v>
      </c>
      <c r="H146" s="25">
        <f t="shared" si="8"/>
        <v>2.7788310442584652</v>
      </c>
      <c r="I146" s="24">
        <f t="shared" si="9"/>
        <v>1002405668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x14ac:dyDescent="0.2">
      <c r="A147" s="15">
        <v>2120403</v>
      </c>
      <c r="B147" s="28" t="s">
        <v>141</v>
      </c>
      <c r="C147" s="22">
        <f>SUM('[1]ing ctas'!C147+[2]ictas!C147+[3]cta!C147)</f>
        <v>33600000</v>
      </c>
      <c r="D147" s="22">
        <f>SUM('[1]ing ctas'!D147+[2]ictas!D147+[3]cta!D147)</f>
        <v>0</v>
      </c>
      <c r="E147" s="23">
        <f t="shared" si="10"/>
        <v>33600000</v>
      </c>
      <c r="F147" s="24">
        <f t="shared" si="11"/>
        <v>1.3004292468968444E-4</v>
      </c>
      <c r="G147" s="22">
        <f>SUM('[1]ing ctas'!G147+[2]ictas!G147+[3]cta!G147)</f>
        <v>39386876</v>
      </c>
      <c r="H147" s="25">
        <f t="shared" si="8"/>
        <v>117.22284523809523</v>
      </c>
      <c r="I147" s="24">
        <f t="shared" si="9"/>
        <v>-5786876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x14ac:dyDescent="0.2">
      <c r="A148" s="15">
        <v>2120404</v>
      </c>
      <c r="B148" s="28" t="s">
        <v>142</v>
      </c>
      <c r="C148" s="22">
        <f>SUM(C149:C150)</f>
        <v>1644000000</v>
      </c>
      <c r="D148" s="22">
        <f>SUM(D149:D150)</f>
        <v>0</v>
      </c>
      <c r="E148" s="23">
        <f t="shared" si="10"/>
        <v>1644000000</v>
      </c>
      <c r="F148" s="24">
        <f t="shared" si="11"/>
        <v>6.3628145294595592E-3</v>
      </c>
      <c r="G148" s="22">
        <f>SUM(G149:G150)</f>
        <v>425027355</v>
      </c>
      <c r="H148" s="25">
        <f t="shared" si="8"/>
        <v>25.853245437956208</v>
      </c>
      <c r="I148" s="24">
        <f t="shared" si="9"/>
        <v>1218972645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x14ac:dyDescent="0.2">
      <c r="A149" s="15">
        <v>212040401</v>
      </c>
      <c r="B149" s="28" t="s">
        <v>143</v>
      </c>
      <c r="C149" s="22">
        <f>SUM('[1]ing ctas'!C149+[2]ictas!C149+[3]cta!C149)</f>
        <v>744000000</v>
      </c>
      <c r="D149" s="22">
        <f>SUM('[1]ing ctas'!D149+[2]ictas!D149+[3]cta!D149)</f>
        <v>0</v>
      </c>
      <c r="E149" s="23">
        <f t="shared" si="10"/>
        <v>744000000</v>
      </c>
      <c r="F149" s="24">
        <f t="shared" si="11"/>
        <v>2.8795219038430125E-3</v>
      </c>
      <c r="G149" s="22">
        <f>SUM('[1]ing ctas'!G149+[2]ictas!G149+[3]cta!G149)</f>
        <v>228426706</v>
      </c>
      <c r="H149" s="25">
        <f t="shared" si="8"/>
        <v>30.702514247311829</v>
      </c>
      <c r="I149" s="24">
        <f t="shared" si="9"/>
        <v>515573294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x14ac:dyDescent="0.2">
      <c r="A150" s="15">
        <v>212040403</v>
      </c>
      <c r="B150" s="28" t="s">
        <v>144</v>
      </c>
      <c r="C150" s="22">
        <f>SUM('[1]ing ctas'!C150+[2]ictas!C150+[3]cta!C150)</f>
        <v>900000000</v>
      </c>
      <c r="D150" s="22">
        <f>SUM('[1]ing ctas'!D150+[2]ictas!D150+[3]cta!D150)</f>
        <v>0</v>
      </c>
      <c r="E150" s="23">
        <f t="shared" si="10"/>
        <v>900000000</v>
      </c>
      <c r="F150" s="24">
        <f t="shared" si="11"/>
        <v>3.4832926256165471E-3</v>
      </c>
      <c r="G150" s="22">
        <f>SUM('[1]ing ctas'!G150+[2]ictas!G150+[3]cta!G150)</f>
        <v>196600649</v>
      </c>
      <c r="H150" s="25">
        <f t="shared" si="8"/>
        <v>21.844516555555554</v>
      </c>
      <c r="I150" s="24">
        <f t="shared" si="9"/>
        <v>703399351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x14ac:dyDescent="0.2">
      <c r="A151" s="15">
        <v>2120406</v>
      </c>
      <c r="B151" s="28" t="s">
        <v>145</v>
      </c>
      <c r="C151" s="22">
        <f>SUM('[1]ing ctas'!C151+[2]ictas!C151+[3]cta!C151)</f>
        <v>2520000</v>
      </c>
      <c r="D151" s="22">
        <f>SUM('[1]ing ctas'!D151+[2]ictas!D151+[3]cta!D151)</f>
        <v>0</v>
      </c>
      <c r="E151" s="23">
        <f t="shared" si="10"/>
        <v>2520000</v>
      </c>
      <c r="F151" s="24">
        <f t="shared" si="11"/>
        <v>9.7532193517263321E-6</v>
      </c>
      <c r="G151" s="22">
        <f>SUM('[1]ing ctas'!G151+[2]ictas!G151+[3]cta!G151)</f>
        <v>657403</v>
      </c>
      <c r="H151" s="25">
        <f t="shared" si="8"/>
        <v>26.087420634920633</v>
      </c>
      <c r="I151" s="24">
        <f t="shared" si="9"/>
        <v>1862597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x14ac:dyDescent="0.2">
      <c r="A152" s="15">
        <v>2120407</v>
      </c>
      <c r="B152" s="28" t="s">
        <v>146</v>
      </c>
      <c r="C152" s="22">
        <f>SUM('[1]ing ctas'!C152+[2]ictas!C152+[3]cta!C152)</f>
        <v>23337881000</v>
      </c>
      <c r="D152" s="22">
        <f>SUM('[1]ing ctas'!D152+[2]ictas!D152+[3]cta!D152)</f>
        <v>0</v>
      </c>
      <c r="E152" s="23">
        <f t="shared" si="10"/>
        <v>23337881000</v>
      </c>
      <c r="F152" s="24">
        <f t="shared" si="11"/>
        <v>9.0325187538685028E-2</v>
      </c>
      <c r="G152" s="22">
        <f>SUM('[1]ing ctas'!G152+[2]ictas!G152+[3]cta!G152)</f>
        <v>5804498071</v>
      </c>
      <c r="H152" s="25">
        <f t="shared" si="8"/>
        <v>24.871572834740224</v>
      </c>
      <c r="I152" s="24">
        <f t="shared" si="9"/>
        <v>17533382929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">
      <c r="A153" s="15">
        <v>2120499</v>
      </c>
      <c r="B153" s="28" t="s">
        <v>147</v>
      </c>
      <c r="C153" s="22">
        <f>SUM(C155:C162)</f>
        <v>117339707539</v>
      </c>
      <c r="D153" s="22">
        <f>SUM(D155:D162)</f>
        <v>23232436635</v>
      </c>
      <c r="E153" s="23">
        <f t="shared" si="10"/>
        <v>140572144174</v>
      </c>
      <c r="F153" s="24">
        <f t="shared" si="11"/>
        <v>0.54405990352044475</v>
      </c>
      <c r="G153" s="22">
        <f>SUM(G155:G162)</f>
        <v>34997371100</v>
      </c>
      <c r="H153" s="25">
        <f t="shared" si="8"/>
        <v>24.896377092093228</v>
      </c>
      <c r="I153" s="24">
        <f t="shared" si="9"/>
        <v>105574773074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x14ac:dyDescent="0.2">
      <c r="A154" s="15">
        <v>212049901</v>
      </c>
      <c r="B154" s="33" t="s">
        <v>148</v>
      </c>
      <c r="C154" s="22">
        <f>SUM(C155:C160)</f>
        <v>28992033539</v>
      </c>
      <c r="D154" s="22">
        <f>SUM(D155:D160)</f>
        <v>1305899741</v>
      </c>
      <c r="E154" s="23">
        <f t="shared" si="10"/>
        <v>30297933280</v>
      </c>
      <c r="F154" s="24">
        <f t="shared" si="11"/>
        <v>0.11726285285071797</v>
      </c>
      <c r="G154" s="22">
        <f>SUM(G155:G160)</f>
        <v>9288571565</v>
      </c>
      <c r="H154" s="25">
        <f t="shared" si="8"/>
        <v>30.657442800336117</v>
      </c>
      <c r="I154" s="24">
        <f t="shared" si="9"/>
        <v>21009361715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idden="1" x14ac:dyDescent="0.2">
      <c r="A155" s="15">
        <v>21204990101</v>
      </c>
      <c r="B155" s="33" t="s">
        <v>149</v>
      </c>
      <c r="C155" s="22">
        <f>SUM('[1]ing ctas'!C155+[2]ictas!C155+[3]cta!C155)</f>
        <v>0</v>
      </c>
      <c r="D155" s="22">
        <f>SUM('[1]ing ctas'!D155+[2]ictas!D155+[3]cta!D155)</f>
        <v>0</v>
      </c>
      <c r="E155" s="23">
        <f t="shared" si="10"/>
        <v>0</v>
      </c>
      <c r="F155" s="24">
        <f t="shared" si="11"/>
        <v>0</v>
      </c>
      <c r="G155" s="22">
        <f>SUM('[1]ing ctas'!G155+[2]ictas!G155+[3]cta!G155)</f>
        <v>0</v>
      </c>
      <c r="H155" s="25">
        <f t="shared" si="8"/>
        <v>0</v>
      </c>
      <c r="I155" s="24">
        <f t="shared" si="9"/>
        <v>0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x14ac:dyDescent="0.2">
      <c r="A156" s="15">
        <v>21204990102</v>
      </c>
      <c r="B156" s="33" t="s">
        <v>150</v>
      </c>
      <c r="C156" s="22">
        <f>SUM('[1]ing ctas'!C156+[2]ictas!C156+[3]cta!C156)</f>
        <v>3928246979</v>
      </c>
      <c r="D156" s="22">
        <f>SUM('[1]ing ctas'!D156+[2]ictas!D156+[3]cta!D156)</f>
        <v>1305899741</v>
      </c>
      <c r="E156" s="23">
        <f t="shared" si="10"/>
        <v>5234146720</v>
      </c>
      <c r="F156" s="24">
        <f t="shared" si="11"/>
        <v>2.0257849634634489E-2</v>
      </c>
      <c r="G156" s="22">
        <f>SUM('[1]ing ctas'!G156+[2]ictas!G156+[3]cta!G156)</f>
        <v>1111786700</v>
      </c>
      <c r="H156" s="25">
        <f t="shared" si="8"/>
        <v>21.241030476883537</v>
      </c>
      <c r="I156" s="24">
        <f t="shared" si="9"/>
        <v>4122360020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x14ac:dyDescent="0.2">
      <c r="A157" s="15">
        <v>21204990103</v>
      </c>
      <c r="B157" s="33" t="s">
        <v>151</v>
      </c>
      <c r="C157" s="22">
        <f>SUM('[1]ing ctas'!C157+[2]ictas!C157+[3]cta!C157)</f>
        <v>1825351511</v>
      </c>
      <c r="D157" s="22">
        <f>SUM('[1]ing ctas'!D157+[2]ictas!D157+[3]cta!D157)</f>
        <v>0</v>
      </c>
      <c r="E157" s="23">
        <f t="shared" si="10"/>
        <v>1825351511</v>
      </c>
      <c r="F157" s="24">
        <f t="shared" si="11"/>
        <v>7.0647038415825791E-3</v>
      </c>
      <c r="G157" s="22">
        <f>SUM('[1]ing ctas'!G157+[2]ictas!G157+[3]cta!G157)</f>
        <v>4767648373</v>
      </c>
      <c r="H157" s="25">
        <f t="shared" si="8"/>
        <v>261.1906991211842</v>
      </c>
      <c r="I157" s="24">
        <f t="shared" si="9"/>
        <v>-2942296862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25.5" hidden="1" x14ac:dyDescent="0.2">
      <c r="A158" s="15">
        <v>21204990104</v>
      </c>
      <c r="B158" s="33" t="s">
        <v>152</v>
      </c>
      <c r="C158" s="22">
        <f>SUM('[1]ing ctas'!C158+[2]ictas!C158+[3]cta!C158)</f>
        <v>0</v>
      </c>
      <c r="D158" s="22">
        <f>SUM('[1]ing ctas'!D158+[2]ictas!D158+[3]cta!D158)</f>
        <v>0</v>
      </c>
      <c r="E158" s="23">
        <f t="shared" si="10"/>
        <v>0</v>
      </c>
      <c r="F158" s="24">
        <f t="shared" si="11"/>
        <v>0</v>
      </c>
      <c r="G158" s="22">
        <f>SUM('[1]ing ctas'!G158+[2]ictas!G158+[3]cta!G158)</f>
        <v>0</v>
      </c>
      <c r="H158" s="25">
        <f t="shared" si="8"/>
        <v>0</v>
      </c>
      <c r="I158" s="24">
        <f t="shared" si="9"/>
        <v>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x14ac:dyDescent="0.2">
      <c r="A159" s="15">
        <v>21204990105</v>
      </c>
      <c r="B159" s="33" t="s">
        <v>153</v>
      </c>
      <c r="C159" s="22">
        <f>SUM('[1]ing ctas'!C159+[2]ictas!C159+[3]cta!C159)</f>
        <v>17804841000</v>
      </c>
      <c r="D159" s="22">
        <f>SUM('[1]ing ctas'!D159+[2]ictas!D159+[3]cta!D159)</f>
        <v>0</v>
      </c>
      <c r="E159" s="23">
        <f t="shared" si="10"/>
        <v>17804841000</v>
      </c>
      <c r="F159" s="24">
        <f t="shared" si="11"/>
        <v>6.8910523728416828E-2</v>
      </c>
      <c r="G159" s="22">
        <f>SUM('[1]ing ctas'!G159+[2]ictas!G159+[3]cta!G159)</f>
        <v>1584388492</v>
      </c>
      <c r="H159" s="25">
        <f t="shared" si="8"/>
        <v>8.8986388140169286</v>
      </c>
      <c r="I159" s="24">
        <f t="shared" si="9"/>
        <v>16220452508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25.5" x14ac:dyDescent="0.2">
      <c r="A160" s="34">
        <v>21204990106</v>
      </c>
      <c r="B160" s="35" t="s">
        <v>154</v>
      </c>
      <c r="C160" s="22">
        <f>SUM('[1]ing ctas'!C160+[2]ictas!C160+[3]cta!C160)</f>
        <v>5433594049</v>
      </c>
      <c r="D160" s="22">
        <f>SUM('[1]ing ctas'!D160+[2]ictas!D160+[3]cta!D160)</f>
        <v>0</v>
      </c>
      <c r="E160" s="23">
        <f>SUM(C160:D160)</f>
        <v>5433594049</v>
      </c>
      <c r="F160" s="24">
        <f t="shared" si="11"/>
        <v>2.1029775646084062E-2</v>
      </c>
      <c r="G160" s="22">
        <f>SUM('[1]ing ctas'!G160+[2]ictas!G160+[3]cta!G160)</f>
        <v>1824748000</v>
      </c>
      <c r="H160" s="25">
        <f>IF(OR(G160=0,E160=0),0,G160/E160)*100</f>
        <v>33.582707569694634</v>
      </c>
      <c r="I160" s="24">
        <f>SUM(E160-G160)</f>
        <v>3608846049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x14ac:dyDescent="0.2">
      <c r="A161" s="15">
        <v>212049902</v>
      </c>
      <c r="B161" s="33" t="s">
        <v>155</v>
      </c>
      <c r="C161" s="22">
        <f>SUM('[1]ing ctas'!C161+[2]ictas!C161+[3]cta!C161)</f>
        <v>0</v>
      </c>
      <c r="D161" s="22">
        <f>SUM('[1]ing ctas'!D161+[2]ictas!D161+[3]cta!D161)</f>
        <v>0</v>
      </c>
      <c r="E161" s="23">
        <f t="shared" si="10"/>
        <v>0</v>
      </c>
      <c r="F161" s="24">
        <f t="shared" si="11"/>
        <v>0</v>
      </c>
      <c r="G161" s="22">
        <f>SUM('[1]ing ctas'!G161+[2]ictas!G161+[3]cta!G161)</f>
        <v>850000000</v>
      </c>
      <c r="H161" s="25">
        <f t="shared" ref="H161:H228" si="14">IF(OR(G161=0,E161=0),0,G161/E161)*100</f>
        <v>0</v>
      </c>
      <c r="I161" s="24">
        <f t="shared" si="9"/>
        <v>-850000000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">
      <c r="A162" s="15">
        <v>212049999</v>
      </c>
      <c r="B162" s="33" t="s">
        <v>156</v>
      </c>
      <c r="C162" s="22">
        <f>SUM('[1]ing ctas'!C162+[2]ictas!C162+[3]cta!C162)</f>
        <v>88347674000</v>
      </c>
      <c r="D162" s="22">
        <f>SUM('[1]ing ctas'!D162+[2]ictas!D162+[3]cta!D162)</f>
        <v>21926536894</v>
      </c>
      <c r="E162" s="23">
        <f>SUM(C162:D162)</f>
        <v>110274210894</v>
      </c>
      <c r="F162" s="24">
        <f t="shared" si="11"/>
        <v>0.42679705066972679</v>
      </c>
      <c r="G162" s="22">
        <f>SUM('[1]ing ctas'!G162+[2]ictas!G162+[3]cta!G162)</f>
        <v>24858799535</v>
      </c>
      <c r="H162" s="25">
        <f t="shared" si="14"/>
        <v>22.542713598644816</v>
      </c>
      <c r="I162" s="24">
        <f>SUM(E162-G162)</f>
        <v>85415411359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x14ac:dyDescent="0.2">
      <c r="A163" s="15">
        <v>21205</v>
      </c>
      <c r="B163" s="28" t="s">
        <v>157</v>
      </c>
      <c r="C163" s="22">
        <f>SUM(C165:C171)</f>
        <v>144036689000</v>
      </c>
      <c r="D163" s="22">
        <f>SUM(D165:D171)</f>
        <v>0</v>
      </c>
      <c r="E163" s="23">
        <f t="shared" si="10"/>
        <v>144036689000</v>
      </c>
      <c r="F163" s="24">
        <f t="shared" si="11"/>
        <v>0.55746881845769336</v>
      </c>
      <c r="G163" s="22">
        <f>SUM(G165:G171)</f>
        <v>68410142178</v>
      </c>
      <c r="H163" s="25">
        <f t="shared" si="14"/>
        <v>47.494942193512934</v>
      </c>
      <c r="I163" s="24">
        <f t="shared" ref="I163:I214" si="15">SUM(E163-G163)</f>
        <v>75626546822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x14ac:dyDescent="0.2">
      <c r="A164" s="15">
        <v>2120501</v>
      </c>
      <c r="B164" s="28" t="s">
        <v>158</v>
      </c>
      <c r="C164" s="22">
        <f>SUM(C165:C167)</f>
        <v>81461367000</v>
      </c>
      <c r="D164" s="22">
        <f>SUM(D165:D167)</f>
        <v>0</v>
      </c>
      <c r="E164" s="23">
        <f t="shared" ref="E164:E230" si="16">SUM(C164:D164)</f>
        <v>81461367000</v>
      </c>
      <c r="F164" s="24">
        <f t="shared" ref="F164:F230" si="17">IF(OR(E164=0,E$7=0),0,E164/E$7)*100</f>
        <v>0.31528197660415908</v>
      </c>
      <c r="G164" s="22">
        <f>SUM(G165:G167)</f>
        <v>56560220178</v>
      </c>
      <c r="H164" s="25">
        <f t="shared" si="14"/>
        <v>69.431955614002888</v>
      </c>
      <c r="I164" s="24">
        <f t="shared" si="15"/>
        <v>24901146822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x14ac:dyDescent="0.2">
      <c r="A165" s="15">
        <v>212050101</v>
      </c>
      <c r="B165" s="28" t="s">
        <v>159</v>
      </c>
      <c r="C165" s="22">
        <f>SUM('[1]ing ctas'!C165+[2]ictas!C165+[3]cta!C165)</f>
        <v>1023230000</v>
      </c>
      <c r="D165" s="22">
        <f>SUM('[1]ing ctas'!D165+[2]ictas!D165+[3]cta!D165)</f>
        <v>0</v>
      </c>
      <c r="E165" s="23">
        <f t="shared" si="16"/>
        <v>1023230000</v>
      </c>
      <c r="F165" s="24">
        <f t="shared" si="17"/>
        <v>3.9602327925662437E-3</v>
      </c>
      <c r="G165" s="22">
        <f>SUM('[1]ing ctas'!G165+[2]ictas!G165+[3]cta!G165)</f>
        <v>145059960</v>
      </c>
      <c r="H165" s="25">
        <f t="shared" si="14"/>
        <v>14.17667191149595</v>
      </c>
      <c r="I165" s="24">
        <f t="shared" si="15"/>
        <v>878170040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x14ac:dyDescent="0.2">
      <c r="A166" s="15">
        <v>212050102</v>
      </c>
      <c r="B166" s="28" t="s">
        <v>160</v>
      </c>
      <c r="C166" s="22">
        <f>SUM('[1]ing ctas'!C166+[2]ictas!C166+[3]cta!C166)</f>
        <v>8733354000</v>
      </c>
      <c r="D166" s="22">
        <f>SUM('[1]ing ctas'!D166+[2]ictas!D166+[3]cta!D166)</f>
        <v>0</v>
      </c>
      <c r="E166" s="23">
        <f t="shared" si="16"/>
        <v>8733354000</v>
      </c>
      <c r="F166" s="24">
        <f t="shared" si="17"/>
        <v>3.3800919538998636E-2</v>
      </c>
      <c r="G166" s="22">
        <f>SUM('[1]ing ctas'!G166+[2]ictas!G166+[3]cta!G166)</f>
        <v>1734150645</v>
      </c>
      <c r="H166" s="25">
        <f t="shared" si="14"/>
        <v>19.856639785814249</v>
      </c>
      <c r="I166" s="24">
        <f t="shared" si="15"/>
        <v>6999203355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x14ac:dyDescent="0.2">
      <c r="A167" s="15">
        <v>212050103</v>
      </c>
      <c r="B167" s="36" t="s">
        <v>161</v>
      </c>
      <c r="C167" s="22">
        <f>SUM('[1]ing ctas'!C167+[2]ictas!C167+[3]cta!C167)</f>
        <v>71704783000</v>
      </c>
      <c r="D167" s="22">
        <f>SUM('[1]ing ctas'!D167+[2]ictas!D167+[3]cta!D167)</f>
        <v>0</v>
      </c>
      <c r="E167" s="23">
        <f t="shared" si="16"/>
        <v>71704783000</v>
      </c>
      <c r="F167" s="24">
        <f t="shared" si="17"/>
        <v>0.27752082427259417</v>
      </c>
      <c r="G167" s="22">
        <f>SUM('[1]ing ctas'!G167+[2]ictas!G167+[3]cta!G167)</f>
        <v>54681009573</v>
      </c>
      <c r="H167" s="25">
        <f t="shared" si="14"/>
        <v>76.258524585451994</v>
      </c>
      <c r="I167" s="24">
        <f t="shared" si="15"/>
        <v>17023773427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x14ac:dyDescent="0.2">
      <c r="A168" s="15">
        <v>2120502</v>
      </c>
      <c r="B168" s="28" t="s">
        <v>162</v>
      </c>
      <c r="C168" s="22">
        <f>SUM('[1]ing ctas'!C168+[2]ictas!C168+[3]cta!C168)</f>
        <v>57563000</v>
      </c>
      <c r="D168" s="22">
        <f>SUM('[1]ing ctas'!D168+[2]ictas!D168+[3]cta!D168)</f>
        <v>0</v>
      </c>
      <c r="E168" s="23">
        <f t="shared" si="16"/>
        <v>57563000</v>
      </c>
      <c r="F168" s="24">
        <f t="shared" si="17"/>
        <v>2.2278752600929478E-4</v>
      </c>
      <c r="G168" s="22">
        <f>SUM('[1]ing ctas'!G168+[2]ictas!G168+[3]cta!G168)</f>
        <v>120408000</v>
      </c>
      <c r="H168" s="25">
        <f t="shared" si="14"/>
        <v>209.17603321578096</v>
      </c>
      <c r="I168" s="24">
        <f t="shared" si="15"/>
        <v>-62845000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x14ac:dyDescent="0.2">
      <c r="A169" s="15">
        <v>2120508</v>
      </c>
      <c r="B169" s="28" t="s">
        <v>163</v>
      </c>
      <c r="C169" s="22">
        <f>SUM('[1]ing ctas'!C169+[2]ictas!C169+[3]cta!C169)</f>
        <v>9307000</v>
      </c>
      <c r="D169" s="22">
        <f>SUM('[1]ing ctas'!D169+[2]ictas!D169+[3]cta!D169)</f>
        <v>0</v>
      </c>
      <c r="E169" s="23">
        <f t="shared" si="16"/>
        <v>9307000</v>
      </c>
      <c r="F169" s="24">
        <f t="shared" si="17"/>
        <v>3.6021116074014678E-5</v>
      </c>
      <c r="G169" s="22">
        <f>SUM('[1]ing ctas'!G169+[2]ictas!G169+[3]cta!G169)</f>
        <v>0</v>
      </c>
      <c r="H169" s="25">
        <f t="shared" si="14"/>
        <v>0</v>
      </c>
      <c r="I169" s="24">
        <f t="shared" si="15"/>
        <v>9307000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x14ac:dyDescent="0.2">
      <c r="A170" s="15">
        <v>2120509</v>
      </c>
      <c r="B170" s="28" t="s">
        <v>164</v>
      </c>
      <c r="C170" s="22">
        <f>SUM('[1]ing ctas'!C170+[2]ictas!C170+[3]cta!C170)</f>
        <v>62508452000</v>
      </c>
      <c r="D170" s="22">
        <f>SUM('[1]ing ctas'!D170+[2]ictas!D170+[3]cta!D170)</f>
        <v>0</v>
      </c>
      <c r="E170" s="23">
        <f t="shared" si="16"/>
        <v>62508452000</v>
      </c>
      <c r="F170" s="24">
        <f t="shared" si="17"/>
        <v>0.24192803321145101</v>
      </c>
      <c r="G170" s="22">
        <f>SUM('[1]ing ctas'!G170+[2]ictas!G170+[3]cta!G170)</f>
        <v>11729514000</v>
      </c>
      <c r="H170" s="25">
        <f t="shared" si="14"/>
        <v>18.764684814143216</v>
      </c>
      <c r="I170" s="24">
        <f t="shared" si="15"/>
        <v>50778938000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idden="1" x14ac:dyDescent="0.2">
      <c r="A171" s="15">
        <v>2120510</v>
      </c>
      <c r="B171" s="28" t="s">
        <v>165</v>
      </c>
      <c r="C171" s="22">
        <f>SUM('[1]ing ctas'!C171+[2]ictas!C171+[3]cta!C171)</f>
        <v>0</v>
      </c>
      <c r="D171" s="22">
        <f>SUM('[1]ing ctas'!D171+[2]ictas!D171+[3]cta!D171)</f>
        <v>0</v>
      </c>
      <c r="E171" s="23">
        <f t="shared" si="16"/>
        <v>0</v>
      </c>
      <c r="F171" s="24">
        <f t="shared" si="17"/>
        <v>0</v>
      </c>
      <c r="G171" s="22">
        <f>SUM('[1]ing ctas'!G171+[2]ictas!G171+[3]cta!G171)</f>
        <v>0</v>
      </c>
      <c r="H171" s="25">
        <f t="shared" si="14"/>
        <v>0</v>
      </c>
      <c r="I171" s="24">
        <f t="shared" si="15"/>
        <v>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x14ac:dyDescent="0.2">
      <c r="A172" s="15">
        <v>21206</v>
      </c>
      <c r="B172" s="28" t="s">
        <v>89</v>
      </c>
      <c r="C172" s="22">
        <f>SUM(C173:C182)+C185+C186+C189+C192+C193+C196+C199+C203</f>
        <v>363205627000</v>
      </c>
      <c r="D172" s="22">
        <f>SUM(D173:D182)+D185+D186+D189+D192+D193+D196+D199+D203</f>
        <v>0</v>
      </c>
      <c r="E172" s="23">
        <f t="shared" si="16"/>
        <v>363205627000</v>
      </c>
      <c r="F172" s="24">
        <f t="shared" si="17"/>
        <v>1.405723869012816</v>
      </c>
      <c r="G172" s="22">
        <f>SUM(G173:G182)+G185+G186+G189+G192+G193+G196+G199+G203</f>
        <v>92648534178</v>
      </c>
      <c r="H172" s="25">
        <f t="shared" si="14"/>
        <v>25.508562448015159</v>
      </c>
      <c r="I172" s="24">
        <f t="shared" si="15"/>
        <v>270557092822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x14ac:dyDescent="0.2">
      <c r="A173" s="15">
        <v>2120601</v>
      </c>
      <c r="B173" s="28" t="s">
        <v>166</v>
      </c>
      <c r="C173" s="22">
        <f>SUM('[1]ing ctas'!C173+[2]ictas!C173+[3]cta!C173)</f>
        <v>93331095000</v>
      </c>
      <c r="D173" s="22">
        <f>SUM('[1]ing ctas'!D173+[2]ictas!D173+[3]cta!D173)</f>
        <v>0</v>
      </c>
      <c r="E173" s="23">
        <f t="shared" si="16"/>
        <v>93331095000</v>
      </c>
      <c r="F173" s="24">
        <f t="shared" si="17"/>
        <v>0.36122168328246379</v>
      </c>
      <c r="G173" s="22">
        <f>SUM('[1]ing ctas'!G173+[2]ictas!G173+[3]cta!G173)</f>
        <v>26213769829</v>
      </c>
      <c r="H173" s="25">
        <f t="shared" si="14"/>
        <v>28.086855542624889</v>
      </c>
      <c r="I173" s="24">
        <f t="shared" si="15"/>
        <v>67117325171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x14ac:dyDescent="0.2">
      <c r="A174" s="15">
        <v>2120603</v>
      </c>
      <c r="B174" s="28" t="s">
        <v>167</v>
      </c>
      <c r="C174" s="22">
        <f>SUM('[1]ing ctas'!C174+[2]ictas!C174+[3]cta!C174)</f>
        <v>15197022000</v>
      </c>
      <c r="D174" s="22">
        <f>SUM('[1]ing ctas'!D174+[2]ictas!D174+[3]cta!D174)</f>
        <v>0</v>
      </c>
      <c r="E174" s="23">
        <f t="shared" si="16"/>
        <v>15197022000</v>
      </c>
      <c r="F174" s="24">
        <f t="shared" si="17"/>
        <v>5.8817416293258255E-2</v>
      </c>
      <c r="G174" s="22">
        <f>SUM('[1]ing ctas'!G174+[2]ictas!G174+[3]cta!G174)</f>
        <v>996193000</v>
      </c>
      <c r="H174" s="25">
        <f t="shared" si="14"/>
        <v>6.5551856146552927</v>
      </c>
      <c r="I174" s="24">
        <f t="shared" si="15"/>
        <v>14200829000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idden="1" x14ac:dyDescent="0.2">
      <c r="A175" s="15">
        <v>2120604</v>
      </c>
      <c r="B175" s="28" t="s">
        <v>168</v>
      </c>
      <c r="C175" s="22">
        <f>SUM('[1]ing ctas'!C175+[2]ictas!C175+[3]cta!C175)</f>
        <v>0</v>
      </c>
      <c r="D175" s="22">
        <f>SUM('[1]ing ctas'!D175+[2]ictas!D175+[3]cta!D175)</f>
        <v>0</v>
      </c>
      <c r="E175" s="23">
        <f t="shared" si="16"/>
        <v>0</v>
      </c>
      <c r="F175" s="24">
        <f t="shared" si="17"/>
        <v>0</v>
      </c>
      <c r="G175" s="22">
        <f>SUM('[1]ing ctas'!G175+[2]ictas!G175+[3]cta!G175)</f>
        <v>0</v>
      </c>
      <c r="H175" s="25">
        <f t="shared" si="14"/>
        <v>0</v>
      </c>
      <c r="I175" s="24">
        <f t="shared" si="15"/>
        <v>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idden="1" x14ac:dyDescent="0.2">
      <c r="A176" s="15">
        <v>2120605</v>
      </c>
      <c r="B176" s="28" t="s">
        <v>169</v>
      </c>
      <c r="C176" s="22">
        <f>SUM('[1]ing ctas'!C176+[2]ictas!C176+[3]cta!C176)</f>
        <v>0</v>
      </c>
      <c r="D176" s="22">
        <f>SUM('[1]ing ctas'!D176+[2]ictas!D176+[3]cta!D176)</f>
        <v>0</v>
      </c>
      <c r="E176" s="23">
        <f t="shared" si="16"/>
        <v>0</v>
      </c>
      <c r="F176" s="24">
        <f t="shared" si="17"/>
        <v>0</v>
      </c>
      <c r="G176" s="22">
        <f>SUM('[1]ing ctas'!G176+[2]ictas!G176+[3]cta!G176)</f>
        <v>0</v>
      </c>
      <c r="H176" s="25">
        <f t="shared" si="14"/>
        <v>0</v>
      </c>
      <c r="I176" s="24">
        <f t="shared" si="15"/>
        <v>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x14ac:dyDescent="0.2">
      <c r="A177" s="15">
        <v>2120606</v>
      </c>
      <c r="B177" s="28" t="s">
        <v>170</v>
      </c>
      <c r="C177" s="22">
        <f>SUM('[1]ing ctas'!C177+[2]ictas!C177+[3]cta!C177)</f>
        <v>8717360000</v>
      </c>
      <c r="D177" s="22">
        <f>SUM('[1]ing ctas'!D177+[2]ictas!D177+[3]cta!D177)</f>
        <v>0</v>
      </c>
      <c r="E177" s="23">
        <f t="shared" si="16"/>
        <v>8717360000</v>
      </c>
      <c r="F177" s="24">
        <f t="shared" si="17"/>
        <v>3.3739017558716292E-2</v>
      </c>
      <c r="G177" s="22">
        <f>SUM('[1]ing ctas'!G177+[2]ictas!G177+[3]cta!G177)</f>
        <v>4447890000</v>
      </c>
      <c r="H177" s="25">
        <f t="shared" si="14"/>
        <v>51.023360283388556</v>
      </c>
      <c r="I177" s="24">
        <f t="shared" si="15"/>
        <v>4269470000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x14ac:dyDescent="0.2">
      <c r="A178" s="15">
        <v>2120607</v>
      </c>
      <c r="B178" s="28" t="s">
        <v>171</v>
      </c>
      <c r="C178" s="22">
        <f>SUM('[1]ing ctas'!C178+[2]ictas!C178+[3]cta!C178)</f>
        <v>35345782000</v>
      </c>
      <c r="D178" s="22">
        <f>SUM('[1]ing ctas'!D178+[2]ictas!D178+[3]cta!D178)</f>
        <v>0</v>
      </c>
      <c r="E178" s="23">
        <f t="shared" si="16"/>
        <v>35345782000</v>
      </c>
      <c r="F178" s="24">
        <f t="shared" si="17"/>
        <v>0.13679966865250012</v>
      </c>
      <c r="G178" s="22">
        <f>SUM('[1]ing ctas'!G178+[2]ictas!G178+[3]cta!G178)</f>
        <v>8209487710</v>
      </c>
      <c r="H178" s="25">
        <f t="shared" si="14"/>
        <v>23.226216101259268</v>
      </c>
      <c r="I178" s="24">
        <f t="shared" si="15"/>
        <v>27136294290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x14ac:dyDescent="0.2">
      <c r="A179" s="15">
        <v>2120608</v>
      </c>
      <c r="B179" s="28" t="s">
        <v>25</v>
      </c>
      <c r="C179" s="22">
        <f>SUM('[1]ing ctas'!C179+[2]ictas!C179+[3]cta!C179)</f>
        <v>2832220000</v>
      </c>
      <c r="D179" s="22">
        <f>SUM('[1]ing ctas'!D179+[2]ictas!D179+[3]cta!D179)</f>
        <v>0</v>
      </c>
      <c r="E179" s="23">
        <f t="shared" si="16"/>
        <v>2832220000</v>
      </c>
      <c r="F179" s="24">
        <f t="shared" si="17"/>
        <v>1.0961612266804107E-2</v>
      </c>
      <c r="G179" s="22">
        <f>SUM('[1]ing ctas'!G179+[2]ictas!G179+[3]cta!G179)</f>
        <v>812700379</v>
      </c>
      <c r="H179" s="25">
        <f t="shared" si="14"/>
        <v>28.694818163843205</v>
      </c>
      <c r="I179" s="24">
        <f t="shared" si="15"/>
        <v>2019519621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x14ac:dyDescent="0.2">
      <c r="A180" s="15">
        <v>2120609</v>
      </c>
      <c r="B180" s="28" t="s">
        <v>28</v>
      </c>
      <c r="C180" s="22">
        <f>SUM('[1]ing ctas'!C180+[2]ictas!C180+[3]cta!C180)</f>
        <v>60516063000</v>
      </c>
      <c r="D180" s="22">
        <f>SUM('[1]ing ctas'!D180+[2]ictas!D180+[3]cta!D180)</f>
        <v>0</v>
      </c>
      <c r="E180" s="23">
        <f t="shared" si="16"/>
        <v>60516063000</v>
      </c>
      <c r="F180" s="24">
        <f t="shared" si="17"/>
        <v>0.23421683997694043</v>
      </c>
      <c r="G180" s="22">
        <f>SUM('[1]ing ctas'!G180+[2]ictas!G180+[3]cta!G180)</f>
        <v>14411397776</v>
      </c>
      <c r="H180" s="25">
        <f t="shared" si="14"/>
        <v>23.814169431345857</v>
      </c>
      <c r="I180" s="24">
        <f t="shared" si="15"/>
        <v>46104665224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x14ac:dyDescent="0.2">
      <c r="A181" s="15">
        <v>2120610</v>
      </c>
      <c r="B181" s="28" t="s">
        <v>172</v>
      </c>
      <c r="C181" s="22">
        <f>SUM('[1]ing ctas'!C181+[2]ictas!C181+[3]cta!C181)</f>
        <v>25954068000</v>
      </c>
      <c r="D181" s="22">
        <f>SUM('[1]ing ctas'!D181+[2]ictas!D181+[3]cta!D181)</f>
        <v>0</v>
      </c>
      <c r="E181" s="23">
        <f t="shared" si="16"/>
        <v>25954068000</v>
      </c>
      <c r="F181" s="24">
        <f t="shared" si="17"/>
        <v>0.10045068185461158</v>
      </c>
      <c r="G181" s="22">
        <f>SUM('[1]ing ctas'!G181+[2]ictas!G181+[3]cta!G181)</f>
        <v>4772326013</v>
      </c>
      <c r="H181" s="25">
        <f t="shared" si="14"/>
        <v>18.38758383849499</v>
      </c>
      <c r="I181" s="24">
        <f t="shared" si="15"/>
        <v>21181741987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x14ac:dyDescent="0.2">
      <c r="A182" s="15">
        <v>2120611</v>
      </c>
      <c r="B182" s="28" t="s">
        <v>173</v>
      </c>
      <c r="C182" s="22">
        <f>SUM(C183:C184)</f>
        <v>11614703000</v>
      </c>
      <c r="D182" s="22">
        <f>SUM(D183:D184)</f>
        <v>0</v>
      </c>
      <c r="E182" s="23">
        <f t="shared" si="16"/>
        <v>11614703000</v>
      </c>
      <c r="F182" s="24">
        <f t="shared" si="17"/>
        <v>4.4952677009584878E-2</v>
      </c>
      <c r="G182" s="22">
        <f>SUM(G183:G184)</f>
        <v>3538840585</v>
      </c>
      <c r="H182" s="25">
        <f t="shared" si="14"/>
        <v>30.468627437137219</v>
      </c>
      <c r="I182" s="24">
        <f t="shared" si="15"/>
        <v>8075862415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x14ac:dyDescent="0.2">
      <c r="A183" s="15">
        <v>212061101</v>
      </c>
      <c r="B183" s="36" t="s">
        <v>174</v>
      </c>
      <c r="C183" s="22">
        <f>SUM('[1]ing ctas'!C183+[2]ictas!C183+[3]cta!C183)</f>
        <v>8906439000</v>
      </c>
      <c r="D183" s="22">
        <f>SUM('[1]ing ctas'!D183+[2]ictas!D183+[3]cta!D183)</f>
        <v>0</v>
      </c>
      <c r="E183" s="23">
        <f t="shared" si="16"/>
        <v>8906439000</v>
      </c>
      <c r="F183" s="24">
        <f t="shared" si="17"/>
        <v>3.4470814765781795E-2</v>
      </c>
      <c r="G183" s="22">
        <f>SUM('[1]ing ctas'!G183+[2]ictas!G183+[3]cta!G183)</f>
        <v>2659269641</v>
      </c>
      <c r="H183" s="25">
        <f t="shared" si="14"/>
        <v>29.857832529925822</v>
      </c>
      <c r="I183" s="24">
        <f t="shared" si="15"/>
        <v>6247169359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x14ac:dyDescent="0.2">
      <c r="A184" s="15">
        <v>212061102</v>
      </c>
      <c r="B184" s="36" t="s">
        <v>175</v>
      </c>
      <c r="C184" s="22">
        <f>SUM('[1]ing ctas'!C184+[2]ictas!C184+[3]cta!C184)</f>
        <v>2708264000</v>
      </c>
      <c r="D184" s="22">
        <f>SUM('[1]ing ctas'!D184+[2]ictas!D184+[3]cta!D184)</f>
        <v>0</v>
      </c>
      <c r="E184" s="23">
        <f t="shared" si="16"/>
        <v>2708264000</v>
      </c>
      <c r="F184" s="24">
        <f t="shared" si="17"/>
        <v>1.048186224380308E-2</v>
      </c>
      <c r="G184" s="22">
        <f>SUM('[1]ing ctas'!G184+[2]ictas!G184+[3]cta!G184)</f>
        <v>879570944</v>
      </c>
      <c r="H184" s="25">
        <f t="shared" si="14"/>
        <v>32.477297043419696</v>
      </c>
      <c r="I184" s="24">
        <f t="shared" si="15"/>
        <v>1828693056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x14ac:dyDescent="0.2">
      <c r="A185" s="15">
        <v>21206112</v>
      </c>
      <c r="B185" s="28" t="s">
        <v>176</v>
      </c>
      <c r="C185" s="22">
        <f>SUM('[1]ing ctas'!C185+[2]ictas!C185+[3]cta!C185)</f>
        <v>34100009000</v>
      </c>
      <c r="D185" s="22">
        <f>SUM('[1]ing ctas'!D185+[2]ictas!D185+[3]cta!D185)</f>
        <v>0</v>
      </c>
      <c r="E185" s="23">
        <f t="shared" si="16"/>
        <v>34100009000</v>
      </c>
      <c r="F185" s="24">
        <f t="shared" si="17"/>
        <v>0.13197812209239765</v>
      </c>
      <c r="G185" s="22">
        <f>SUM('[1]ing ctas'!G185+[2]ictas!G185+[3]cta!G185)</f>
        <v>8029980066</v>
      </c>
      <c r="H185" s="25">
        <f t="shared" si="14"/>
        <v>23.548322424196428</v>
      </c>
      <c r="I185" s="24">
        <f t="shared" si="15"/>
        <v>26070028934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x14ac:dyDescent="0.2">
      <c r="A186" s="15">
        <v>21206113</v>
      </c>
      <c r="B186" s="28" t="s">
        <v>177</v>
      </c>
      <c r="C186" s="22">
        <f>SUM(C187:C188)</f>
        <v>38190601000</v>
      </c>
      <c r="D186" s="22">
        <f>SUM(D187:D188)</f>
        <v>0</v>
      </c>
      <c r="E186" s="23">
        <f t="shared" si="16"/>
        <v>38190601000</v>
      </c>
      <c r="F186" s="24">
        <f t="shared" si="17"/>
        <v>0.1478100431457377</v>
      </c>
      <c r="G186" s="22">
        <f>SUM(G187:G188)</f>
        <v>11380458863</v>
      </c>
      <c r="H186" s="25">
        <f t="shared" si="14"/>
        <v>29.799109113260613</v>
      </c>
      <c r="I186" s="24">
        <f t="shared" si="15"/>
        <v>26810142137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x14ac:dyDescent="0.2">
      <c r="A187" s="15">
        <v>2120611302</v>
      </c>
      <c r="B187" s="36" t="s">
        <v>178</v>
      </c>
      <c r="C187" s="22">
        <f>SUM('[1]ing ctas'!C187+[2]ictas!C187+[3]cta!C187)</f>
        <v>80000000</v>
      </c>
      <c r="D187" s="22">
        <f>SUM('[1]ing ctas'!D187+[2]ictas!D187+[3]cta!D187)</f>
        <v>0</v>
      </c>
      <c r="E187" s="23">
        <f t="shared" si="16"/>
        <v>80000000</v>
      </c>
      <c r="F187" s="24">
        <f t="shared" si="17"/>
        <v>3.0962601116591533E-4</v>
      </c>
      <c r="G187" s="22">
        <f>SUM('[1]ing ctas'!G187+[2]ictas!G187+[3]cta!G187)</f>
        <v>5920982</v>
      </c>
      <c r="H187" s="25">
        <f t="shared" si="14"/>
        <v>7.4012275000000001</v>
      </c>
      <c r="I187" s="24">
        <f t="shared" si="15"/>
        <v>74079018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x14ac:dyDescent="0.2">
      <c r="A188" s="15">
        <v>2120611304</v>
      </c>
      <c r="B188" s="36" t="s">
        <v>179</v>
      </c>
      <c r="C188" s="22">
        <f>SUM('[1]ing ctas'!C188+[2]ictas!C188+[3]cta!C188)</f>
        <v>38110601000</v>
      </c>
      <c r="D188" s="22">
        <f>SUM('[1]ing ctas'!D188+[2]ictas!D188+[3]cta!D188)</f>
        <v>0</v>
      </c>
      <c r="E188" s="23">
        <f t="shared" si="16"/>
        <v>38110601000</v>
      </c>
      <c r="F188" s="24">
        <f t="shared" si="17"/>
        <v>0.14750041713457179</v>
      </c>
      <c r="G188" s="22">
        <f>SUM('[1]ing ctas'!G188+[2]ictas!G188+[3]cta!G188)</f>
        <v>11374537881</v>
      </c>
      <c r="H188" s="25">
        <f t="shared" si="14"/>
        <v>29.846125703974074</v>
      </c>
      <c r="I188" s="24">
        <f t="shared" si="15"/>
        <v>26736063119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x14ac:dyDescent="0.2">
      <c r="A189" s="15">
        <v>21206114</v>
      </c>
      <c r="B189" s="28" t="s">
        <v>180</v>
      </c>
      <c r="C189" s="22">
        <f>SUM(C190:C191)</f>
        <v>16843141000</v>
      </c>
      <c r="D189" s="22">
        <f>SUM(D190:D191)</f>
        <v>0</v>
      </c>
      <c r="E189" s="23">
        <f t="shared" si="16"/>
        <v>16843141000</v>
      </c>
      <c r="F189" s="24">
        <f t="shared" si="17"/>
        <v>6.5188432041688574E-2</v>
      </c>
      <c r="G189" s="22">
        <f>SUM(G190:G191)</f>
        <v>3660302842</v>
      </c>
      <c r="H189" s="25">
        <f t="shared" si="14"/>
        <v>21.731711692017541</v>
      </c>
      <c r="I189" s="24">
        <f t="shared" si="15"/>
        <v>13182838158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x14ac:dyDescent="0.2">
      <c r="A190" s="15">
        <v>2120611401</v>
      </c>
      <c r="B190" s="28" t="s">
        <v>181</v>
      </c>
      <c r="C190" s="22">
        <f>SUM('[1]ing ctas'!C190+[2]ictas!C190+[3]cta!C190)</f>
        <v>13671361000</v>
      </c>
      <c r="D190" s="22">
        <f>SUM('[1]ing ctas'!D190+[2]ictas!D190+[3]cta!D190)</f>
        <v>0</v>
      </c>
      <c r="E190" s="23">
        <f t="shared" si="16"/>
        <v>13671361000</v>
      </c>
      <c r="F190" s="24">
        <f t="shared" si="17"/>
        <v>5.2912612170490744E-2</v>
      </c>
      <c r="G190" s="22">
        <f>SUM('[1]ing ctas'!G190+[2]ictas!G190+[3]cta!G190)</f>
        <v>2867393000</v>
      </c>
      <c r="H190" s="25">
        <f t="shared" si="14"/>
        <v>20.973720173141501</v>
      </c>
      <c r="I190" s="24">
        <f t="shared" si="15"/>
        <v>10803968000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x14ac:dyDescent="0.2">
      <c r="A191" s="15">
        <v>2120611402</v>
      </c>
      <c r="B191" s="28" t="s">
        <v>182</v>
      </c>
      <c r="C191" s="22">
        <f>SUM('[1]ing ctas'!C191+[2]ictas!C191+[3]cta!C191)</f>
        <v>3171780000</v>
      </c>
      <c r="D191" s="22">
        <f>SUM('[1]ing ctas'!D191+[2]ictas!D191+[3]cta!D191)</f>
        <v>0</v>
      </c>
      <c r="E191" s="23">
        <f t="shared" si="16"/>
        <v>3171780000</v>
      </c>
      <c r="F191" s="24">
        <f t="shared" si="17"/>
        <v>1.2275819871197836E-2</v>
      </c>
      <c r="G191" s="22">
        <f>SUM('[1]ing ctas'!G191+[2]ictas!G191+[3]cta!G191)</f>
        <v>792909842</v>
      </c>
      <c r="H191" s="25">
        <f t="shared" si="14"/>
        <v>24.998891537244074</v>
      </c>
      <c r="I191" s="24">
        <f t="shared" si="15"/>
        <v>2378870158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x14ac:dyDescent="0.2">
      <c r="A192" s="15">
        <v>21206115</v>
      </c>
      <c r="B192" s="28" t="s">
        <v>183</v>
      </c>
      <c r="C192" s="22">
        <f>SUM('[1]ing ctas'!C192+[2]ictas!C192+[3]cta!C192)</f>
        <v>4087068000</v>
      </c>
      <c r="D192" s="22">
        <f>SUM('[1]ing ctas'!D192+[2]ictas!D192+[3]cta!D192)</f>
        <v>0</v>
      </c>
      <c r="E192" s="23">
        <f t="shared" si="16"/>
        <v>4087068000</v>
      </c>
      <c r="F192" s="24">
        <f t="shared" si="17"/>
        <v>1.5818282027548192E-2</v>
      </c>
      <c r="G192" s="22">
        <f>SUM('[1]ing ctas'!G192+[2]ictas!G192+[3]cta!G192)</f>
        <v>692826911</v>
      </c>
      <c r="H192" s="25">
        <f t="shared" si="14"/>
        <v>16.951685438069543</v>
      </c>
      <c r="I192" s="24">
        <f t="shared" si="15"/>
        <v>3394241089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x14ac:dyDescent="0.2">
      <c r="A193" s="15">
        <v>21206116</v>
      </c>
      <c r="B193" s="28" t="s">
        <v>184</v>
      </c>
      <c r="C193" s="22">
        <f>SUM(C194:C195)</f>
        <v>3143688000</v>
      </c>
      <c r="D193" s="22">
        <f>SUM(D194:D195)</f>
        <v>0</v>
      </c>
      <c r="E193" s="23">
        <f t="shared" si="16"/>
        <v>3143688000</v>
      </c>
      <c r="F193" s="24">
        <f t="shared" si="17"/>
        <v>1.2167094697376925E-2</v>
      </c>
      <c r="G193" s="22">
        <f>SUM(G194:G195)</f>
        <v>-12736084</v>
      </c>
      <c r="H193" s="25">
        <f t="shared" si="14"/>
        <v>-0.40513193421230098</v>
      </c>
      <c r="I193" s="24">
        <f t="shared" si="15"/>
        <v>3156424084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x14ac:dyDescent="0.2">
      <c r="A194" s="15">
        <v>2120611601</v>
      </c>
      <c r="B194" s="28" t="s">
        <v>185</v>
      </c>
      <c r="C194" s="22">
        <f>SUM('[1]ing ctas'!C194+[2]ictas!C194+[3]cta!C194)</f>
        <v>1571844000</v>
      </c>
      <c r="D194" s="22">
        <f>SUM('[1]ing ctas'!D194+[2]ictas!D194+[3]cta!D194)</f>
        <v>0</v>
      </c>
      <c r="E194" s="23">
        <f t="shared" si="16"/>
        <v>1571844000</v>
      </c>
      <c r="F194" s="24">
        <f t="shared" si="17"/>
        <v>6.0835473486884626E-3</v>
      </c>
      <c r="G194" s="22">
        <f>SUM('[1]ing ctas'!G194+[2]ictas!G194+[3]cta!G194)</f>
        <v>0</v>
      </c>
      <c r="H194" s="25">
        <f t="shared" si="14"/>
        <v>0</v>
      </c>
      <c r="I194" s="24">
        <f t="shared" si="15"/>
        <v>1571844000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x14ac:dyDescent="0.2">
      <c r="A195" s="15">
        <v>2120611604</v>
      </c>
      <c r="B195" s="33" t="s">
        <v>186</v>
      </c>
      <c r="C195" s="22">
        <f>SUM('[1]ing ctas'!C195+[2]ictas!C195+[3]cta!C195)</f>
        <v>1571844000</v>
      </c>
      <c r="D195" s="22">
        <f>SUM('[1]ing ctas'!D195+[2]ictas!D195+[3]cta!D195)</f>
        <v>0</v>
      </c>
      <c r="E195" s="23">
        <f t="shared" si="16"/>
        <v>1571844000</v>
      </c>
      <c r="F195" s="24">
        <f t="shared" si="17"/>
        <v>6.0835473486884626E-3</v>
      </c>
      <c r="G195" s="22">
        <f>SUM('[1]ing ctas'!G195+[2]ictas!G195+[3]cta!G195)</f>
        <v>-12736084</v>
      </c>
      <c r="H195" s="25">
        <f t="shared" si="14"/>
        <v>-0.81026386842460196</v>
      </c>
      <c r="I195" s="24">
        <f t="shared" si="15"/>
        <v>1584580084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x14ac:dyDescent="0.2">
      <c r="A196" s="15">
        <v>21206117</v>
      </c>
      <c r="B196" s="30" t="s">
        <v>187</v>
      </c>
      <c r="C196" s="22">
        <f>SUM(C197:C198)</f>
        <v>12376807000</v>
      </c>
      <c r="D196" s="22">
        <f>SUM(D197:D198)</f>
        <v>0</v>
      </c>
      <c r="E196" s="23">
        <f t="shared" si="16"/>
        <v>12376807000</v>
      </c>
      <c r="F196" s="24">
        <f t="shared" si="17"/>
        <v>4.7902267279754732E-2</v>
      </c>
      <c r="G196" s="22">
        <f>SUM(G197:G198)</f>
        <v>4780662000</v>
      </c>
      <c r="H196" s="25">
        <f t="shared" si="14"/>
        <v>38.625971948984905</v>
      </c>
      <c r="I196" s="24">
        <f t="shared" si="15"/>
        <v>7596145000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x14ac:dyDescent="0.2">
      <c r="A197" s="15">
        <v>2120611701</v>
      </c>
      <c r="B197" s="30" t="s">
        <v>188</v>
      </c>
      <c r="C197" s="22">
        <f>SUM('[1]ing ctas'!C197+[2]ictas!C197+[3]cta!C197)</f>
        <v>5800066000</v>
      </c>
      <c r="D197" s="22">
        <f>SUM('[1]ing ctas'!D197+[2]ictas!D197+[3]cta!D197)</f>
        <v>0</v>
      </c>
      <c r="E197" s="23">
        <f t="shared" si="16"/>
        <v>5800066000</v>
      </c>
      <c r="F197" s="24">
        <f t="shared" si="17"/>
        <v>2.2448141250988072E-2</v>
      </c>
      <c r="G197" s="22">
        <f>SUM('[1]ing ctas'!G197+[2]ictas!G197+[3]cta!G197)</f>
        <v>472553000</v>
      </c>
      <c r="H197" s="25">
        <f t="shared" si="14"/>
        <v>8.1473728057577279</v>
      </c>
      <c r="I197" s="24">
        <f t="shared" si="15"/>
        <v>5327513000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x14ac:dyDescent="0.2">
      <c r="A198" s="15">
        <v>2120611702</v>
      </c>
      <c r="B198" s="30" t="s">
        <v>189</v>
      </c>
      <c r="C198" s="22">
        <f>SUM('[1]ing ctas'!C198+[2]ictas!C198+[3]cta!C198)</f>
        <v>6576741000</v>
      </c>
      <c r="D198" s="22">
        <f>SUM('[1]ing ctas'!D198+[2]ictas!D198+[3]cta!D198)</f>
        <v>0</v>
      </c>
      <c r="E198" s="23">
        <f t="shared" si="16"/>
        <v>6576741000</v>
      </c>
      <c r="F198" s="24">
        <f t="shared" si="17"/>
        <v>2.5454126028766663E-2</v>
      </c>
      <c r="G198" s="22">
        <f>SUM('[1]ing ctas'!G198+[2]ictas!G198+[3]cta!G198)</f>
        <v>4308109000</v>
      </c>
      <c r="H198" s="25">
        <f t="shared" si="14"/>
        <v>65.505225156350235</v>
      </c>
      <c r="I198" s="24">
        <f t="shared" si="15"/>
        <v>2268632000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x14ac:dyDescent="0.2">
      <c r="A199" s="15">
        <v>21206118</v>
      </c>
      <c r="B199" s="30" t="s">
        <v>190</v>
      </c>
      <c r="C199" s="22">
        <f>SUM(C200:C202)</f>
        <v>950000000</v>
      </c>
      <c r="D199" s="22">
        <f>SUM(D200:D202)</f>
        <v>0</v>
      </c>
      <c r="E199" s="23">
        <f t="shared" si="16"/>
        <v>950000000</v>
      </c>
      <c r="F199" s="24">
        <f t="shared" si="17"/>
        <v>3.6768088825952444E-3</v>
      </c>
      <c r="G199" s="22">
        <f>SUM(G200:G202)</f>
        <v>338913841</v>
      </c>
      <c r="H199" s="25">
        <f t="shared" si="14"/>
        <v>35.675141157894735</v>
      </c>
      <c r="I199" s="24">
        <f t="shared" si="15"/>
        <v>611086159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x14ac:dyDescent="0.2">
      <c r="A200" s="15">
        <v>2120611801</v>
      </c>
      <c r="B200" s="30" t="s">
        <v>191</v>
      </c>
      <c r="C200" s="22">
        <f>SUM('[1]ing ctas'!C200+[2]ictas!C200+[3]cta!C200)</f>
        <v>400000000</v>
      </c>
      <c r="D200" s="22">
        <f>SUM('[1]ing ctas'!D200+[2]ictas!D200+[3]cta!D200)</f>
        <v>0</v>
      </c>
      <c r="E200" s="23">
        <f t="shared" si="16"/>
        <v>400000000</v>
      </c>
      <c r="F200" s="24">
        <f t="shared" si="17"/>
        <v>1.5481300558295766E-3</v>
      </c>
      <c r="G200" s="22">
        <f>SUM('[1]ing ctas'!G200+[2]ictas!G200+[3]cta!G200)</f>
        <v>57028367</v>
      </c>
      <c r="H200" s="25">
        <f t="shared" si="14"/>
        <v>14.257091750000001</v>
      </c>
      <c r="I200" s="24">
        <f t="shared" si="15"/>
        <v>342971633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x14ac:dyDescent="0.2">
      <c r="A201" s="15">
        <v>2120611802</v>
      </c>
      <c r="B201" s="30" t="s">
        <v>192</v>
      </c>
      <c r="C201" s="22">
        <f>SUM('[1]ing ctas'!C201+[2]ictas!C201+[3]cta!C201)</f>
        <v>500000000</v>
      </c>
      <c r="D201" s="22">
        <f>SUM('[1]ing ctas'!D201+[2]ictas!D201+[3]cta!D201)</f>
        <v>0</v>
      </c>
      <c r="E201" s="23">
        <f t="shared" si="16"/>
        <v>500000000</v>
      </c>
      <c r="F201" s="24">
        <f t="shared" si="17"/>
        <v>1.9351625697869709E-3</v>
      </c>
      <c r="G201" s="22">
        <f>SUM('[1]ing ctas'!G201+[2]ictas!G201+[3]cta!G201)</f>
        <v>239549469</v>
      </c>
      <c r="H201" s="25">
        <f t="shared" si="14"/>
        <v>47.909893799999999</v>
      </c>
      <c r="I201" s="24">
        <f t="shared" si="15"/>
        <v>260450531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x14ac:dyDescent="0.2">
      <c r="A202" s="15">
        <v>2120611803</v>
      </c>
      <c r="B202" s="30" t="s">
        <v>193</v>
      </c>
      <c r="C202" s="22">
        <f>SUM('[1]ing ctas'!C202+[2]ictas!C202+[3]cta!C202)</f>
        <v>50000000</v>
      </c>
      <c r="D202" s="22">
        <f>SUM('[1]ing ctas'!D202+[2]ictas!D202+[3]cta!D202)</f>
        <v>0</v>
      </c>
      <c r="E202" s="23">
        <f t="shared" si="16"/>
        <v>50000000</v>
      </c>
      <c r="F202" s="24">
        <f t="shared" si="17"/>
        <v>1.9351625697869708E-4</v>
      </c>
      <c r="G202" s="22">
        <f>SUM('[1]ing ctas'!G202+[2]ictas!G202+[3]cta!G202)</f>
        <v>42336005</v>
      </c>
      <c r="H202" s="25">
        <f t="shared" si="14"/>
        <v>84.67201</v>
      </c>
      <c r="I202" s="24">
        <f t="shared" si="15"/>
        <v>7663995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x14ac:dyDescent="0.2">
      <c r="A203" s="15">
        <v>21206199</v>
      </c>
      <c r="B203" s="33" t="s">
        <v>194</v>
      </c>
      <c r="C203" s="22">
        <f>SUM('[1]ing ctas'!C203+[2]ictas!C203+[3]cta!C203)</f>
        <v>6000000</v>
      </c>
      <c r="D203" s="22">
        <f>SUM('[1]ing ctas'!D203+[2]ictas!D203+[3]cta!D203)</f>
        <v>0</v>
      </c>
      <c r="E203" s="23">
        <f t="shared" si="16"/>
        <v>6000000</v>
      </c>
      <c r="F203" s="24">
        <f t="shared" si="17"/>
        <v>2.3221950837443649E-5</v>
      </c>
      <c r="G203" s="22">
        <f>SUM('[1]ing ctas'!G203+[2]ictas!G203+[3]cta!G203)</f>
        <v>375520447</v>
      </c>
      <c r="H203" s="25">
        <f t="shared" si="14"/>
        <v>6258.674116666667</v>
      </c>
      <c r="I203" s="24">
        <f t="shared" si="15"/>
        <v>-369520447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x14ac:dyDescent="0.2">
      <c r="A204" s="15">
        <v>21207</v>
      </c>
      <c r="B204" s="33" t="s">
        <v>195</v>
      </c>
      <c r="C204" s="22">
        <f>SUM(C205)</f>
        <v>56707817000</v>
      </c>
      <c r="D204" s="22">
        <f>SUM(D205)</f>
        <v>0</v>
      </c>
      <c r="E204" s="23">
        <f t="shared" si="16"/>
        <v>56707817000</v>
      </c>
      <c r="F204" s="24">
        <f t="shared" si="17"/>
        <v>0.21947768974545853</v>
      </c>
      <c r="G204" s="22">
        <f>SUM(G205)</f>
        <v>14154489708</v>
      </c>
      <c r="H204" s="25">
        <f t="shared" si="14"/>
        <v>24.960385457969579</v>
      </c>
      <c r="I204" s="24">
        <f t="shared" si="15"/>
        <v>42553327292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x14ac:dyDescent="0.2">
      <c r="A205" s="15">
        <v>2120701</v>
      </c>
      <c r="B205" s="33" t="s">
        <v>196</v>
      </c>
      <c r="C205" s="22">
        <f>SUM('[1]ing ctas'!C205+[2]ictas!C205+[3]cta!C205)</f>
        <v>56707817000</v>
      </c>
      <c r="D205" s="22">
        <f>SUM('[1]ing ctas'!D205+[2]ictas!D205+[3]cta!D205)</f>
        <v>0</v>
      </c>
      <c r="E205" s="23">
        <f t="shared" si="16"/>
        <v>56707817000</v>
      </c>
      <c r="F205" s="24">
        <f t="shared" si="17"/>
        <v>0.21947768974545853</v>
      </c>
      <c r="G205" s="22">
        <f>SUM('[1]ing ctas'!G205+[2]ictas!G205+[3]cta!G205)</f>
        <v>14154489708</v>
      </c>
      <c r="H205" s="25">
        <f t="shared" si="14"/>
        <v>24.960385457969579</v>
      </c>
      <c r="I205" s="24">
        <f t="shared" si="15"/>
        <v>42553327292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x14ac:dyDescent="0.2">
      <c r="A206" s="15">
        <v>21209</v>
      </c>
      <c r="B206" s="28" t="s">
        <v>197</v>
      </c>
      <c r="C206" s="22">
        <f>SUM('[1]ing ctas'!C206+[2]ictas!C206+[3]cta!C206)</f>
        <v>21700000000</v>
      </c>
      <c r="D206" s="22">
        <f>SUM('[1]ing ctas'!D206+[2]ictas!D206+[3]cta!D206)</f>
        <v>0</v>
      </c>
      <c r="E206" s="23">
        <f t="shared" si="16"/>
        <v>21700000000</v>
      </c>
      <c r="F206" s="24">
        <f t="shared" si="17"/>
        <v>8.398605552875453E-2</v>
      </c>
      <c r="G206" s="22">
        <f>SUM('[1]ing ctas'!G206+[2]ictas!G206+[3]cta!G206)</f>
        <v>3759466239</v>
      </c>
      <c r="H206" s="25">
        <f t="shared" si="14"/>
        <v>17.324729211981566</v>
      </c>
      <c r="I206" s="24">
        <f t="shared" si="15"/>
        <v>17940533761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x14ac:dyDescent="0.2">
      <c r="A207" s="15">
        <v>21210</v>
      </c>
      <c r="B207" s="28" t="s">
        <v>198</v>
      </c>
      <c r="C207" s="22">
        <f>SUM(C208:C209)</f>
        <v>12558562000</v>
      </c>
      <c r="D207" s="22">
        <f>SUM(D208:D209)</f>
        <v>0</v>
      </c>
      <c r="E207" s="23">
        <f t="shared" si="16"/>
        <v>12558562000</v>
      </c>
      <c r="F207" s="24">
        <f t="shared" si="17"/>
        <v>4.8605718225497994E-2</v>
      </c>
      <c r="G207" s="22">
        <f>SUM(G208:G209)</f>
        <v>5853734301</v>
      </c>
      <c r="H207" s="25">
        <f t="shared" si="14"/>
        <v>46.611501388455146</v>
      </c>
      <c r="I207" s="24">
        <f t="shared" si="15"/>
        <v>6704827699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x14ac:dyDescent="0.2">
      <c r="A208" s="15">
        <v>2121001</v>
      </c>
      <c r="B208" s="28" t="s">
        <v>199</v>
      </c>
      <c r="C208" s="22">
        <f>SUM('[1]ing ctas'!C208+[2]ictas!C208+[3]cta!C208)</f>
        <v>8196537000</v>
      </c>
      <c r="D208" s="22">
        <f>SUM('[1]ing ctas'!D208+[2]ictas!D208+[3]cta!D208)</f>
        <v>0</v>
      </c>
      <c r="E208" s="23">
        <f t="shared" si="16"/>
        <v>8196537000</v>
      </c>
      <c r="F208" s="24">
        <f t="shared" si="17"/>
        <v>3.1723263208547972E-2</v>
      </c>
      <c r="G208" s="22">
        <f>SUM('[1]ing ctas'!G208+[2]ictas!G208+[3]cta!G208)</f>
        <v>4526950370</v>
      </c>
      <c r="H208" s="25">
        <f t="shared" si="14"/>
        <v>55.230036416598857</v>
      </c>
      <c r="I208" s="24">
        <f t="shared" si="15"/>
        <v>3669586630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x14ac:dyDescent="0.2">
      <c r="A209" s="15">
        <v>2121002</v>
      </c>
      <c r="B209" s="28" t="s">
        <v>200</v>
      </c>
      <c r="C209" s="22">
        <f>SUM('[1]ing ctas'!C209+[2]ictas!C209+[3]cta!C209)</f>
        <v>4362025000</v>
      </c>
      <c r="D209" s="22">
        <f>SUM('[1]ing ctas'!D209+[2]ictas!D209+[3]cta!D209)</f>
        <v>0</v>
      </c>
      <c r="E209" s="23">
        <f t="shared" si="16"/>
        <v>4362025000</v>
      </c>
      <c r="F209" s="24">
        <f t="shared" si="17"/>
        <v>1.6882455016950022E-2</v>
      </c>
      <c r="G209" s="22">
        <f>SUM('[1]ing ctas'!G209+[2]ictas!G209+[3]cta!G209)</f>
        <v>1326783931</v>
      </c>
      <c r="H209" s="25">
        <f t="shared" si="14"/>
        <v>30.41669708449631</v>
      </c>
      <c r="I209" s="24">
        <f t="shared" si="15"/>
        <v>3035241069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x14ac:dyDescent="0.2">
      <c r="A210" s="15">
        <v>21211</v>
      </c>
      <c r="B210" s="36" t="s">
        <v>201</v>
      </c>
      <c r="C210" s="22">
        <f>SUM('[1]ing ctas'!C210+[2]ictas!C210+[3]cta!C210)</f>
        <v>80606051000</v>
      </c>
      <c r="D210" s="22">
        <f>SUM('[1]ing ctas'!D210+[2]ictas!D210+[3]cta!D210)</f>
        <v>0</v>
      </c>
      <c r="E210" s="23">
        <f t="shared" si="16"/>
        <v>80606051000</v>
      </c>
      <c r="F210" s="24">
        <f t="shared" si="17"/>
        <v>0.31197162558707925</v>
      </c>
      <c r="G210" s="22">
        <f>SUM('[1]ing ctas'!G210+[2]ictas!G210+[3]cta!G210)</f>
        <v>15193018732</v>
      </c>
      <c r="H210" s="25">
        <f t="shared" si="14"/>
        <v>18.848484131793033</v>
      </c>
      <c r="I210" s="24">
        <f t="shared" si="15"/>
        <v>65413032268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x14ac:dyDescent="0.2">
      <c r="A211" s="15">
        <v>21212</v>
      </c>
      <c r="B211" s="36" t="s">
        <v>202</v>
      </c>
      <c r="C211" s="22">
        <f>SUM('[1]ing ctas'!C211+[2]ictas!C211+[3]cta!C211)</f>
        <v>78502964000</v>
      </c>
      <c r="D211" s="22">
        <f>SUM('[1]ing ctas'!D211+[2]ictas!D211+[3]cta!D211)</f>
        <v>0</v>
      </c>
      <c r="E211" s="23">
        <f t="shared" si="16"/>
        <v>78502964000</v>
      </c>
      <c r="F211" s="24">
        <f t="shared" si="17"/>
        <v>0.30383199510026809</v>
      </c>
      <c r="G211" s="22">
        <f>SUM('[1]ing ctas'!G211+[2]ictas!G211+[3]cta!G211)</f>
        <v>20500520000</v>
      </c>
      <c r="H211" s="25">
        <f t="shared" si="14"/>
        <v>26.114326078184767</v>
      </c>
      <c r="I211" s="24">
        <f t="shared" si="15"/>
        <v>58002444000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25.5" x14ac:dyDescent="0.2">
      <c r="A212" s="15">
        <v>21213</v>
      </c>
      <c r="B212" s="36" t="s">
        <v>203</v>
      </c>
      <c r="C212" s="22">
        <f>SUM('[1]ing ctas'!C212+[2]ictas!C212+[3]cta!C212)</f>
        <v>9218500000</v>
      </c>
      <c r="D212" s="22">
        <f>SUM('[1]ing ctas'!D212+[2]ictas!D212+[3]cta!D212)</f>
        <v>0</v>
      </c>
      <c r="E212" s="23">
        <f t="shared" si="16"/>
        <v>9218500000</v>
      </c>
      <c r="F212" s="24">
        <f t="shared" si="17"/>
        <v>3.5678592299162384E-2</v>
      </c>
      <c r="G212" s="22">
        <f>SUM('[1]ing ctas'!G212+[2]ictas!G212+[3]cta!G212)</f>
        <v>0</v>
      </c>
      <c r="H212" s="25">
        <f t="shared" si="14"/>
        <v>0</v>
      </c>
      <c r="I212" s="24">
        <f t="shared" si="15"/>
        <v>9218500000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">
      <c r="A213" s="15">
        <v>21299</v>
      </c>
      <c r="B213" s="28" t="s">
        <v>204</v>
      </c>
      <c r="C213" s="22">
        <f>SUM('[1]ing ctas'!C213+[2]ictas!C213+[3]cta!C213)</f>
        <v>27401034411</v>
      </c>
      <c r="D213" s="22">
        <f>SUM('[1]ing ctas'!D213+[2]ictas!D213+[3]cta!D213)</f>
        <v>0</v>
      </c>
      <c r="E213" s="23">
        <f t="shared" si="16"/>
        <v>27401034411</v>
      </c>
      <c r="F213" s="24">
        <f t="shared" si="17"/>
        <v>0.10605091233122393</v>
      </c>
      <c r="G213" s="22">
        <f>SUM('[1]ing ctas'!G213+[2]ictas!G213+[3]cta!G213)</f>
        <v>6166916424</v>
      </c>
      <c r="H213" s="25">
        <f t="shared" si="14"/>
        <v>22.506144591111948</v>
      </c>
      <c r="I213" s="24">
        <f t="shared" si="15"/>
        <v>21234117987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x14ac:dyDescent="0.2">
      <c r="A214" s="15">
        <v>2199</v>
      </c>
      <c r="B214" s="21" t="s">
        <v>205</v>
      </c>
      <c r="C214" s="22">
        <f>SUM(C215:C217)</f>
        <v>58061281000</v>
      </c>
      <c r="D214" s="22">
        <f>SUM(D215:D217)</f>
        <v>0</v>
      </c>
      <c r="E214" s="23">
        <f t="shared" si="16"/>
        <v>58061281000</v>
      </c>
      <c r="F214" s="24">
        <f t="shared" si="17"/>
        <v>0.2247160354901668</v>
      </c>
      <c r="G214" s="22">
        <f>SUM(G215:G217)</f>
        <v>22893534394</v>
      </c>
      <c r="H214" s="25">
        <f t="shared" si="14"/>
        <v>39.429950562062174</v>
      </c>
      <c r="I214" s="24">
        <f t="shared" si="15"/>
        <v>35167746606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hidden="1" x14ac:dyDescent="0.2">
      <c r="A215" s="15">
        <v>219901</v>
      </c>
      <c r="B215" s="21" t="s">
        <v>206</v>
      </c>
      <c r="C215" s="22">
        <f>SUM('[1]ing ctas'!C215+[2]ictas!C215+[3]cta!C215)</f>
        <v>0</v>
      </c>
      <c r="D215" s="22">
        <f>SUM('[1]ing ctas'!D215+[2]ictas!D215+[3]cta!D215)</f>
        <v>0</v>
      </c>
      <c r="E215" s="23">
        <f t="shared" ref="E215" si="18">SUM(C215:D215)</f>
        <v>0</v>
      </c>
      <c r="F215" s="24">
        <f t="shared" si="17"/>
        <v>0</v>
      </c>
      <c r="G215" s="22">
        <f>SUM('[1]ing ctas'!G215+[2]ictas!G215+[3]cta!G215)</f>
        <v>0</v>
      </c>
      <c r="H215" s="25">
        <f t="shared" si="14"/>
        <v>0</v>
      </c>
      <c r="I215" s="24">
        <f t="shared" ref="I215:I278" si="19">SUM(E215-G215)</f>
        <v>0</v>
      </c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x14ac:dyDescent="0.2">
      <c r="A216" s="15">
        <v>219902</v>
      </c>
      <c r="B216" s="21" t="s">
        <v>205</v>
      </c>
      <c r="C216" s="22">
        <f>SUM('[1]ing ctas'!C216+[2]ictas!C216+[3]cta!C216)</f>
        <v>53704481000</v>
      </c>
      <c r="D216" s="22">
        <f>SUM('[1]ing ctas'!D216+[2]ictas!D216+[3]cta!D216)</f>
        <v>0</v>
      </c>
      <c r="E216" s="23">
        <f t="shared" si="16"/>
        <v>53704481000</v>
      </c>
      <c r="F216" s="24">
        <f t="shared" si="17"/>
        <v>0.20785380292207109</v>
      </c>
      <c r="G216" s="22">
        <f>SUM('[1]ing ctas'!G216+[2]ictas!G216+[3]cta!G216)</f>
        <v>17841824000</v>
      </c>
      <c r="H216" s="25">
        <f t="shared" si="14"/>
        <v>33.222225906996478</v>
      </c>
      <c r="I216" s="24">
        <f t="shared" si="19"/>
        <v>35862657000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x14ac:dyDescent="0.2">
      <c r="A217" s="15">
        <v>219903</v>
      </c>
      <c r="B217" s="21" t="s">
        <v>207</v>
      </c>
      <c r="C217" s="22">
        <f>SUM('[1]ing ctas'!C217+[2]ictas!C217+[3]cta!C217)</f>
        <v>4356800000</v>
      </c>
      <c r="D217" s="22">
        <f>SUM('[1]ing ctas'!D217+[2]ictas!D217+[3]cta!D217)</f>
        <v>0</v>
      </c>
      <c r="E217" s="23">
        <f t="shared" si="16"/>
        <v>4356800000</v>
      </c>
      <c r="F217" s="24">
        <f t="shared" si="17"/>
        <v>1.6862232568095749E-2</v>
      </c>
      <c r="G217" s="22">
        <f>SUM('[1]ing ctas'!G217+[2]ictas!G217+[3]cta!G217)</f>
        <v>5051710394</v>
      </c>
      <c r="H217" s="25">
        <f t="shared" si="14"/>
        <v>115.95001822438486</v>
      </c>
      <c r="I217" s="24">
        <f t="shared" si="19"/>
        <v>-694910394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x14ac:dyDescent="0.2">
      <c r="A218" s="15">
        <v>22</v>
      </c>
      <c r="B218" s="26" t="s">
        <v>208</v>
      </c>
      <c r="C218" s="17">
        <f>SUM(C219+C248+C254+C262+C297)</f>
        <v>6824436321382</v>
      </c>
      <c r="D218" s="17">
        <f>SUM(D219+D248+D254+D262+D297)</f>
        <v>-200000000000</v>
      </c>
      <c r="E218" s="18">
        <f t="shared" si="16"/>
        <v>6624436321382</v>
      </c>
      <c r="F218" s="19">
        <f t="shared" si="17"/>
        <v>25.638722430151478</v>
      </c>
      <c r="G218" s="17">
        <f>SUM(G219+G248+G254+G262+G297)</f>
        <v>1000880075369</v>
      </c>
      <c r="H218" s="25">
        <f t="shared" si="14"/>
        <v>15.108909299020853</v>
      </c>
      <c r="I218" s="24">
        <f t="shared" si="19"/>
        <v>5623556246013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x14ac:dyDescent="0.2">
      <c r="A219" s="15">
        <v>221</v>
      </c>
      <c r="B219" s="27" t="s">
        <v>209</v>
      </c>
      <c r="C219" s="22">
        <f>SUM(C220+C239+C240+C243+C244+C245)</f>
        <v>3270825526382</v>
      </c>
      <c r="D219" s="22">
        <f>SUM(D220+D239+D240+D243+D244+D245)</f>
        <v>0</v>
      </c>
      <c r="E219" s="23">
        <f t="shared" si="16"/>
        <v>3270825526382</v>
      </c>
      <c r="F219" s="24">
        <f t="shared" si="17"/>
        <v>12.659158261916426</v>
      </c>
      <c r="G219" s="22">
        <f>SUM(G220+G239+G240+G243+G244+G245)</f>
        <v>941238066151</v>
      </c>
      <c r="H219" s="25">
        <f t="shared" si="14"/>
        <v>28.776773892679735</v>
      </c>
      <c r="I219" s="24">
        <f t="shared" si="19"/>
        <v>2329587460231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x14ac:dyDescent="0.2">
      <c r="A220" s="15">
        <v>22101</v>
      </c>
      <c r="B220" s="28" t="s">
        <v>210</v>
      </c>
      <c r="C220" s="22">
        <f>SUM(C234:C238)+C221+C227</f>
        <v>2170326835000</v>
      </c>
      <c r="D220" s="22">
        <f>SUM(D234:D238)+D221+D227</f>
        <v>0</v>
      </c>
      <c r="E220" s="23">
        <f t="shared" si="16"/>
        <v>2170326835000</v>
      </c>
      <c r="F220" s="24">
        <f t="shared" si="17"/>
        <v>8.3998705105924465</v>
      </c>
      <c r="G220" s="22">
        <f>SUM(G234:G238)+G221+G227</f>
        <v>491513569296</v>
      </c>
      <c r="H220" s="25">
        <f t="shared" si="14"/>
        <v>22.646983918253952</v>
      </c>
      <c r="I220" s="24">
        <f t="shared" si="19"/>
        <v>1678813265704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x14ac:dyDescent="0.2">
      <c r="A221" s="37">
        <v>2210101</v>
      </c>
      <c r="B221" s="28" t="s">
        <v>211</v>
      </c>
      <c r="C221" s="22">
        <f>SUM(C222:C226)</f>
        <v>1454917358000</v>
      </c>
      <c r="D221" s="22">
        <f>SUM(D222:D226)</f>
        <v>0</v>
      </c>
      <c r="E221" s="23">
        <f t="shared" si="16"/>
        <v>1454917358000</v>
      </c>
      <c r="F221" s="24">
        <f t="shared" si="17"/>
        <v>5.6310032266698995</v>
      </c>
      <c r="G221" s="22">
        <f>SUM(G222:G226)</f>
        <v>326704663982</v>
      </c>
      <c r="H221" s="25">
        <f t="shared" si="14"/>
        <v>22.455204220747223</v>
      </c>
      <c r="I221" s="24">
        <f t="shared" si="19"/>
        <v>1128212694018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x14ac:dyDescent="0.2">
      <c r="A222" s="37">
        <v>221010101</v>
      </c>
      <c r="B222" s="28" t="s">
        <v>212</v>
      </c>
      <c r="C222" s="22">
        <f>SUM('[1]ing ctas'!C222+[2]ictas!C222+[3]cta!C222)</f>
        <v>1174967461000</v>
      </c>
      <c r="D222" s="22">
        <f>SUM('[1]ing ctas'!D222+[2]ictas!D222+[3]cta!D222)</f>
        <v>0</v>
      </c>
      <c r="E222" s="23">
        <f t="shared" si="16"/>
        <v>1174967461000</v>
      </c>
      <c r="F222" s="24">
        <f t="shared" si="17"/>
        <v>4.5475061024896641</v>
      </c>
      <c r="G222" s="22">
        <f>SUM('[1]ing ctas'!G222+[2]ictas!G222+[3]cta!G222)</f>
        <v>283509678410</v>
      </c>
      <c r="H222" s="25">
        <f t="shared" si="14"/>
        <v>24.129151471880633</v>
      </c>
      <c r="I222" s="24">
        <f t="shared" si="19"/>
        <v>891457782590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x14ac:dyDescent="0.2">
      <c r="A223" s="37">
        <v>221010102</v>
      </c>
      <c r="B223" s="28" t="s">
        <v>213</v>
      </c>
      <c r="C223" s="22">
        <f>SUM('[1]ing ctas'!C223+[2]ictas!C223+[3]cta!C223)</f>
        <v>139517580000</v>
      </c>
      <c r="D223" s="22">
        <f>SUM('[1]ing ctas'!D223+[2]ictas!D223+[3]cta!D223)</f>
        <v>0</v>
      </c>
      <c r="E223" s="23">
        <f t="shared" si="16"/>
        <v>139517580000</v>
      </c>
      <c r="F223" s="24">
        <f t="shared" si="17"/>
        <v>0.53997839728651853</v>
      </c>
      <c r="G223" s="22">
        <f>SUM('[1]ing ctas'!G223+[2]ictas!G223+[3]cta!G223)</f>
        <v>33160819014</v>
      </c>
      <c r="H223" s="25">
        <f t="shared" si="14"/>
        <v>23.768201121321056</v>
      </c>
      <c r="I223" s="24">
        <f t="shared" si="19"/>
        <v>106356760986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x14ac:dyDescent="0.2">
      <c r="A224" s="37">
        <v>221010103</v>
      </c>
      <c r="B224" s="28" t="s">
        <v>214</v>
      </c>
      <c r="C224" s="22">
        <f>SUM('[1]ing ctas'!C224+[2]ictas!C224+[3]cta!C224)</f>
        <v>51847922000</v>
      </c>
      <c r="D224" s="22">
        <f>SUM('[1]ing ctas'!D224+[2]ictas!D224+[3]cta!D224)</f>
        <v>0</v>
      </c>
      <c r="E224" s="23">
        <f t="shared" si="16"/>
        <v>51847922000</v>
      </c>
      <c r="F224" s="24">
        <f t="shared" si="17"/>
        <v>0.20066831595126883</v>
      </c>
      <c r="G224" s="22">
        <f>SUM('[1]ing ctas'!G224+[2]ictas!G224+[3]cta!G224)</f>
        <v>10034166558</v>
      </c>
      <c r="H224" s="25">
        <f t="shared" si="14"/>
        <v>19.353073702741643</v>
      </c>
      <c r="I224" s="24">
        <f t="shared" si="19"/>
        <v>41813755442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x14ac:dyDescent="0.2">
      <c r="A225" s="37">
        <v>221010104</v>
      </c>
      <c r="B225" s="28" t="s">
        <v>215</v>
      </c>
      <c r="C225" s="22">
        <f>SUM('[1]ing ctas'!C225+[2]ictas!C225+[3]cta!C225)</f>
        <v>32678566000</v>
      </c>
      <c r="D225" s="22">
        <f>SUM('[1]ing ctas'!D225+[2]ictas!D225+[3]cta!D225)</f>
        <v>0</v>
      </c>
      <c r="E225" s="23">
        <f t="shared" si="16"/>
        <v>32678566000</v>
      </c>
      <c r="F225" s="24">
        <f t="shared" si="17"/>
        <v>0.12647667551502625</v>
      </c>
      <c r="G225" s="22">
        <f>SUM('[1]ing ctas'!G225+[2]ictas!G225+[3]cta!G225)</f>
        <v>0</v>
      </c>
      <c r="H225" s="25">
        <f t="shared" si="14"/>
        <v>0</v>
      </c>
      <c r="I225" s="24">
        <f t="shared" si="19"/>
        <v>32678566000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x14ac:dyDescent="0.2">
      <c r="A226" s="37">
        <v>221010105</v>
      </c>
      <c r="B226" s="28" t="s">
        <v>216</v>
      </c>
      <c r="C226" s="22">
        <f>SUM('[1]ing ctas'!C226+[2]ictas!C226+[3]cta!C226)</f>
        <v>55905829000</v>
      </c>
      <c r="D226" s="22">
        <f>SUM('[1]ing ctas'!D226+[2]ictas!D226+[3]cta!D226)</f>
        <v>0</v>
      </c>
      <c r="E226" s="23">
        <f>SUM(C226:D226)</f>
        <v>55905829000</v>
      </c>
      <c r="F226" s="24">
        <f t="shared" si="17"/>
        <v>0.21637373542742191</v>
      </c>
      <c r="G226" s="22">
        <f>SUM('[1]ing ctas'!G226+[2]ictas!G226+[3]cta!G226)</f>
        <v>0</v>
      </c>
      <c r="H226" s="25">
        <f t="shared" si="14"/>
        <v>0</v>
      </c>
      <c r="I226" s="24">
        <f t="shared" si="19"/>
        <v>55905829000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x14ac:dyDescent="0.2">
      <c r="A227" s="37">
        <v>2210102</v>
      </c>
      <c r="B227" s="28" t="s">
        <v>217</v>
      </c>
      <c r="C227" s="22">
        <f>SUM(C231:C233)+C228</f>
        <v>460991836000</v>
      </c>
      <c r="D227" s="22">
        <f>SUM(D231:D233)+D228</f>
        <v>0</v>
      </c>
      <c r="E227" s="23">
        <f t="shared" si="16"/>
        <v>460991836000</v>
      </c>
      <c r="F227" s="24">
        <f t="shared" si="17"/>
        <v>1.7841882920091474</v>
      </c>
      <c r="G227" s="22">
        <f>SUM(G231:G233)+G228</f>
        <v>100239545836</v>
      </c>
      <c r="H227" s="25">
        <f t="shared" si="14"/>
        <v>21.74432126732934</v>
      </c>
      <c r="I227" s="24">
        <f t="shared" si="19"/>
        <v>360752290164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x14ac:dyDescent="0.2">
      <c r="A228" s="37">
        <v>221010201</v>
      </c>
      <c r="B228" s="28" t="s">
        <v>212</v>
      </c>
      <c r="C228" s="22">
        <f>SUM('[1]ing ctas'!C228+[2]ictas!C228+[3]cta!C228)</f>
        <v>52998835000</v>
      </c>
      <c r="D228" s="22">
        <f>SUM('[1]ing ctas'!D228+[2]ictas!D228+[3]cta!D228)</f>
        <v>0</v>
      </c>
      <c r="E228" s="23">
        <f t="shared" si="16"/>
        <v>52998835000</v>
      </c>
      <c r="F228" s="24">
        <f t="shared" si="17"/>
        <v>0.20512272346863131</v>
      </c>
      <c r="G228" s="22">
        <f>SUM('[1]ing ctas'!G228+[2]ictas!G228+[3]cta!G228)</f>
        <v>11727990631</v>
      </c>
      <c r="H228" s="25">
        <f t="shared" si="14"/>
        <v>22.128770624863737</v>
      </c>
      <c r="I228" s="24">
        <f t="shared" si="19"/>
        <v>41270844369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x14ac:dyDescent="0.2">
      <c r="A229" s="37">
        <v>221010202</v>
      </c>
      <c r="B229" s="28" t="s">
        <v>218</v>
      </c>
      <c r="C229" s="22">
        <f>SUM(C230)</f>
        <v>271380488000</v>
      </c>
      <c r="D229" s="22">
        <f>SUM(D230)</f>
        <v>0</v>
      </c>
      <c r="E229" s="23">
        <f t="shared" si="16"/>
        <v>271380488000</v>
      </c>
      <c r="F229" s="24">
        <f t="shared" si="17"/>
        <v>1.0503307250962444</v>
      </c>
      <c r="G229" s="22">
        <f>SUM(G230)</f>
        <v>72545247884</v>
      </c>
      <c r="H229" s="25">
        <f t="shared" ref="H229:H292" si="20">IF(OR(G229=0,E229=0),0,G229/E229)*100</f>
        <v>26.731932136550657</v>
      </c>
      <c r="I229" s="24">
        <f t="shared" si="19"/>
        <v>198835240116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x14ac:dyDescent="0.2">
      <c r="A230" s="37">
        <v>2210102021</v>
      </c>
      <c r="B230" s="36" t="s">
        <v>219</v>
      </c>
      <c r="C230" s="22">
        <f>SUM(C231)</f>
        <v>271380488000</v>
      </c>
      <c r="D230" s="22">
        <f>SUM(D231)</f>
        <v>0</v>
      </c>
      <c r="E230" s="23">
        <f t="shared" si="16"/>
        <v>271380488000</v>
      </c>
      <c r="F230" s="24">
        <f t="shared" si="17"/>
        <v>1.0503307250962444</v>
      </c>
      <c r="G230" s="22">
        <f>SUM(G231)</f>
        <v>72545247884</v>
      </c>
      <c r="H230" s="25">
        <f t="shared" si="20"/>
        <v>26.731932136550657</v>
      </c>
      <c r="I230" s="24">
        <f t="shared" si="19"/>
        <v>198835240116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x14ac:dyDescent="0.2">
      <c r="A231" s="37">
        <v>22101020211</v>
      </c>
      <c r="B231" s="36" t="s">
        <v>220</v>
      </c>
      <c r="C231" s="22">
        <f>SUM('[1]ing ctas'!C231+[2]ictas!C231+[3]cta!C231)</f>
        <v>271380488000</v>
      </c>
      <c r="D231" s="22">
        <f>SUM('[1]ing ctas'!D231+[2]ictas!D231+[3]cta!D231)</f>
        <v>0</v>
      </c>
      <c r="E231" s="23">
        <f t="shared" ref="E231:E302" si="21">SUM(C231:D231)</f>
        <v>271380488000</v>
      </c>
      <c r="F231" s="24">
        <f t="shared" ref="F231:F302" si="22">IF(OR(E231=0,E$7=0),0,E231/E$7)*100</f>
        <v>1.0503307250962444</v>
      </c>
      <c r="G231" s="22">
        <f>SUM('[1]ing ctas'!G231+[2]ictas!G231+[3]cta!G231)</f>
        <v>72545247884</v>
      </c>
      <c r="H231" s="25">
        <f t="shared" si="20"/>
        <v>26.731932136550657</v>
      </c>
      <c r="I231" s="24">
        <f t="shared" si="19"/>
        <v>198835240116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x14ac:dyDescent="0.2">
      <c r="A232" s="37">
        <v>221010203</v>
      </c>
      <c r="B232" s="28" t="s">
        <v>221</v>
      </c>
      <c r="C232" s="22">
        <f>SUM('[1]ing ctas'!C232+[2]ictas!C232+[3]cta!C232)</f>
        <v>70836994000</v>
      </c>
      <c r="D232" s="22">
        <f>SUM('[1]ing ctas'!D232+[2]ictas!D232+[3]cta!D232)</f>
        <v>0</v>
      </c>
      <c r="E232" s="23">
        <f t="shared" si="21"/>
        <v>70836994000</v>
      </c>
      <c r="F232" s="24">
        <f t="shared" si="22"/>
        <v>0.27416219869004843</v>
      </c>
      <c r="G232" s="22">
        <f>SUM('[1]ing ctas'!G232+[2]ictas!G232+[3]cta!G232)</f>
        <v>15966307321</v>
      </c>
      <c r="H232" s="25">
        <f t="shared" si="20"/>
        <v>22.539504317475696</v>
      </c>
      <c r="I232" s="24">
        <f t="shared" si="19"/>
        <v>54870686679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x14ac:dyDescent="0.2">
      <c r="A233" s="37">
        <v>221010204</v>
      </c>
      <c r="B233" s="28" t="s">
        <v>213</v>
      </c>
      <c r="C233" s="22">
        <f>SUM('[1]ing ctas'!C233+[2]ictas!C233+[3]cta!C233)</f>
        <v>65775519000</v>
      </c>
      <c r="D233" s="22">
        <f>SUM('[1]ing ctas'!D233+[2]ictas!D233+[3]cta!D233)</f>
        <v>0</v>
      </c>
      <c r="E233" s="23">
        <f t="shared" si="21"/>
        <v>65775519000</v>
      </c>
      <c r="F233" s="24">
        <f t="shared" si="22"/>
        <v>0.25457264475422348</v>
      </c>
      <c r="G233" s="22">
        <f>SUM('[1]ing ctas'!G233+[2]ictas!G233+[3]cta!G233)</f>
        <v>0</v>
      </c>
      <c r="H233" s="25">
        <f t="shared" si="20"/>
        <v>0</v>
      </c>
      <c r="I233" s="24">
        <f t="shared" si="19"/>
        <v>65775519000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x14ac:dyDescent="0.2">
      <c r="A234" s="37">
        <v>2210103</v>
      </c>
      <c r="B234" s="28" t="s">
        <v>222</v>
      </c>
      <c r="C234" s="22">
        <f>SUM('[1]ing ctas'!C234+[2]ictas!C234+[3]cta!C234)</f>
        <v>161650804000</v>
      </c>
      <c r="D234" s="22">
        <f>SUM('[1]ing ctas'!D234+[2]ictas!D234+[3]cta!D234)</f>
        <v>0</v>
      </c>
      <c r="E234" s="23">
        <f t="shared" si="21"/>
        <v>161650804000</v>
      </c>
      <c r="F234" s="24">
        <f t="shared" si="22"/>
        <v>0.62564117055353985</v>
      </c>
      <c r="G234" s="22">
        <f>SUM('[1]ing ctas'!G234+[2]ictas!G234+[3]cta!G234)</f>
        <v>39404682097</v>
      </c>
      <c r="H234" s="25">
        <f t="shared" si="20"/>
        <v>24.376421967564106</v>
      </c>
      <c r="I234" s="24">
        <f t="shared" si="19"/>
        <v>122246121903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x14ac:dyDescent="0.2">
      <c r="A235" s="37">
        <v>2210104</v>
      </c>
      <c r="B235" s="28" t="s">
        <v>223</v>
      </c>
      <c r="C235" s="22">
        <f>SUM('[1]ing ctas'!C235+[2]ictas!C235+[3]cta!C235)</f>
        <v>6256921000</v>
      </c>
      <c r="D235" s="22">
        <f>SUM('[1]ing ctas'!D235+[2]ictas!D235+[3]cta!D235)</f>
        <v>0</v>
      </c>
      <c r="E235" s="23">
        <f t="shared" si="21"/>
        <v>6256921000</v>
      </c>
      <c r="F235" s="24">
        <f t="shared" si="22"/>
        <v>2.4216318642628125E-2</v>
      </c>
      <c r="G235" s="22">
        <f>SUM('[1]ing ctas'!G235+[2]ictas!G235+[3]cta!G235)</f>
        <v>1583277876</v>
      </c>
      <c r="H235" s="25">
        <f t="shared" si="20"/>
        <v>25.304424908033841</v>
      </c>
      <c r="I235" s="24">
        <f t="shared" si="19"/>
        <v>4673643124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x14ac:dyDescent="0.2">
      <c r="A236" s="37">
        <v>2210105</v>
      </c>
      <c r="B236" s="28" t="s">
        <v>224</v>
      </c>
      <c r="C236" s="22">
        <f>SUM('[1]ing ctas'!C236+[2]ictas!C236+[3]cta!C236)</f>
        <v>65177043000</v>
      </c>
      <c r="D236" s="22">
        <f>SUM('[1]ing ctas'!D236+[2]ictas!D236+[3]cta!D236)</f>
        <v>0</v>
      </c>
      <c r="E236" s="23">
        <f t="shared" si="21"/>
        <v>65177043000</v>
      </c>
      <c r="F236" s="24">
        <f t="shared" si="22"/>
        <v>0.25225634804599179</v>
      </c>
      <c r="G236" s="22">
        <f>SUM('[1]ing ctas'!G236+[2]ictas!G236+[3]cta!G236)</f>
        <v>19308121667</v>
      </c>
      <c r="H236" s="25">
        <f t="shared" si="20"/>
        <v>29.624114225310898</v>
      </c>
      <c r="I236" s="24">
        <f t="shared" si="19"/>
        <v>45868921333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x14ac:dyDescent="0.2">
      <c r="A237" s="37">
        <v>2210106</v>
      </c>
      <c r="B237" s="28" t="s">
        <v>225</v>
      </c>
      <c r="C237" s="22">
        <f>SUM('[1]ing ctas'!C237+[2]ictas!C237+[3]cta!C237)</f>
        <v>14544873000</v>
      </c>
      <c r="D237" s="22">
        <f>SUM('[1]ing ctas'!D237+[2]ictas!D237+[3]cta!D237)</f>
        <v>0</v>
      </c>
      <c r="E237" s="23">
        <f t="shared" si="21"/>
        <v>14544873000</v>
      </c>
      <c r="F237" s="24">
        <f t="shared" si="22"/>
        <v>5.6293387623810254E-2</v>
      </c>
      <c r="G237" s="22">
        <f>SUM('[1]ing ctas'!G237+[2]ictas!G237+[3]cta!G237)</f>
        <v>4273277838</v>
      </c>
      <c r="H237" s="25">
        <f t="shared" si="20"/>
        <v>29.379959783767106</v>
      </c>
      <c r="I237" s="24">
        <f t="shared" si="19"/>
        <v>10271595162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x14ac:dyDescent="0.2">
      <c r="A238" s="37">
        <v>2210107</v>
      </c>
      <c r="B238" s="28" t="s">
        <v>226</v>
      </c>
      <c r="C238" s="22">
        <f>SUM('[1]ing ctas'!C238+[2]ictas!C238+[3]cta!C238)</f>
        <v>6788000000</v>
      </c>
      <c r="D238" s="22">
        <f>SUM('[1]ing ctas'!D238+[2]ictas!D238+[3]cta!D238)</f>
        <v>0</v>
      </c>
      <c r="E238" s="23">
        <f t="shared" si="21"/>
        <v>6788000000</v>
      </c>
      <c r="F238" s="24">
        <f t="shared" si="22"/>
        <v>2.6271767047427917E-2</v>
      </c>
      <c r="G238" s="22">
        <f>SUM('[1]ing ctas'!G238+[2]ictas!G238+[3]cta!G238)</f>
        <v>0</v>
      </c>
      <c r="H238" s="25">
        <f t="shared" si="20"/>
        <v>0</v>
      </c>
      <c r="I238" s="24">
        <f t="shared" si="19"/>
        <v>6788000000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x14ac:dyDescent="0.2">
      <c r="A239" s="15">
        <v>22102</v>
      </c>
      <c r="B239" s="21" t="s">
        <v>227</v>
      </c>
      <c r="C239" s="22">
        <f>SUM('[1]ing ctas'!C239+[2]ictas!C239+[3]cta!C239)</f>
        <v>100000000</v>
      </c>
      <c r="D239" s="22">
        <f>SUM('[1]ing ctas'!D239+[2]ictas!D239+[3]cta!D239)</f>
        <v>0</v>
      </c>
      <c r="E239" s="23">
        <f t="shared" si="21"/>
        <v>100000000</v>
      </c>
      <c r="F239" s="24">
        <f t="shared" si="22"/>
        <v>3.8703251395739416E-4</v>
      </c>
      <c r="G239" s="22">
        <f>SUM('[1]ing ctas'!G239+[2]ictas!G239+[3]cta!G239)</f>
        <v>15361701</v>
      </c>
      <c r="H239" s="25">
        <f t="shared" si="20"/>
        <v>15.361701</v>
      </c>
      <c r="I239" s="24">
        <f t="shared" si="19"/>
        <v>84638299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x14ac:dyDescent="0.2">
      <c r="A240" s="15">
        <v>22103</v>
      </c>
      <c r="B240" s="21" t="s">
        <v>228</v>
      </c>
      <c r="C240" s="22">
        <f>SUM(C241:C242)</f>
        <v>5385412000</v>
      </c>
      <c r="D240" s="22">
        <f>SUM(D241:D242)</f>
        <v>0</v>
      </c>
      <c r="E240" s="23">
        <f t="shared" si="21"/>
        <v>5385412000</v>
      </c>
      <c r="F240" s="24">
        <f t="shared" si="22"/>
        <v>2.0843295450563182E-2</v>
      </c>
      <c r="G240" s="22">
        <f>SUM(G241:G242)</f>
        <v>0</v>
      </c>
      <c r="H240" s="25">
        <f t="shared" si="20"/>
        <v>0</v>
      </c>
      <c r="I240" s="24">
        <f t="shared" si="19"/>
        <v>5385412000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idden="1" x14ac:dyDescent="0.2">
      <c r="A241" s="15">
        <v>2210301</v>
      </c>
      <c r="B241" s="21" t="s">
        <v>88</v>
      </c>
      <c r="C241" s="22">
        <f>SUM('[1]ing ctas'!C241+[2]ictas!C241+[3]cta!C241)</f>
        <v>0</v>
      </c>
      <c r="D241" s="22">
        <f>SUM('[1]ing ctas'!D241+[2]ictas!D241+[3]cta!D241)</f>
        <v>0</v>
      </c>
      <c r="E241" s="23">
        <f t="shared" si="21"/>
        <v>0</v>
      </c>
      <c r="F241" s="24">
        <f t="shared" si="22"/>
        <v>0</v>
      </c>
      <c r="G241" s="22">
        <f>SUM('[1]ing ctas'!G241+[2]ictas!G241+[3]cta!G241)</f>
        <v>0</v>
      </c>
      <c r="H241" s="25">
        <f t="shared" si="20"/>
        <v>0</v>
      </c>
      <c r="I241" s="24">
        <f t="shared" si="19"/>
        <v>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x14ac:dyDescent="0.2">
      <c r="A242" s="15">
        <v>2210302</v>
      </c>
      <c r="B242" s="21" t="s">
        <v>229</v>
      </c>
      <c r="C242" s="22">
        <f>SUM('[1]ing ctas'!C242+[2]ictas!C242+[3]cta!C242)</f>
        <v>5385412000</v>
      </c>
      <c r="D242" s="22">
        <f>SUM('[1]ing ctas'!D242+[2]ictas!D242+[3]cta!D242)</f>
        <v>0</v>
      </c>
      <c r="E242" s="23">
        <f t="shared" si="21"/>
        <v>5385412000</v>
      </c>
      <c r="F242" s="24">
        <f t="shared" si="22"/>
        <v>2.0843295450563182E-2</v>
      </c>
      <c r="G242" s="22">
        <f>SUM('[1]ing ctas'!G242+[2]ictas!G242+[3]cta!G242)</f>
        <v>0</v>
      </c>
      <c r="H242" s="25">
        <f t="shared" si="20"/>
        <v>0</v>
      </c>
      <c r="I242" s="24">
        <f t="shared" si="19"/>
        <v>5385412000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x14ac:dyDescent="0.2">
      <c r="A243" s="15">
        <v>22104</v>
      </c>
      <c r="B243" s="21" t="s">
        <v>230</v>
      </c>
      <c r="C243" s="22">
        <f>SUM('[1]ing ctas'!C243+[2]ictas!C243+[3]cta!C243)</f>
        <v>115406400000</v>
      </c>
      <c r="D243" s="22">
        <f>SUM('[1]ing ctas'!D243+[2]ictas!D243+[3]cta!D243)</f>
        <v>0</v>
      </c>
      <c r="E243" s="23">
        <f t="shared" si="21"/>
        <v>115406400000</v>
      </c>
      <c r="F243" s="24">
        <f t="shared" si="22"/>
        <v>0.4466602911877261</v>
      </c>
      <c r="G243" s="22">
        <f>SUM('[1]ing ctas'!G243+[2]ictas!G243+[3]cta!G243)</f>
        <v>0</v>
      </c>
      <c r="H243" s="25">
        <f t="shared" si="20"/>
        <v>0</v>
      </c>
      <c r="I243" s="24">
        <f t="shared" si="19"/>
        <v>115406400000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x14ac:dyDescent="0.2">
      <c r="A244" s="15">
        <v>22105</v>
      </c>
      <c r="B244" s="21" t="s">
        <v>231</v>
      </c>
      <c r="C244" s="22">
        <f>SUM('[1]ing ctas'!C244+[2]ictas!C244+[3]cta!C244)</f>
        <v>0</v>
      </c>
      <c r="D244" s="22">
        <f>SUM('[1]ing ctas'!D244+[2]ictas!D244+[3]cta!D244)</f>
        <v>0</v>
      </c>
      <c r="E244" s="23">
        <f t="shared" si="21"/>
        <v>0</v>
      </c>
      <c r="F244" s="24">
        <f t="shared" si="22"/>
        <v>0</v>
      </c>
      <c r="G244" s="22">
        <f>SUM('[1]ing ctas'!G244+[2]ictas!G244+[3]cta!G244)</f>
        <v>-214525593</v>
      </c>
      <c r="H244" s="25">
        <f t="shared" si="20"/>
        <v>0</v>
      </c>
      <c r="I244" s="24">
        <f t="shared" si="19"/>
        <v>214525593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x14ac:dyDescent="0.2">
      <c r="A245" s="15">
        <v>22106</v>
      </c>
      <c r="B245" s="28" t="s">
        <v>232</v>
      </c>
      <c r="C245" s="22">
        <f>SUM(C246:C247)</f>
        <v>979606879382</v>
      </c>
      <c r="D245" s="22">
        <f>SUM(D246:D247)</f>
        <v>0</v>
      </c>
      <c r="E245" s="23">
        <f t="shared" si="21"/>
        <v>979606879382</v>
      </c>
      <c r="F245" s="24">
        <f t="shared" si="22"/>
        <v>3.7913971321717326</v>
      </c>
      <c r="G245" s="22">
        <f>SUM(G246:G247)</f>
        <v>449923660747</v>
      </c>
      <c r="H245" s="25">
        <f t="shared" si="20"/>
        <v>45.929001747194874</v>
      </c>
      <c r="I245" s="24">
        <f t="shared" si="19"/>
        <v>529683218635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x14ac:dyDescent="0.2">
      <c r="A246" s="15">
        <v>2210601</v>
      </c>
      <c r="B246" s="28" t="s">
        <v>233</v>
      </c>
      <c r="C246" s="22">
        <f>SUM('[1]ing ctas'!C246+[2]ictas!C246+[3]cta!C246)</f>
        <v>502244560000</v>
      </c>
      <c r="D246" s="22">
        <f>SUM('[1]ing ctas'!D246+[2]ictas!D246+[3]cta!D246)</f>
        <v>0</v>
      </c>
      <c r="E246" s="23">
        <f t="shared" si="21"/>
        <v>502244560000</v>
      </c>
      <c r="F246" s="24">
        <f t="shared" si="22"/>
        <v>1.9438497467822526</v>
      </c>
      <c r="G246" s="22">
        <f>SUM('[1]ing ctas'!G246+[2]ictas!G246+[3]cta!G246)</f>
        <v>126950531451</v>
      </c>
      <c r="H246" s="25">
        <f t="shared" si="20"/>
        <v>25.276636436042232</v>
      </c>
      <c r="I246" s="24">
        <f t="shared" si="19"/>
        <v>375294028549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x14ac:dyDescent="0.2">
      <c r="A247" s="15">
        <v>2210603</v>
      </c>
      <c r="B247" s="28" t="s">
        <v>234</v>
      </c>
      <c r="C247" s="22">
        <f>SUM('[1]ing ctas'!C247+[2]ictas!C247+[3]cta!C247)</f>
        <v>477362319382</v>
      </c>
      <c r="D247" s="22">
        <f>SUM('[1]ing ctas'!D247+[2]ictas!D247+[3]cta!D247)</f>
        <v>0</v>
      </c>
      <c r="E247" s="23">
        <f t="shared" si="21"/>
        <v>477362319382</v>
      </c>
      <c r="F247" s="24">
        <f t="shared" si="22"/>
        <v>1.8475473853894795</v>
      </c>
      <c r="G247" s="22">
        <f>SUM('[1]ing ctas'!G247+[2]ictas!G247+[3]cta!G247)</f>
        <v>322973129296</v>
      </c>
      <c r="H247" s="25">
        <f t="shared" si="20"/>
        <v>67.657859906941454</v>
      </c>
      <c r="I247" s="24">
        <f t="shared" si="19"/>
        <v>154389190086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x14ac:dyDescent="0.2">
      <c r="A248" s="15">
        <v>222</v>
      </c>
      <c r="B248" s="21" t="s">
        <v>235</v>
      </c>
      <c r="C248" s="22">
        <f>SUM(C249:C250)</f>
        <v>1142615000</v>
      </c>
      <c r="D248" s="22">
        <f>SUM(D249:D250)</f>
        <v>0</v>
      </c>
      <c r="E248" s="23">
        <f t="shared" si="21"/>
        <v>1142615000</v>
      </c>
      <c r="F248" s="24">
        <f t="shared" si="22"/>
        <v>4.4222915593542791E-3</v>
      </c>
      <c r="G248" s="22">
        <f>SUM(G249:G250)</f>
        <v>1326329278</v>
      </c>
      <c r="H248" s="25">
        <f t="shared" si="20"/>
        <v>116.07840593725795</v>
      </c>
      <c r="I248" s="24">
        <f t="shared" si="19"/>
        <v>-183714278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idden="1" x14ac:dyDescent="0.2">
      <c r="A249" s="15">
        <v>22201</v>
      </c>
      <c r="B249" s="21" t="s">
        <v>236</v>
      </c>
      <c r="C249" s="22">
        <f>SUM('[1]ing ctas'!C249+[2]ictas!C249+[3]cta!C249)</f>
        <v>0</v>
      </c>
      <c r="D249" s="22">
        <f>SUM('[1]ing ctas'!D249+[2]ictas!D249+[3]cta!D249)</f>
        <v>0</v>
      </c>
      <c r="E249" s="23">
        <f t="shared" si="21"/>
        <v>0</v>
      </c>
      <c r="F249" s="24">
        <f t="shared" si="22"/>
        <v>0</v>
      </c>
      <c r="G249" s="22">
        <f>SUM('[1]ing ctas'!G249+[2]ictas!G249+[3]cta!G249)</f>
        <v>0</v>
      </c>
      <c r="H249" s="25">
        <f t="shared" si="20"/>
        <v>0</v>
      </c>
      <c r="I249" s="24">
        <f t="shared" si="19"/>
        <v>0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x14ac:dyDescent="0.2">
      <c r="A250" s="15">
        <v>22202</v>
      </c>
      <c r="B250" s="21" t="s">
        <v>237</v>
      </c>
      <c r="C250" s="22">
        <f>SUM(C251:C253)</f>
        <v>1142615000</v>
      </c>
      <c r="D250" s="22">
        <f>SUM(D251:D253)</f>
        <v>0</v>
      </c>
      <c r="E250" s="23">
        <f t="shared" si="21"/>
        <v>1142615000</v>
      </c>
      <c r="F250" s="24">
        <f t="shared" si="22"/>
        <v>4.4222915593542791E-3</v>
      </c>
      <c r="G250" s="22">
        <f>SUM(G251:G253)</f>
        <v>1326329278</v>
      </c>
      <c r="H250" s="25">
        <f t="shared" si="20"/>
        <v>116.07840593725795</v>
      </c>
      <c r="I250" s="24">
        <f t="shared" si="19"/>
        <v>-183714278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idden="1" x14ac:dyDescent="0.2">
      <c r="A251" s="15">
        <v>2220201</v>
      </c>
      <c r="B251" s="21" t="s">
        <v>238</v>
      </c>
      <c r="C251" s="22">
        <f>SUM('[1]ing ctas'!C251+[2]ictas!C251+[3]cta!C251)</f>
        <v>0</v>
      </c>
      <c r="D251" s="22">
        <f>SUM('[1]ing ctas'!D251+[2]ictas!D251+[3]cta!D251)</f>
        <v>0</v>
      </c>
      <c r="E251" s="23">
        <f t="shared" si="21"/>
        <v>0</v>
      </c>
      <c r="F251" s="24">
        <f t="shared" si="22"/>
        <v>0</v>
      </c>
      <c r="G251" s="22">
        <f>SUM('[1]ing ctas'!G251+[2]ictas!G251+[3]cta!G251)</f>
        <v>0</v>
      </c>
      <c r="H251" s="25">
        <f t="shared" si="20"/>
        <v>0</v>
      </c>
      <c r="I251" s="24">
        <f t="shared" si="19"/>
        <v>0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x14ac:dyDescent="0.2">
      <c r="A252" s="15">
        <v>2220203</v>
      </c>
      <c r="B252" s="21" t="s">
        <v>239</v>
      </c>
      <c r="C252" s="22">
        <f>SUM('[1]ing ctas'!C252+[2]ictas!C252+[3]cta!C252)</f>
        <v>1142615000</v>
      </c>
      <c r="D252" s="22">
        <f>SUM('[1]ing ctas'!D252+[2]ictas!D252+[3]cta!D252)</f>
        <v>0</v>
      </c>
      <c r="E252" s="23">
        <f t="shared" si="21"/>
        <v>1142615000</v>
      </c>
      <c r="F252" s="24">
        <f t="shared" si="22"/>
        <v>4.4222915593542791E-3</v>
      </c>
      <c r="G252" s="22">
        <f>SUM('[1]ing ctas'!G252+[2]ictas!G252+[3]cta!G252)</f>
        <v>1326329278</v>
      </c>
      <c r="H252" s="25">
        <f t="shared" si="20"/>
        <v>116.07840593725795</v>
      </c>
      <c r="I252" s="24">
        <f t="shared" si="19"/>
        <v>-183714278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idden="1" x14ac:dyDescent="0.2">
      <c r="A253" s="15">
        <v>2220204</v>
      </c>
      <c r="B253" s="21" t="s">
        <v>240</v>
      </c>
      <c r="C253" s="22">
        <f>SUM('[1]ing ctas'!C253+[2]ictas!C253+[3]cta!C253)</f>
        <v>0</v>
      </c>
      <c r="D253" s="22">
        <f>SUM('[1]ing ctas'!D253+[2]ictas!D253+[3]cta!D253)</f>
        <v>0</v>
      </c>
      <c r="E253" s="23">
        <f t="shared" si="21"/>
        <v>0</v>
      </c>
      <c r="F253" s="24">
        <f t="shared" si="22"/>
        <v>0</v>
      </c>
      <c r="G253" s="22">
        <f>SUM('[1]ing ctas'!G253+[2]ictas!G253+[3]cta!G253)</f>
        <v>0</v>
      </c>
      <c r="H253" s="25">
        <f t="shared" si="20"/>
        <v>0</v>
      </c>
      <c r="I253" s="24">
        <f t="shared" si="19"/>
        <v>0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x14ac:dyDescent="0.2">
      <c r="A254" s="15">
        <v>223</v>
      </c>
      <c r="B254" s="28" t="s">
        <v>241</v>
      </c>
      <c r="C254" s="22">
        <f>SUM(C255:C261)</f>
        <v>189616000</v>
      </c>
      <c r="D254" s="22">
        <f>SUM(D255:D261)</f>
        <v>0</v>
      </c>
      <c r="E254" s="23">
        <f t="shared" si="21"/>
        <v>189616000</v>
      </c>
      <c r="F254" s="24">
        <f t="shared" si="22"/>
        <v>7.3387557166545254E-4</v>
      </c>
      <c r="G254" s="22">
        <f>SUM(G255:G261)</f>
        <v>0</v>
      </c>
      <c r="H254" s="25">
        <f t="shared" si="20"/>
        <v>0</v>
      </c>
      <c r="I254" s="24">
        <f t="shared" si="19"/>
        <v>189616000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idden="1" x14ac:dyDescent="0.2">
      <c r="A255" s="15">
        <v>22301</v>
      </c>
      <c r="B255" s="21" t="s">
        <v>242</v>
      </c>
      <c r="C255" s="22">
        <f>SUM('[1]ing ctas'!C255+[2]ictas!C255+[3]cta!C255)</f>
        <v>0</v>
      </c>
      <c r="D255" s="22">
        <f>SUM('[1]ing ctas'!D255+[2]ictas!D255+[3]cta!D255)</f>
        <v>0</v>
      </c>
      <c r="E255" s="23">
        <f t="shared" si="21"/>
        <v>0</v>
      </c>
      <c r="F255" s="24">
        <f t="shared" si="22"/>
        <v>0</v>
      </c>
      <c r="G255" s="22">
        <f>SUM('[1]ing ctas'!G255+[2]ictas!G255+[3]cta!G255)</f>
        <v>0</v>
      </c>
      <c r="H255" s="25">
        <f t="shared" si="20"/>
        <v>0</v>
      </c>
      <c r="I255" s="24">
        <f t="shared" si="19"/>
        <v>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idden="1" x14ac:dyDescent="0.2">
      <c r="A256" s="15">
        <v>22302</v>
      </c>
      <c r="B256" s="38" t="s">
        <v>243</v>
      </c>
      <c r="C256" s="22">
        <f>SUM('[1]ing ctas'!C256+[2]ictas!C256+[3]cta!C256)</f>
        <v>0</v>
      </c>
      <c r="D256" s="22">
        <f>SUM('[1]ing ctas'!D256+[2]ictas!D256+[3]cta!D256)</f>
        <v>0</v>
      </c>
      <c r="E256" s="23">
        <f t="shared" si="21"/>
        <v>0</v>
      </c>
      <c r="F256" s="24">
        <f t="shared" si="22"/>
        <v>0</v>
      </c>
      <c r="G256" s="22">
        <f>SUM('[1]ing ctas'!G256+[2]ictas!G256+[3]cta!G256)</f>
        <v>0</v>
      </c>
      <c r="H256" s="25">
        <f t="shared" si="20"/>
        <v>0</v>
      </c>
      <c r="I256" s="24">
        <f t="shared" si="19"/>
        <v>0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idden="1" x14ac:dyDescent="0.2">
      <c r="A257" s="15">
        <v>22303</v>
      </c>
      <c r="B257" s="39" t="s">
        <v>244</v>
      </c>
      <c r="C257" s="22">
        <f>SUM('[1]ing ctas'!C257+[2]ictas!C257+[3]cta!C257)</f>
        <v>0</v>
      </c>
      <c r="D257" s="22">
        <f>SUM('[1]ing ctas'!D257+[2]ictas!D257+[3]cta!D257)</f>
        <v>0</v>
      </c>
      <c r="E257" s="23">
        <f t="shared" si="21"/>
        <v>0</v>
      </c>
      <c r="F257" s="24">
        <f t="shared" si="22"/>
        <v>0</v>
      </c>
      <c r="G257" s="22">
        <f>SUM('[1]ing ctas'!G257+[2]ictas!G257+[3]cta!G257)</f>
        <v>0</v>
      </c>
      <c r="H257" s="25">
        <f t="shared" si="20"/>
        <v>0</v>
      </c>
      <c r="I257" s="24">
        <f t="shared" si="19"/>
        <v>0</v>
      </c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x14ac:dyDescent="0.2">
      <c r="A258" s="15">
        <v>22304</v>
      </c>
      <c r="B258" s="39" t="s">
        <v>245</v>
      </c>
      <c r="C258" s="22">
        <f>SUM('[1]ing ctas'!C258+[2]ictas!C258+[3]cta!C258)</f>
        <v>162897000</v>
      </c>
      <c r="D258" s="22">
        <f>SUM('[1]ing ctas'!D258+[2]ictas!D258+[3]cta!D258)</f>
        <v>0</v>
      </c>
      <c r="E258" s="23">
        <f t="shared" si="21"/>
        <v>162897000</v>
      </c>
      <c r="F258" s="24">
        <f t="shared" si="22"/>
        <v>6.3046435426117634E-4</v>
      </c>
      <c r="G258" s="22">
        <f>SUM('[1]ing ctas'!G258+[2]ictas!G258+[3]cta!G258)</f>
        <v>0</v>
      </c>
      <c r="H258" s="25">
        <f t="shared" si="20"/>
        <v>0</v>
      </c>
      <c r="I258" s="24">
        <f t="shared" si="19"/>
        <v>162897000</v>
      </c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x14ac:dyDescent="0.2">
      <c r="A259" s="15">
        <v>22305</v>
      </c>
      <c r="B259" s="39" t="s">
        <v>246</v>
      </c>
      <c r="C259" s="22">
        <f>SUM('[1]ing ctas'!C259+[2]ictas!C259+[3]cta!C259)</f>
        <v>26719000</v>
      </c>
      <c r="D259" s="22">
        <f>SUM('[1]ing ctas'!D259+[2]ictas!D259+[3]cta!D259)</f>
        <v>0</v>
      </c>
      <c r="E259" s="23">
        <f t="shared" si="21"/>
        <v>26719000</v>
      </c>
      <c r="F259" s="24">
        <f t="shared" si="22"/>
        <v>1.0341121740427614E-4</v>
      </c>
      <c r="G259" s="22">
        <f>SUM('[1]ing ctas'!G259+[2]ictas!G259+[3]cta!G259)</f>
        <v>0</v>
      </c>
      <c r="H259" s="25">
        <f t="shared" si="20"/>
        <v>0</v>
      </c>
      <c r="I259" s="24">
        <f t="shared" si="19"/>
        <v>26719000</v>
      </c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idden="1" x14ac:dyDescent="0.2">
      <c r="A260" s="15">
        <v>22306</v>
      </c>
      <c r="B260" s="39" t="s">
        <v>247</v>
      </c>
      <c r="C260" s="22">
        <f>SUM('[1]ing ctas'!C260+[2]ictas!C260+[3]cta!C260)</f>
        <v>0</v>
      </c>
      <c r="D260" s="22">
        <f>SUM('[1]ing ctas'!D260+[2]ictas!D260+[3]cta!D260)</f>
        <v>0</v>
      </c>
      <c r="E260" s="23">
        <f t="shared" si="21"/>
        <v>0</v>
      </c>
      <c r="F260" s="24">
        <f t="shared" si="22"/>
        <v>0</v>
      </c>
      <c r="G260" s="22">
        <f>SUM('[1]ing ctas'!G260+[2]ictas!G260+[3]cta!G260)</f>
        <v>0</v>
      </c>
      <c r="H260" s="25">
        <f t="shared" si="20"/>
        <v>0</v>
      </c>
      <c r="I260" s="24">
        <f t="shared" si="19"/>
        <v>0</v>
      </c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idden="1" x14ac:dyDescent="0.2">
      <c r="A261" s="15">
        <v>22303</v>
      </c>
      <c r="B261" s="38" t="s">
        <v>248</v>
      </c>
      <c r="C261" s="22">
        <f>SUM('[1]ing ctas'!C261+[2]ictas!C261+[3]cta!C261)</f>
        <v>0</v>
      </c>
      <c r="D261" s="22">
        <f>SUM('[1]ing ctas'!D261+[2]ictas!D261+[3]cta!D261)</f>
        <v>0</v>
      </c>
      <c r="E261" s="23">
        <f t="shared" si="21"/>
        <v>0</v>
      </c>
      <c r="F261" s="24">
        <f t="shared" si="22"/>
        <v>0</v>
      </c>
      <c r="G261" s="22">
        <f>SUM('[1]ing ctas'!G261+[2]ictas!G261+[3]cta!G261)</f>
        <v>0</v>
      </c>
      <c r="H261" s="25">
        <f t="shared" si="20"/>
        <v>0</v>
      </c>
      <c r="I261" s="24">
        <f t="shared" si="19"/>
        <v>0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x14ac:dyDescent="0.2">
      <c r="A262" s="15">
        <v>224</v>
      </c>
      <c r="B262" s="27" t="s">
        <v>199</v>
      </c>
      <c r="C262" s="22">
        <f>SUM(C280:C296)+C263+C269+C277+C278</f>
        <v>3516594156000</v>
      </c>
      <c r="D262" s="22">
        <f>SUM(D280:D296)+D263+D269+D277+D278</f>
        <v>-200000000000</v>
      </c>
      <c r="E262" s="23">
        <f t="shared" si="21"/>
        <v>3316594156000</v>
      </c>
      <c r="F262" s="24">
        <f t="shared" si="22"/>
        <v>12.836297739730817</v>
      </c>
      <c r="G262" s="22">
        <f>SUM(G280:G296)+G263+G269+G277+G278</f>
        <v>56393156541</v>
      </c>
      <c r="H262" s="25">
        <f t="shared" si="20"/>
        <v>1.7003333506748182</v>
      </c>
      <c r="I262" s="24">
        <f t="shared" si="19"/>
        <v>3260200999459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x14ac:dyDescent="0.2">
      <c r="A263" s="37">
        <v>22401</v>
      </c>
      <c r="B263" s="28" t="s">
        <v>249</v>
      </c>
      <c r="C263" s="22">
        <f>SUM(C264:C268)-C265</f>
        <v>229493965000</v>
      </c>
      <c r="D263" s="22">
        <f>SUM(D264:D268)-D265</f>
        <v>0</v>
      </c>
      <c r="E263" s="23">
        <f t="shared" si="21"/>
        <v>229493965000</v>
      </c>
      <c r="F263" s="24">
        <f t="shared" si="22"/>
        <v>0.88821626212000226</v>
      </c>
      <c r="G263" s="22">
        <f>SUM(G264:G268)-G265</f>
        <v>0</v>
      </c>
      <c r="H263" s="25">
        <f t="shared" si="20"/>
        <v>0</v>
      </c>
      <c r="I263" s="24">
        <f t="shared" si="19"/>
        <v>229493965000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x14ac:dyDescent="0.2">
      <c r="A264" s="37">
        <v>2240101</v>
      </c>
      <c r="B264" s="28" t="s">
        <v>250</v>
      </c>
      <c r="C264" s="22">
        <f>SUM('[1]ing ctas'!C264+[2]ictas!C264+[3]cta!C264)</f>
        <v>229493965000</v>
      </c>
      <c r="D264" s="22">
        <f>SUM('[1]ing ctas'!D264+[2]ictas!D264+[3]cta!D264)</f>
        <v>0</v>
      </c>
      <c r="E264" s="23">
        <f t="shared" si="21"/>
        <v>229493965000</v>
      </c>
      <c r="F264" s="24">
        <f t="shared" si="22"/>
        <v>0.88821626212000226</v>
      </c>
      <c r="G264" s="22">
        <f>SUM('[1]ing ctas'!G264+[2]ictas!G264+[3]cta!G264)</f>
        <v>0</v>
      </c>
      <c r="H264" s="25">
        <f t="shared" si="20"/>
        <v>0</v>
      </c>
      <c r="I264" s="24">
        <f t="shared" si="19"/>
        <v>229493965000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hidden="1" x14ac:dyDescent="0.2">
      <c r="A265" s="37">
        <v>2240102</v>
      </c>
      <c r="B265" s="36" t="s">
        <v>251</v>
      </c>
      <c r="C265" s="22">
        <f>SUM(C266:C267)</f>
        <v>0</v>
      </c>
      <c r="D265" s="22">
        <f>SUM(D266:D267)</f>
        <v>0</v>
      </c>
      <c r="E265" s="23">
        <f t="shared" si="21"/>
        <v>0</v>
      </c>
      <c r="F265" s="24">
        <f t="shared" si="22"/>
        <v>0</v>
      </c>
      <c r="G265" s="22">
        <f>SUM(G266:G267)</f>
        <v>0</v>
      </c>
      <c r="H265" s="25">
        <f t="shared" si="20"/>
        <v>0</v>
      </c>
      <c r="I265" s="24">
        <f t="shared" si="19"/>
        <v>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hidden="1" x14ac:dyDescent="0.2">
      <c r="A266" s="37">
        <v>224010201</v>
      </c>
      <c r="B266" s="36" t="s">
        <v>252</v>
      </c>
      <c r="C266" s="22">
        <f>SUM('[1]ing ctas'!C266+[2]ictas!C266+[3]cta!C266)</f>
        <v>0</v>
      </c>
      <c r="D266" s="22">
        <f>SUM('[1]ing ctas'!D266+[2]ictas!D266+[3]cta!D266)</f>
        <v>0</v>
      </c>
      <c r="E266" s="23">
        <f t="shared" si="21"/>
        <v>0</v>
      </c>
      <c r="F266" s="24">
        <f t="shared" si="22"/>
        <v>0</v>
      </c>
      <c r="G266" s="22">
        <f>SUM('[1]ing ctas'!G266+[2]ictas!G266+[3]cta!G266)</f>
        <v>0</v>
      </c>
      <c r="H266" s="25">
        <f t="shared" si="20"/>
        <v>0</v>
      </c>
      <c r="I266" s="24">
        <f t="shared" si="19"/>
        <v>0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hidden="1" x14ac:dyDescent="0.2">
      <c r="A267" s="37">
        <v>224010202</v>
      </c>
      <c r="B267" s="36" t="s">
        <v>253</v>
      </c>
      <c r="C267" s="22">
        <f>SUM('[1]ing ctas'!C267+[2]ictas!C267+[3]cta!C267)</f>
        <v>0</v>
      </c>
      <c r="D267" s="22">
        <f>SUM('[1]ing ctas'!D267+[2]ictas!D267+[3]cta!D267)</f>
        <v>0</v>
      </c>
      <c r="E267" s="23">
        <f t="shared" si="21"/>
        <v>0</v>
      </c>
      <c r="F267" s="24">
        <f t="shared" si="22"/>
        <v>0</v>
      </c>
      <c r="G267" s="22">
        <f>SUM('[1]ing ctas'!G267+[2]ictas!G267+[3]cta!G267)</f>
        <v>0</v>
      </c>
      <c r="H267" s="25">
        <f t="shared" si="20"/>
        <v>0</v>
      </c>
      <c r="I267" s="24">
        <f t="shared" si="19"/>
        <v>0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hidden="1" x14ac:dyDescent="0.2">
      <c r="A268" s="37">
        <v>2240103</v>
      </c>
      <c r="B268" s="36" t="s">
        <v>254</v>
      </c>
      <c r="C268" s="22">
        <f>SUM('[1]ing ctas'!C268+[2]ictas!C268+[3]cta!C268)</f>
        <v>0</v>
      </c>
      <c r="D268" s="22">
        <f>SUM('[1]ing ctas'!D268+[2]ictas!D268+[3]cta!D268)</f>
        <v>0</v>
      </c>
      <c r="E268" s="23">
        <f t="shared" si="21"/>
        <v>0</v>
      </c>
      <c r="F268" s="24">
        <f t="shared" si="22"/>
        <v>0</v>
      </c>
      <c r="G268" s="22">
        <f>SUM('[1]ing ctas'!G268+[2]ictas!G268+[3]cta!G268)</f>
        <v>0</v>
      </c>
      <c r="H268" s="25">
        <f t="shared" si="20"/>
        <v>0</v>
      </c>
      <c r="I268" s="24">
        <f t="shared" si="19"/>
        <v>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hidden="1" x14ac:dyDescent="0.2">
      <c r="A269" s="37">
        <v>22402</v>
      </c>
      <c r="B269" s="36" t="s">
        <v>255</v>
      </c>
      <c r="C269" s="22">
        <f>SUM(C273:C276)+C270</f>
        <v>0</v>
      </c>
      <c r="D269" s="22">
        <f>SUM(D273:D276)+D270</f>
        <v>0</v>
      </c>
      <c r="E269" s="23">
        <f t="shared" si="21"/>
        <v>0</v>
      </c>
      <c r="F269" s="24">
        <f t="shared" si="22"/>
        <v>0</v>
      </c>
      <c r="G269" s="22">
        <f>SUM(G273:G276)+G270</f>
        <v>0</v>
      </c>
      <c r="H269" s="25">
        <f t="shared" si="20"/>
        <v>0</v>
      </c>
      <c r="I269" s="24">
        <f t="shared" si="19"/>
        <v>0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hidden="1" x14ac:dyDescent="0.2">
      <c r="A270" s="37">
        <v>2240201</v>
      </c>
      <c r="B270" s="36" t="s">
        <v>256</v>
      </c>
      <c r="C270" s="22">
        <f>SUM('[1]ing ctas'!C270+[2]ictas!C270+[3]cta!C270)</f>
        <v>0</v>
      </c>
      <c r="D270" s="22">
        <f>SUM('[1]ing ctas'!D270+[2]ictas!D270+[3]cta!D270)</f>
        <v>0</v>
      </c>
      <c r="E270" s="23">
        <f t="shared" si="21"/>
        <v>0</v>
      </c>
      <c r="F270" s="24">
        <f t="shared" si="22"/>
        <v>0</v>
      </c>
      <c r="G270" s="22">
        <f>SUM('[1]ing ctas'!G270+[2]ictas!G270+[3]cta!G270)</f>
        <v>0</v>
      </c>
      <c r="H270" s="25">
        <f t="shared" si="20"/>
        <v>0</v>
      </c>
      <c r="I270" s="24">
        <f t="shared" si="19"/>
        <v>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hidden="1" x14ac:dyDescent="0.2">
      <c r="A271" s="37">
        <v>2240202</v>
      </c>
      <c r="B271" s="36" t="s">
        <v>257</v>
      </c>
      <c r="C271" s="22">
        <f>SUM(C272)</f>
        <v>0</v>
      </c>
      <c r="D271" s="22">
        <f>SUM(D272)</f>
        <v>0</v>
      </c>
      <c r="E271" s="23">
        <f t="shared" si="21"/>
        <v>0</v>
      </c>
      <c r="F271" s="24">
        <f t="shared" si="22"/>
        <v>0</v>
      </c>
      <c r="G271" s="22">
        <f>SUM(G272)</f>
        <v>0</v>
      </c>
      <c r="H271" s="25">
        <f t="shared" si="20"/>
        <v>0</v>
      </c>
      <c r="I271" s="24">
        <f t="shared" si="19"/>
        <v>0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hidden="1" x14ac:dyDescent="0.2">
      <c r="A272" s="37">
        <v>224020201</v>
      </c>
      <c r="B272" s="36" t="s">
        <v>219</v>
      </c>
      <c r="C272" s="22">
        <f>SUM(C273)</f>
        <v>0</v>
      </c>
      <c r="D272" s="22">
        <f>SUM(D273)</f>
        <v>0</v>
      </c>
      <c r="E272" s="23">
        <f t="shared" si="21"/>
        <v>0</v>
      </c>
      <c r="F272" s="24">
        <f t="shared" si="22"/>
        <v>0</v>
      </c>
      <c r="G272" s="22">
        <f>SUM(G273)</f>
        <v>0</v>
      </c>
      <c r="H272" s="25">
        <f t="shared" si="20"/>
        <v>0</v>
      </c>
      <c r="I272" s="24">
        <f t="shared" si="19"/>
        <v>0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hidden="1" x14ac:dyDescent="0.2">
      <c r="A273" s="37">
        <v>22402020101</v>
      </c>
      <c r="B273" s="36" t="s">
        <v>220</v>
      </c>
      <c r="C273" s="22">
        <f>SUM('[1]ing ctas'!C273+[2]ictas!C273+[3]cta!C273)</f>
        <v>0</v>
      </c>
      <c r="D273" s="22">
        <f>SUM('[1]ing ctas'!D273+[2]ictas!D273+[3]cta!D273)</f>
        <v>0</v>
      </c>
      <c r="E273" s="23">
        <f t="shared" si="21"/>
        <v>0</v>
      </c>
      <c r="F273" s="24">
        <f t="shared" si="22"/>
        <v>0</v>
      </c>
      <c r="G273" s="22">
        <f>SUM('[1]ing ctas'!G273+[2]ictas!G273+[3]cta!G273)</f>
        <v>0</v>
      </c>
      <c r="H273" s="25">
        <f t="shared" si="20"/>
        <v>0</v>
      </c>
      <c r="I273" s="24">
        <f t="shared" si="19"/>
        <v>0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hidden="1" x14ac:dyDescent="0.2">
      <c r="A274" s="37">
        <v>2240203</v>
      </c>
      <c r="B274" s="36" t="s">
        <v>258</v>
      </c>
      <c r="C274" s="22">
        <f>SUM('[1]ing ctas'!C274+[2]ictas!C274+[3]cta!C274)</f>
        <v>0</v>
      </c>
      <c r="D274" s="22">
        <f>SUM('[1]ing ctas'!D274+[2]ictas!D274+[3]cta!D274)</f>
        <v>0</v>
      </c>
      <c r="E274" s="23">
        <f t="shared" si="21"/>
        <v>0</v>
      </c>
      <c r="F274" s="24">
        <f t="shared" si="22"/>
        <v>0</v>
      </c>
      <c r="G274" s="22">
        <f>SUM('[1]ing ctas'!G274+[2]ictas!G274+[3]cta!G274)</f>
        <v>0</v>
      </c>
      <c r="H274" s="25">
        <f t="shared" si="20"/>
        <v>0</v>
      </c>
      <c r="I274" s="24">
        <f t="shared" si="19"/>
        <v>0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hidden="1" x14ac:dyDescent="0.2">
      <c r="A275" s="37">
        <v>2240204</v>
      </c>
      <c r="B275" s="36" t="s">
        <v>259</v>
      </c>
      <c r="C275" s="22">
        <f>SUM('[1]ing ctas'!C275+[2]ictas!C275+[3]cta!C275)</f>
        <v>0</v>
      </c>
      <c r="D275" s="22">
        <f>SUM('[1]ing ctas'!D275+[2]ictas!D275+[3]cta!D275)</f>
        <v>0</v>
      </c>
      <c r="E275" s="23">
        <f t="shared" si="21"/>
        <v>0</v>
      </c>
      <c r="F275" s="24">
        <f t="shared" si="22"/>
        <v>0</v>
      </c>
      <c r="G275" s="22">
        <f>SUM('[1]ing ctas'!G275+[2]ictas!G275+[3]cta!G275)</f>
        <v>0</v>
      </c>
      <c r="H275" s="25">
        <f t="shared" si="20"/>
        <v>0</v>
      </c>
      <c r="I275" s="24">
        <f t="shared" si="19"/>
        <v>0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hidden="1" x14ac:dyDescent="0.2">
      <c r="A276" s="37">
        <v>2240205</v>
      </c>
      <c r="B276" s="36" t="s">
        <v>260</v>
      </c>
      <c r="C276" s="22">
        <f>SUM('[1]ing ctas'!C276+[2]ictas!C276+[3]cta!C276)</f>
        <v>0</v>
      </c>
      <c r="D276" s="22">
        <f>SUM('[1]ing ctas'!D276+[2]ictas!D276+[3]cta!D276)</f>
        <v>0</v>
      </c>
      <c r="E276" s="23">
        <f t="shared" si="21"/>
        <v>0</v>
      </c>
      <c r="F276" s="24">
        <f t="shared" si="22"/>
        <v>0</v>
      </c>
      <c r="G276" s="22">
        <f>SUM('[1]ing ctas'!G276+[2]ictas!G276+[3]cta!G276)</f>
        <v>0</v>
      </c>
      <c r="H276" s="25">
        <f t="shared" si="20"/>
        <v>0</v>
      </c>
      <c r="I276" s="24">
        <f t="shared" si="19"/>
        <v>0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hidden="1" x14ac:dyDescent="0.2">
      <c r="A277" s="37">
        <v>22403</v>
      </c>
      <c r="B277" s="36" t="s">
        <v>261</v>
      </c>
      <c r="C277" s="22">
        <f>SUM('[1]ing ctas'!C277+[2]ictas!C277+[3]cta!C277)</f>
        <v>0</v>
      </c>
      <c r="D277" s="22">
        <f>SUM('[1]ing ctas'!D277+[2]ictas!D277+[3]cta!D277)</f>
        <v>0</v>
      </c>
      <c r="E277" s="23">
        <f t="shared" si="21"/>
        <v>0</v>
      </c>
      <c r="F277" s="24">
        <f t="shared" si="22"/>
        <v>0</v>
      </c>
      <c r="G277" s="22">
        <f>SUM('[1]ing ctas'!G277+[2]ictas!G277+[3]cta!G277)</f>
        <v>0</v>
      </c>
      <c r="H277" s="25">
        <f t="shared" si="20"/>
        <v>0</v>
      </c>
      <c r="I277" s="24">
        <f t="shared" si="19"/>
        <v>0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hidden="1" x14ac:dyDescent="0.2">
      <c r="A278" s="37">
        <v>22404</v>
      </c>
      <c r="B278" s="36" t="s">
        <v>262</v>
      </c>
      <c r="C278" s="22">
        <f>SUM('[1]ing ctas'!C278+[2]ictas!C278+[3]cta!C278)</f>
        <v>0</v>
      </c>
      <c r="D278" s="22">
        <f>SUM('[1]ing ctas'!D278+[2]ictas!D278+[3]cta!D278)</f>
        <v>0</v>
      </c>
      <c r="E278" s="23">
        <f t="shared" si="21"/>
        <v>0</v>
      </c>
      <c r="F278" s="24">
        <f t="shared" si="22"/>
        <v>0</v>
      </c>
      <c r="G278" s="22">
        <f>SUM('[1]ing ctas'!G278+[2]ictas!G278+[3]cta!G278)</f>
        <v>0</v>
      </c>
      <c r="H278" s="25">
        <f t="shared" si="20"/>
        <v>0</v>
      </c>
      <c r="I278" s="24">
        <f t="shared" si="19"/>
        <v>0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hidden="1" x14ac:dyDescent="0.2">
      <c r="A279" s="37">
        <v>22405</v>
      </c>
      <c r="B279" s="36" t="s">
        <v>263</v>
      </c>
      <c r="C279" s="22">
        <f>SUM(C280)</f>
        <v>0</v>
      </c>
      <c r="D279" s="22">
        <f>SUM(D280)</f>
        <v>0</v>
      </c>
      <c r="E279" s="23">
        <f t="shared" si="21"/>
        <v>0</v>
      </c>
      <c r="F279" s="24">
        <f t="shared" si="22"/>
        <v>0</v>
      </c>
      <c r="G279" s="22">
        <f>SUM(G280)</f>
        <v>0</v>
      </c>
      <c r="H279" s="25">
        <f t="shared" si="20"/>
        <v>0</v>
      </c>
      <c r="I279" s="24">
        <f t="shared" ref="I279:I329" si="23">SUM(E279-G279)</f>
        <v>0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hidden="1" x14ac:dyDescent="0.2">
      <c r="A280" s="37">
        <v>2240501</v>
      </c>
      <c r="B280" s="36" t="s">
        <v>264</v>
      </c>
      <c r="C280" s="22">
        <f>SUM('[1]ing ctas'!C280+[2]ictas!C280+[3]cta!C280)</f>
        <v>0</v>
      </c>
      <c r="D280" s="22">
        <f>SUM('[1]ing ctas'!D280+[2]ictas!D280+[3]cta!D280)</f>
        <v>0</v>
      </c>
      <c r="E280" s="23">
        <f t="shared" si="21"/>
        <v>0</v>
      </c>
      <c r="F280" s="24">
        <f t="shared" si="22"/>
        <v>0</v>
      </c>
      <c r="G280" s="22">
        <f>SUM('[1]ing ctas'!G280+[2]ictas!G280+[3]cta!G280)</f>
        <v>0</v>
      </c>
      <c r="H280" s="25">
        <f t="shared" si="20"/>
        <v>0</v>
      </c>
      <c r="I280" s="24">
        <f t="shared" si="23"/>
        <v>0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hidden="1" x14ac:dyDescent="0.2">
      <c r="A281" s="37">
        <v>22406</v>
      </c>
      <c r="B281" s="36" t="s">
        <v>265</v>
      </c>
      <c r="C281" s="22">
        <f>SUM('[1]ing ctas'!C281+[2]ictas!C281+[3]cta!C281)</f>
        <v>0</v>
      </c>
      <c r="D281" s="22">
        <f>SUM('[1]ing ctas'!D281+[2]ictas!D281+[3]cta!D281)</f>
        <v>0</v>
      </c>
      <c r="E281" s="23">
        <f t="shared" si="21"/>
        <v>0</v>
      </c>
      <c r="F281" s="24">
        <f t="shared" si="22"/>
        <v>0</v>
      </c>
      <c r="G281" s="22">
        <f>SUM('[1]ing ctas'!G281+[2]ictas!G281+[3]cta!G281)</f>
        <v>0</v>
      </c>
      <c r="H281" s="25">
        <f t="shared" si="20"/>
        <v>0</v>
      </c>
      <c r="I281" s="24">
        <f t="shared" si="23"/>
        <v>0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hidden="1" x14ac:dyDescent="0.2">
      <c r="A282" s="37">
        <v>22407</v>
      </c>
      <c r="B282" s="36" t="s">
        <v>266</v>
      </c>
      <c r="C282" s="22">
        <f>SUM('[1]ing ctas'!C282+[2]ictas!C282+[3]cta!C282)</f>
        <v>0</v>
      </c>
      <c r="D282" s="22">
        <f>SUM('[1]ing ctas'!D282+[2]ictas!D282+[3]cta!D282)</f>
        <v>0</v>
      </c>
      <c r="E282" s="23">
        <f t="shared" si="21"/>
        <v>0</v>
      </c>
      <c r="F282" s="24">
        <f t="shared" si="22"/>
        <v>0</v>
      </c>
      <c r="G282" s="22">
        <f>SUM('[1]ing ctas'!G282+[2]ictas!G282+[3]cta!G282)</f>
        <v>0</v>
      </c>
      <c r="H282" s="25">
        <f t="shared" si="20"/>
        <v>0</v>
      </c>
      <c r="I282" s="24">
        <f t="shared" si="23"/>
        <v>0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hidden="1" x14ac:dyDescent="0.2">
      <c r="A283" s="37">
        <v>22408</v>
      </c>
      <c r="B283" s="36" t="s">
        <v>267</v>
      </c>
      <c r="C283" s="22">
        <f>SUM('[1]ing ctas'!C283+[2]ictas!C283+[3]cta!C283)</f>
        <v>0</v>
      </c>
      <c r="D283" s="22">
        <f>SUM('[1]ing ctas'!D283+[2]ictas!D283+[3]cta!D283)</f>
        <v>0</v>
      </c>
      <c r="E283" s="23">
        <f t="shared" si="21"/>
        <v>0</v>
      </c>
      <c r="F283" s="24">
        <f t="shared" si="22"/>
        <v>0</v>
      </c>
      <c r="G283" s="22">
        <f>SUM('[1]ing ctas'!G283+[2]ictas!G283+[3]cta!G283)</f>
        <v>0</v>
      </c>
      <c r="H283" s="25">
        <f t="shared" si="20"/>
        <v>0</v>
      </c>
      <c r="I283" s="24">
        <f t="shared" si="23"/>
        <v>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hidden="1" x14ac:dyDescent="0.2">
      <c r="A284" s="37">
        <v>22409</v>
      </c>
      <c r="B284" s="29" t="s">
        <v>36</v>
      </c>
      <c r="C284" s="22">
        <f>SUM('[1]ing ctas'!C284+[2]ictas!C284+[3]cta!C284)</f>
        <v>0</v>
      </c>
      <c r="D284" s="22">
        <f>SUM('[1]ing ctas'!D284+[2]ictas!D284+[3]cta!D284)</f>
        <v>0</v>
      </c>
      <c r="E284" s="23">
        <f t="shared" si="21"/>
        <v>0</v>
      </c>
      <c r="F284" s="24">
        <f t="shared" si="22"/>
        <v>0</v>
      </c>
      <c r="G284" s="22">
        <f>SUM('[1]ing ctas'!G284+[2]ictas!G284+[3]cta!G284)</f>
        <v>0</v>
      </c>
      <c r="H284" s="25">
        <f t="shared" si="20"/>
        <v>0</v>
      </c>
      <c r="I284" s="24">
        <f t="shared" si="23"/>
        <v>0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hidden="1" x14ac:dyDescent="0.2">
      <c r="A285" s="37">
        <v>22410</v>
      </c>
      <c r="B285" s="29" t="s">
        <v>268</v>
      </c>
      <c r="C285" s="22">
        <f>SUM('[1]ing ctas'!C285+[2]ictas!C285+[3]cta!C285)</f>
        <v>0</v>
      </c>
      <c r="D285" s="22">
        <f>SUM('[1]ing ctas'!D285+[2]ictas!D285+[3]cta!D285)</f>
        <v>0</v>
      </c>
      <c r="E285" s="23">
        <f t="shared" ref="E285" si="24">SUM(C285:D285)</f>
        <v>0</v>
      </c>
      <c r="F285" s="24">
        <f t="shared" si="22"/>
        <v>0</v>
      </c>
      <c r="G285" s="22">
        <f>SUM('[1]ing ctas'!G285+[2]ictas!G285+[3]cta!G285)</f>
        <v>0</v>
      </c>
      <c r="H285" s="25">
        <f t="shared" si="20"/>
        <v>0</v>
      </c>
      <c r="I285" s="24">
        <f t="shared" si="23"/>
        <v>0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x14ac:dyDescent="0.2">
      <c r="A286" s="15">
        <v>22411</v>
      </c>
      <c r="B286" s="21" t="s">
        <v>269</v>
      </c>
      <c r="C286" s="22">
        <f>SUM('[1]ing ctas'!C286+[2]ictas!C286+[3]cta!C286)</f>
        <v>88149842000</v>
      </c>
      <c r="D286" s="22">
        <f>SUM('[1]ing ctas'!D286+[2]ictas!D286+[3]cta!D286)</f>
        <v>0</v>
      </c>
      <c r="E286" s="23">
        <f t="shared" si="21"/>
        <v>88149842000</v>
      </c>
      <c r="F286" s="24">
        <f t="shared" si="22"/>
        <v>0.34116854954207088</v>
      </c>
      <c r="G286" s="22">
        <f>SUM('[1]ing ctas'!G286+[2]ictas!G286+[3]cta!G286)</f>
        <v>13470533078</v>
      </c>
      <c r="H286" s="25">
        <f t="shared" si="20"/>
        <v>15.281403542390921</v>
      </c>
      <c r="I286" s="24">
        <f t="shared" si="23"/>
        <v>74679308922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hidden="1" x14ac:dyDescent="0.2">
      <c r="A287" s="15">
        <v>22412</v>
      </c>
      <c r="B287" s="21" t="s">
        <v>270</v>
      </c>
      <c r="C287" s="22">
        <f>SUM('[1]ing ctas'!C287+[2]ictas!C287+[3]cta!C287)</f>
        <v>0</v>
      </c>
      <c r="D287" s="22">
        <f>SUM('[1]ing ctas'!D287+[2]ictas!D287+[3]cta!D287)</f>
        <v>0</v>
      </c>
      <c r="E287" s="23">
        <f t="shared" si="21"/>
        <v>0</v>
      </c>
      <c r="F287" s="24">
        <f t="shared" si="22"/>
        <v>0</v>
      </c>
      <c r="G287" s="22">
        <f>SUM('[1]ing ctas'!G287+[2]ictas!G287+[3]cta!G287)</f>
        <v>0</v>
      </c>
      <c r="H287" s="25">
        <f t="shared" si="20"/>
        <v>0</v>
      </c>
      <c r="I287" s="24">
        <f t="shared" si="23"/>
        <v>0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x14ac:dyDescent="0.2">
      <c r="A288" s="15">
        <v>22413</v>
      </c>
      <c r="B288" s="21" t="s">
        <v>271</v>
      </c>
      <c r="C288" s="22">
        <f>SUM('[1]ing ctas'!C288+[2]ictas!C288+[3]cta!C288)</f>
        <v>25817888000</v>
      </c>
      <c r="D288" s="22">
        <f>SUM('[1]ing ctas'!D288+[2]ictas!D288+[3]cta!D288)</f>
        <v>0</v>
      </c>
      <c r="E288" s="23">
        <f t="shared" si="21"/>
        <v>25817888000</v>
      </c>
      <c r="F288" s="24">
        <f t="shared" si="22"/>
        <v>9.9923620977104374E-2</v>
      </c>
      <c r="G288" s="22">
        <f>SUM('[1]ing ctas'!G288+[2]ictas!G288+[3]cta!G288)</f>
        <v>12060000000</v>
      </c>
      <c r="H288" s="25">
        <f t="shared" si="20"/>
        <v>46.711799199066938</v>
      </c>
      <c r="I288" s="24">
        <f t="shared" si="23"/>
        <v>13757888000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hidden="1" x14ac:dyDescent="0.2">
      <c r="A289" s="15">
        <v>22414</v>
      </c>
      <c r="B289" s="21" t="s">
        <v>272</v>
      </c>
      <c r="C289" s="22">
        <f>SUM('[1]ing ctas'!C289+[2]ictas!C289+[3]cta!C289)</f>
        <v>0</v>
      </c>
      <c r="D289" s="22">
        <f>SUM('[1]ing ctas'!D289+[2]ictas!D289+[3]cta!D289)</f>
        <v>0</v>
      </c>
      <c r="E289" s="23">
        <f t="shared" si="21"/>
        <v>0</v>
      </c>
      <c r="F289" s="24">
        <f t="shared" si="22"/>
        <v>0</v>
      </c>
      <c r="G289" s="22">
        <f>SUM('[1]ing ctas'!G289+[2]ictas!G289+[3]cta!G289)</f>
        <v>0</v>
      </c>
      <c r="H289" s="25">
        <f t="shared" si="20"/>
        <v>0</v>
      </c>
      <c r="I289" s="24">
        <f t="shared" si="23"/>
        <v>0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x14ac:dyDescent="0.2">
      <c r="A290" s="15">
        <v>22415</v>
      </c>
      <c r="B290" s="21" t="s">
        <v>273</v>
      </c>
      <c r="C290" s="22">
        <f>SUM('[1]ing ctas'!C290+[2]ictas!C290+[3]cta!C290)</f>
        <v>520000000000</v>
      </c>
      <c r="D290" s="22">
        <f>SUM('[1]ing ctas'!D290+[2]ictas!D290+[3]cta!D290)</f>
        <v>-200000000000</v>
      </c>
      <c r="E290" s="23">
        <f t="shared" si="21"/>
        <v>320000000000</v>
      </c>
      <c r="F290" s="24">
        <f t="shared" si="22"/>
        <v>1.2385040446636613</v>
      </c>
      <c r="G290" s="22">
        <f>SUM('[1]ing ctas'!G290+[2]ictas!G290+[3]cta!G290)</f>
        <v>0</v>
      </c>
      <c r="H290" s="25">
        <f t="shared" si="20"/>
        <v>0</v>
      </c>
      <c r="I290" s="24">
        <f t="shared" si="23"/>
        <v>320000000000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hidden="1" x14ac:dyDescent="0.2">
      <c r="A291" s="15">
        <v>22416</v>
      </c>
      <c r="B291" s="21" t="s">
        <v>274</v>
      </c>
      <c r="C291" s="22">
        <f>SUM('[1]ing ctas'!C291+[2]ictas!C291+[3]cta!C291)</f>
        <v>0</v>
      </c>
      <c r="D291" s="22">
        <f>SUM('[1]ing ctas'!D291+[2]ictas!D291+[3]cta!D291)</f>
        <v>0</v>
      </c>
      <c r="E291" s="23">
        <f t="shared" si="21"/>
        <v>0</v>
      </c>
      <c r="F291" s="24">
        <f t="shared" si="22"/>
        <v>0</v>
      </c>
      <c r="G291" s="22">
        <f>SUM('[1]ing ctas'!G291+[2]ictas!G291+[3]cta!G291)</f>
        <v>0</v>
      </c>
      <c r="H291" s="25">
        <f t="shared" si="20"/>
        <v>0</v>
      </c>
      <c r="I291" s="24">
        <f t="shared" si="23"/>
        <v>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x14ac:dyDescent="0.2">
      <c r="A292" s="15">
        <v>22417</v>
      </c>
      <c r="B292" s="21" t="s">
        <v>275</v>
      </c>
      <c r="C292" s="22">
        <f>SUM('[1]ing ctas'!C292+[2]ictas!C292+[3]cta!C292)</f>
        <v>61155000000</v>
      </c>
      <c r="D292" s="22">
        <f>SUM('[1]ing ctas'!D292+[2]ictas!D292+[3]cta!D292)</f>
        <v>0</v>
      </c>
      <c r="E292" s="23">
        <f t="shared" si="21"/>
        <v>61155000000</v>
      </c>
      <c r="F292" s="24">
        <f t="shared" si="22"/>
        <v>0.23668973391064441</v>
      </c>
      <c r="G292" s="22">
        <f>SUM('[1]ing ctas'!G292+[2]ictas!G292+[3]cta!G292)</f>
        <v>30862623463</v>
      </c>
      <c r="H292" s="25">
        <f t="shared" si="20"/>
        <v>50.466230828223367</v>
      </c>
      <c r="I292" s="24">
        <f t="shared" si="23"/>
        <v>30292376537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x14ac:dyDescent="0.2">
      <c r="A293" s="15">
        <v>22418</v>
      </c>
      <c r="B293" s="21" t="s">
        <v>276</v>
      </c>
      <c r="C293" s="22">
        <f>SUM('[1]ing ctas'!C293+[2]ictas!C293+[3]cta!C293)</f>
        <v>185000000000</v>
      </c>
      <c r="D293" s="22">
        <f>SUM('[1]ing ctas'!D293+[2]ictas!D293+[3]cta!D293)</f>
        <v>0</v>
      </c>
      <c r="E293" s="23">
        <f t="shared" si="21"/>
        <v>185000000000</v>
      </c>
      <c r="F293" s="24">
        <f t="shared" si="22"/>
        <v>0.71601015082117914</v>
      </c>
      <c r="G293" s="22">
        <f>SUM('[1]ing ctas'!G293+[2]ictas!G293+[3]cta!G293)</f>
        <v>0</v>
      </c>
      <c r="H293" s="25">
        <f t="shared" ref="H293:H341" si="25">IF(OR(G293=0,E293=0),0,G293/E293)*100</f>
        <v>0</v>
      </c>
      <c r="I293" s="24">
        <f t="shared" si="23"/>
        <v>185000000000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hidden="1" x14ac:dyDescent="0.2">
      <c r="A294" s="15">
        <v>22319</v>
      </c>
      <c r="B294" s="21" t="s">
        <v>277</v>
      </c>
      <c r="C294" s="22">
        <f>SUM('[1]ing ctas'!C294+[2]ictas!C294+[3]cta!C294)</f>
        <v>0</v>
      </c>
      <c r="D294" s="22">
        <f>SUM('[1]ing ctas'!D294+[2]ictas!D294+[3]cta!D294)</f>
        <v>0</v>
      </c>
      <c r="E294" s="23">
        <f t="shared" si="21"/>
        <v>0</v>
      </c>
      <c r="F294" s="24">
        <f t="shared" si="22"/>
        <v>0</v>
      </c>
      <c r="G294" s="22">
        <f>SUM('[1]ing ctas'!G294+[2]ictas!G294+[3]cta!G294)</f>
        <v>0</v>
      </c>
      <c r="H294" s="25">
        <f t="shared" si="25"/>
        <v>0</v>
      </c>
      <c r="I294" s="24">
        <f t="shared" si="23"/>
        <v>0</v>
      </c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hidden="1" x14ac:dyDescent="0.2">
      <c r="A295" s="15">
        <v>22320</v>
      </c>
      <c r="B295" s="21" t="s">
        <v>278</v>
      </c>
      <c r="C295" s="22">
        <f>SUM('[1]ing ctas'!C295+[2]ictas!C295+[3]cta!C295)</f>
        <v>0</v>
      </c>
      <c r="D295" s="22">
        <f>SUM('[1]ing ctas'!D295+[2]ictas!D295+[3]cta!D295)</f>
        <v>0</v>
      </c>
      <c r="E295" s="23">
        <f t="shared" si="21"/>
        <v>0</v>
      </c>
      <c r="F295" s="24">
        <f t="shared" si="22"/>
        <v>0</v>
      </c>
      <c r="G295" s="22">
        <f>SUM('[1]ing ctas'!G295+[2]ictas!G295+[3]cta!G295)</f>
        <v>0</v>
      </c>
      <c r="H295" s="25">
        <f t="shared" si="25"/>
        <v>0</v>
      </c>
      <c r="I295" s="24">
        <f t="shared" si="23"/>
        <v>0</v>
      </c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x14ac:dyDescent="0.2">
      <c r="A296" s="15">
        <v>22321</v>
      </c>
      <c r="B296" s="21" t="s">
        <v>279</v>
      </c>
      <c r="C296" s="22">
        <f>SUM('[1]ing ctas'!C296+[2]ictas!C296+[3]cta!C296)</f>
        <v>2406977461000</v>
      </c>
      <c r="D296" s="22">
        <f>SUM('[1]ing ctas'!D296+[2]ictas!D296+[3]cta!D296)</f>
        <v>0</v>
      </c>
      <c r="E296" s="23">
        <f t="shared" si="21"/>
        <v>2406977461000</v>
      </c>
      <c r="F296" s="24">
        <f t="shared" si="22"/>
        <v>9.315785377696157</v>
      </c>
      <c r="G296" s="22">
        <f>SUM('[1]ing ctas'!G296+[2]ictas!G296+[3]cta!G296)</f>
        <v>0</v>
      </c>
      <c r="H296" s="25">
        <f t="shared" si="25"/>
        <v>0</v>
      </c>
      <c r="I296" s="24">
        <f t="shared" ref="I296" si="26">SUM(E296-G296)</f>
        <v>2406977461000</v>
      </c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x14ac:dyDescent="0.2">
      <c r="A297" s="40">
        <v>226</v>
      </c>
      <c r="B297" s="33" t="s">
        <v>280</v>
      </c>
      <c r="C297" s="22">
        <f>SUM(C298:C299)</f>
        <v>35684408000</v>
      </c>
      <c r="D297" s="22">
        <f>SUM(D298:D299)</f>
        <v>0</v>
      </c>
      <c r="E297" s="23">
        <f t="shared" si="21"/>
        <v>35684408000</v>
      </c>
      <c r="F297" s="24">
        <f t="shared" si="22"/>
        <v>0.13811026137321347</v>
      </c>
      <c r="G297" s="22">
        <f>SUM(G298:G299)</f>
        <v>1922523399</v>
      </c>
      <c r="H297" s="25">
        <f t="shared" si="25"/>
        <v>5.3875726311614862</v>
      </c>
      <c r="I297" s="24">
        <f t="shared" si="23"/>
        <v>33761884601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ht="25.5" x14ac:dyDescent="0.2">
      <c r="A298" s="37">
        <v>226005</v>
      </c>
      <c r="B298" s="28" t="s">
        <v>281</v>
      </c>
      <c r="C298" s="22">
        <f>SUM('[1]ing ctas'!C298+[2]ictas!C298+[3]cta!C298)</f>
        <v>33177692000</v>
      </c>
      <c r="D298" s="22">
        <f>SUM('[1]ing ctas'!D298+[2]ictas!D298+[3]cta!D298)</f>
        <v>0</v>
      </c>
      <c r="E298" s="23">
        <f t="shared" si="21"/>
        <v>33177692000</v>
      </c>
      <c r="F298" s="24">
        <f t="shared" si="22"/>
        <v>0.12840845542064122</v>
      </c>
      <c r="G298" s="22">
        <f>SUM('[1]ing ctas'!G298+[2]ictas!G298+[3]cta!G298)</f>
        <v>1922523399</v>
      </c>
      <c r="H298" s="25">
        <f t="shared" si="25"/>
        <v>5.7946266997716416</v>
      </c>
      <c r="I298" s="24">
        <f t="shared" si="23"/>
        <v>31255168601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x14ac:dyDescent="0.2">
      <c r="A299" s="37">
        <v>226099</v>
      </c>
      <c r="B299" s="33" t="s">
        <v>282</v>
      </c>
      <c r="C299" s="22">
        <f>SUM('[1]ing ctas'!C299+[2]ictas!C299+[3]cta!C299)</f>
        <v>2506716000</v>
      </c>
      <c r="D299" s="22">
        <f>SUM('[1]ing ctas'!D299+[2]ictas!D299+[3]cta!D299)</f>
        <v>0</v>
      </c>
      <c r="E299" s="23">
        <f t="shared" si="21"/>
        <v>2506716000</v>
      </c>
      <c r="F299" s="24">
        <f t="shared" si="22"/>
        <v>9.701805952572232E-3</v>
      </c>
      <c r="G299" s="22">
        <f>SUM('[1]ing ctas'!G299+[2]ictas!G299+[3]cta!G299)</f>
        <v>0</v>
      </c>
      <c r="H299" s="25">
        <f t="shared" si="25"/>
        <v>0</v>
      </c>
      <c r="I299" s="24">
        <f t="shared" si="23"/>
        <v>2506716000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">
      <c r="A300" s="41">
        <v>24</v>
      </c>
      <c r="B300" s="26" t="s">
        <v>283</v>
      </c>
      <c r="C300" s="17">
        <f>SUM(C330:C335)+C317+C312+C301</f>
        <v>6949005063622</v>
      </c>
      <c r="D300" s="17">
        <f>SUM(D330:D335)+D317+D312+D301</f>
        <v>1440846009</v>
      </c>
      <c r="E300" s="18">
        <f t="shared" si="21"/>
        <v>6950445909631</v>
      </c>
      <c r="F300" s="19">
        <f t="shared" si="22"/>
        <v>26.900485535293729</v>
      </c>
      <c r="G300" s="17">
        <f>SUM(G330:G335)+G317+G312+G301</f>
        <v>327598243179</v>
      </c>
      <c r="H300" s="25">
        <f t="shared" si="25"/>
        <v>4.7133413803718414</v>
      </c>
      <c r="I300" s="24">
        <f t="shared" si="23"/>
        <v>6622847666452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">
      <c r="A301" s="42">
        <v>2401</v>
      </c>
      <c r="B301" s="27" t="s">
        <v>284</v>
      </c>
      <c r="C301" s="22">
        <f>SUM(C302:C311)-C307</f>
        <v>2441190755000</v>
      </c>
      <c r="D301" s="22">
        <f>SUM(D302:D311)-D307</f>
        <v>1384033009</v>
      </c>
      <c r="E301" s="23">
        <f t="shared" si="21"/>
        <v>2442574788009</v>
      </c>
      <c r="F301" s="24">
        <f t="shared" si="22"/>
        <v>9.4535586073207245</v>
      </c>
      <c r="G301" s="22">
        <f>SUM(G302:G311)-G307</f>
        <v>156839934405</v>
      </c>
      <c r="H301" s="25">
        <f t="shared" si="25"/>
        <v>6.4210903664015913</v>
      </c>
      <c r="I301" s="24">
        <f t="shared" si="23"/>
        <v>2285734853604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x14ac:dyDescent="0.2">
      <c r="A302" s="37">
        <v>240103</v>
      </c>
      <c r="B302" s="28" t="s">
        <v>285</v>
      </c>
      <c r="C302" s="22">
        <f>SUM('[1]ing ctas'!C302+[2]ictas!C302+[3]cta!C302)</f>
        <v>0</v>
      </c>
      <c r="D302" s="22">
        <f>SUM('[1]ing ctas'!D302+[2]ictas!D302+[3]cta!D302)</f>
        <v>0</v>
      </c>
      <c r="E302" s="23">
        <f t="shared" si="21"/>
        <v>0</v>
      </c>
      <c r="F302" s="24">
        <f t="shared" si="22"/>
        <v>0</v>
      </c>
      <c r="G302" s="22">
        <f>SUM('[1]ing ctas'!G302+[2]ictas!G302+[3]cta!G302)</f>
        <v>67213075</v>
      </c>
      <c r="H302" s="25">
        <f t="shared" si="25"/>
        <v>0</v>
      </c>
      <c r="I302" s="24">
        <f t="shared" si="23"/>
        <v>-67213075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hidden="1" x14ac:dyDescent="0.2">
      <c r="A303" s="37">
        <v>240104</v>
      </c>
      <c r="B303" s="28" t="s">
        <v>286</v>
      </c>
      <c r="C303" s="22">
        <f>SUM('[1]ing ctas'!C303+[2]ictas!C303+[3]cta!C303)</f>
        <v>0</v>
      </c>
      <c r="D303" s="22">
        <f>SUM('[1]ing ctas'!D303+[2]ictas!D303+[3]cta!D303)</f>
        <v>0</v>
      </c>
      <c r="E303" s="23">
        <f t="shared" ref="E303:E341" si="27">SUM(C303:D303)</f>
        <v>0</v>
      </c>
      <c r="F303" s="24">
        <f t="shared" ref="F303:F341" si="28">IF(OR(E303=0,E$7=0),0,E303/E$7)*100</f>
        <v>0</v>
      </c>
      <c r="G303" s="22">
        <f>SUM('[1]ing ctas'!G303+[2]ictas!G303+[3]cta!G303)</f>
        <v>0</v>
      </c>
      <c r="H303" s="25">
        <f t="shared" si="25"/>
        <v>0</v>
      </c>
      <c r="I303" s="24">
        <f t="shared" si="23"/>
        <v>0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hidden="1" x14ac:dyDescent="0.2">
      <c r="A304" s="37">
        <v>240105</v>
      </c>
      <c r="B304" s="28" t="s">
        <v>287</v>
      </c>
      <c r="C304" s="22">
        <f>SUM('[1]ing ctas'!C304+[2]ictas!C304+[3]cta!C304)</f>
        <v>0</v>
      </c>
      <c r="D304" s="22">
        <f>SUM('[1]ing ctas'!D304+[2]ictas!D304+[3]cta!D304)</f>
        <v>0</v>
      </c>
      <c r="E304" s="23">
        <f t="shared" si="27"/>
        <v>0</v>
      </c>
      <c r="F304" s="24">
        <f t="shared" si="28"/>
        <v>0</v>
      </c>
      <c r="G304" s="22">
        <f>SUM('[1]ing ctas'!G304+[2]ictas!G304+[3]cta!G304)</f>
        <v>0</v>
      </c>
      <c r="H304" s="25">
        <f t="shared" si="25"/>
        <v>0</v>
      </c>
      <c r="I304" s="24">
        <f t="shared" si="23"/>
        <v>0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x14ac:dyDescent="0.2">
      <c r="A305" s="37">
        <v>240106</v>
      </c>
      <c r="B305" s="28" t="s">
        <v>288</v>
      </c>
      <c r="C305" s="22">
        <f>SUM('[1]ing ctas'!C305+[2]ictas!C305+[3]cta!C305)</f>
        <v>254852324000</v>
      </c>
      <c r="D305" s="22">
        <f>SUM('[1]ing ctas'!D305+[2]ictas!D305+[3]cta!D305)</f>
        <v>0</v>
      </c>
      <c r="E305" s="23">
        <f t="shared" si="27"/>
        <v>254852324000</v>
      </c>
      <c r="F305" s="24">
        <f t="shared" si="28"/>
        <v>0.98636135645604339</v>
      </c>
      <c r="G305" s="22">
        <f>SUM('[1]ing ctas'!G305+[2]ictas!G305+[3]cta!G305)</f>
        <v>27211657990</v>
      </c>
      <c r="H305" s="25">
        <f t="shared" si="25"/>
        <v>10.677421952801183</v>
      </c>
      <c r="I305" s="24">
        <f t="shared" si="23"/>
        <v>227640666010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hidden="1" x14ac:dyDescent="0.2">
      <c r="A306" s="37">
        <v>240107</v>
      </c>
      <c r="B306" s="28" t="s">
        <v>289</v>
      </c>
      <c r="C306" s="22">
        <f>SUM('[1]ing ctas'!C306+[2]ictas!C306+[3]cta!C306)</f>
        <v>0</v>
      </c>
      <c r="D306" s="22">
        <f>SUM('[1]ing ctas'!D306+[2]ictas!D306+[3]cta!D306)</f>
        <v>0</v>
      </c>
      <c r="E306" s="23">
        <f t="shared" si="27"/>
        <v>0</v>
      </c>
      <c r="F306" s="24">
        <f t="shared" si="28"/>
        <v>0</v>
      </c>
      <c r="G306" s="22">
        <f>SUM('[1]ing ctas'!G306+[2]ictas!G306+[3]cta!G306)</f>
        <v>0</v>
      </c>
      <c r="H306" s="25">
        <f t="shared" si="25"/>
        <v>0</v>
      </c>
      <c r="I306" s="24">
        <f t="shared" si="23"/>
        <v>0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">
      <c r="A307" s="37">
        <v>240108</v>
      </c>
      <c r="B307" s="28" t="s">
        <v>290</v>
      </c>
      <c r="C307" s="22">
        <f>SUM(C308:C309)</f>
        <v>2095595961000</v>
      </c>
      <c r="D307" s="22">
        <f>SUM(D308:D309)</f>
        <v>1240846009</v>
      </c>
      <c r="E307" s="23">
        <f t="shared" si="27"/>
        <v>2096836807009</v>
      </c>
      <c r="F307" s="24">
        <f t="shared" si="28"/>
        <v>8.1154402077508863</v>
      </c>
      <c r="G307" s="22">
        <f>SUM(G308:G309)</f>
        <v>84650262340</v>
      </c>
      <c r="H307" s="25">
        <f t="shared" si="25"/>
        <v>4.03704580428212</v>
      </c>
      <c r="I307" s="24">
        <f t="shared" si="23"/>
        <v>2012186544669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x14ac:dyDescent="0.2">
      <c r="A308" s="37">
        <v>24010801</v>
      </c>
      <c r="B308" s="28" t="s">
        <v>291</v>
      </c>
      <c r="C308" s="22">
        <f>SUM('[1]ing ctas'!C308+[2]ictas!C308+[3]cta!C308)</f>
        <v>937719024000</v>
      </c>
      <c r="D308" s="22">
        <f>SUM('[1]ing ctas'!D308+[2]ictas!D308+[3]cta!D308)</f>
        <v>1440846009</v>
      </c>
      <c r="E308" s="23">
        <f t="shared" si="27"/>
        <v>939159870009</v>
      </c>
      <c r="F308" s="24">
        <f t="shared" si="28"/>
        <v>3.6348540549748272</v>
      </c>
      <c r="G308" s="22">
        <f>SUM('[1]ing ctas'!G308+[2]ictas!G308+[3]cta!G308)</f>
        <v>82059042656</v>
      </c>
      <c r="H308" s="25">
        <f t="shared" si="25"/>
        <v>8.73749457110147</v>
      </c>
      <c r="I308" s="24">
        <f t="shared" si="23"/>
        <v>857100827353</v>
      </c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x14ac:dyDescent="0.2">
      <c r="A309" s="37">
        <v>24010802</v>
      </c>
      <c r="B309" s="28" t="s">
        <v>292</v>
      </c>
      <c r="C309" s="22">
        <f>SUM('[1]ing ctas'!C309+[2]ictas!C309+[3]cta!C309)</f>
        <v>1157876937000</v>
      </c>
      <c r="D309" s="22">
        <f>SUM('[1]ing ctas'!D309+[2]ictas!D309+[3]cta!D309)</f>
        <v>-200000000</v>
      </c>
      <c r="E309" s="23">
        <f t="shared" si="27"/>
        <v>1157676937000</v>
      </c>
      <c r="F309" s="24">
        <f t="shared" si="28"/>
        <v>4.4805861527760582</v>
      </c>
      <c r="G309" s="22">
        <f>SUM('[1]ing ctas'!G309+[2]ictas!G309+[3]cta!G309)</f>
        <v>2591219684</v>
      </c>
      <c r="H309" s="25">
        <f t="shared" si="25"/>
        <v>0.22382925677995086</v>
      </c>
      <c r="I309" s="24">
        <f t="shared" si="23"/>
        <v>1155085717316</v>
      </c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x14ac:dyDescent="0.2">
      <c r="A310" s="37">
        <v>240109</v>
      </c>
      <c r="B310" s="28" t="s">
        <v>293</v>
      </c>
      <c r="C310" s="22">
        <f>SUM('[1]ing ctas'!C310+[2]ictas!C310+[3]cta!C310)</f>
        <v>75242470000</v>
      </c>
      <c r="D310" s="22">
        <f>SUM('[1]ing ctas'!D310+[2]ictas!D310+[3]cta!D310)</f>
        <v>143187000</v>
      </c>
      <c r="E310" s="23">
        <f t="shared" si="27"/>
        <v>75385657000</v>
      </c>
      <c r="F310" s="24">
        <f t="shared" si="28"/>
        <v>0.2917670034503983</v>
      </c>
      <c r="G310" s="22">
        <f>SUM('[1]ing ctas'!G310+[2]ictas!G310+[3]cta!G310)</f>
        <v>29410801000</v>
      </c>
      <c r="H310" s="25">
        <f t="shared" si="25"/>
        <v>39.013788790087752</v>
      </c>
      <c r="I310" s="24">
        <f t="shared" si="23"/>
        <v>45974856000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x14ac:dyDescent="0.2">
      <c r="A311" s="37">
        <v>240110</v>
      </c>
      <c r="B311" s="28" t="s">
        <v>294</v>
      </c>
      <c r="C311" s="22">
        <f>SUM('[1]ing ctas'!C311+[2]ictas!C311+[3]cta!C311)</f>
        <v>15500000000</v>
      </c>
      <c r="D311" s="22">
        <f>SUM('[1]ing ctas'!D311+[2]ictas!D311+[3]cta!D311)</f>
        <v>0</v>
      </c>
      <c r="E311" s="23">
        <f t="shared" si="27"/>
        <v>15500000000</v>
      </c>
      <c r="F311" s="24">
        <f t="shared" si="28"/>
        <v>5.999003966339609E-2</v>
      </c>
      <c r="G311" s="22">
        <f>SUM('[1]ing ctas'!G311+[2]ictas!G311+[3]cta!G311)</f>
        <v>15500000000</v>
      </c>
      <c r="H311" s="25">
        <f t="shared" si="25"/>
        <v>100</v>
      </c>
      <c r="I311" s="24">
        <f t="shared" si="23"/>
        <v>0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x14ac:dyDescent="0.2">
      <c r="A312" s="42">
        <v>2402</v>
      </c>
      <c r="B312" s="27" t="s">
        <v>295</v>
      </c>
      <c r="C312" s="22">
        <f>SUM(C313:C316)</f>
        <v>2882460440000</v>
      </c>
      <c r="D312" s="22">
        <f>SUM(D313:D316)</f>
        <v>0</v>
      </c>
      <c r="E312" s="23">
        <f t="shared" si="27"/>
        <v>2882460440000</v>
      </c>
      <c r="F312" s="24">
        <f t="shared" si="28"/>
        <v>11.156059104759365</v>
      </c>
      <c r="G312" s="22">
        <f>SUM(G313:G316)</f>
        <v>3641739355</v>
      </c>
      <c r="H312" s="25">
        <f t="shared" si="25"/>
        <v>0.126341347290095</v>
      </c>
      <c r="I312" s="24">
        <f t="shared" si="23"/>
        <v>2878818700645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hidden="1" x14ac:dyDescent="0.2">
      <c r="A313" s="15">
        <v>240201</v>
      </c>
      <c r="B313" s="21" t="s">
        <v>296</v>
      </c>
      <c r="C313" s="22">
        <f>SUM('[1]ing ctas'!C313+[2]ictas!C313+[3]cta!C313)</f>
        <v>0</v>
      </c>
      <c r="D313" s="22">
        <f>SUM('[1]ing ctas'!D313+[2]ictas!D313+[3]cta!D313)</f>
        <v>0</v>
      </c>
      <c r="E313" s="23">
        <f t="shared" si="27"/>
        <v>0</v>
      </c>
      <c r="F313" s="24">
        <f t="shared" si="28"/>
        <v>0</v>
      </c>
      <c r="G313" s="22">
        <f>SUM('[1]ing ctas'!G313+[2]ictas!G313+[3]cta!G313)</f>
        <v>0</v>
      </c>
      <c r="H313" s="25">
        <f t="shared" si="25"/>
        <v>0</v>
      </c>
      <c r="I313" s="24">
        <f t="shared" si="23"/>
        <v>0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hidden="1" x14ac:dyDescent="0.2">
      <c r="A314" s="15">
        <v>240202</v>
      </c>
      <c r="B314" s="21" t="s">
        <v>297</v>
      </c>
      <c r="C314" s="22">
        <f>SUM('[1]ing ctas'!C314+[2]ictas!C314+[3]cta!C314)</f>
        <v>0</v>
      </c>
      <c r="D314" s="22">
        <f>SUM('[1]ing ctas'!D314+[2]ictas!D314+[3]cta!D314)</f>
        <v>0</v>
      </c>
      <c r="E314" s="23">
        <f t="shared" si="27"/>
        <v>0</v>
      </c>
      <c r="F314" s="24">
        <f t="shared" si="28"/>
        <v>0</v>
      </c>
      <c r="G314" s="22">
        <f>SUM('[1]ing ctas'!G314+[2]ictas!G314+[3]cta!G314)</f>
        <v>0</v>
      </c>
      <c r="H314" s="25">
        <f t="shared" si="25"/>
        <v>0</v>
      </c>
      <c r="I314" s="24">
        <f t="shared" si="23"/>
        <v>0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x14ac:dyDescent="0.2">
      <c r="A315" s="15">
        <v>240203</v>
      </c>
      <c r="B315" s="36" t="s">
        <v>298</v>
      </c>
      <c r="C315" s="22">
        <f>SUM('[1]ing ctas'!C315+[2]ictas!C315+[3]cta!C315)</f>
        <v>2851410680000</v>
      </c>
      <c r="D315" s="22">
        <f>SUM('[1]ing ctas'!D315+[2]ictas!D315+[3]cta!D315)</f>
        <v>0</v>
      </c>
      <c r="E315" s="23">
        <f t="shared" si="27"/>
        <v>2851410680000</v>
      </c>
      <c r="F315" s="24">
        <f t="shared" si="28"/>
        <v>11.035886438053627</v>
      </c>
      <c r="G315" s="22">
        <f>SUM('[1]ing ctas'!G315+[2]ictas!G315+[3]cta!G315)</f>
        <v>0</v>
      </c>
      <c r="H315" s="25">
        <f t="shared" si="25"/>
        <v>0</v>
      </c>
      <c r="I315" s="24">
        <f t="shared" si="23"/>
        <v>2851410680000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x14ac:dyDescent="0.2">
      <c r="A316" s="15">
        <v>240204</v>
      </c>
      <c r="B316" s="36" t="s">
        <v>299</v>
      </c>
      <c r="C316" s="22">
        <f>SUM('[1]ing ctas'!C316+[2]ictas!C316+[3]cta!C316)</f>
        <v>31049760000</v>
      </c>
      <c r="D316" s="22">
        <f>SUM('[1]ing ctas'!D316+[2]ictas!D316+[3]cta!D316)</f>
        <v>0</v>
      </c>
      <c r="E316" s="23">
        <f t="shared" si="27"/>
        <v>31049760000</v>
      </c>
      <c r="F316" s="24">
        <f t="shared" si="28"/>
        <v>0.1201726667057374</v>
      </c>
      <c r="G316" s="22">
        <f>SUM('[1]ing ctas'!G316+[2]ictas!G316+[3]cta!G316)</f>
        <v>3641739355</v>
      </c>
      <c r="H316" s="25">
        <f t="shared" si="25"/>
        <v>11.728719819412452</v>
      </c>
      <c r="I316" s="24">
        <f t="shared" si="23"/>
        <v>27408020645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">
      <c r="A317" s="15">
        <v>2403</v>
      </c>
      <c r="B317" s="27" t="s">
        <v>300</v>
      </c>
      <c r="C317" s="22">
        <f>SUM(C318:C329)-C325</f>
        <v>394550834622</v>
      </c>
      <c r="D317" s="22">
        <f>SUM(D318:D329)-D325</f>
        <v>56813000</v>
      </c>
      <c r="E317" s="23">
        <f t="shared" si="27"/>
        <v>394607647622</v>
      </c>
      <c r="F317" s="24">
        <f t="shared" si="28"/>
        <v>1.5272598988595618</v>
      </c>
      <c r="G317" s="22">
        <f>SUM(G318:G329)-G325</f>
        <v>81474068251</v>
      </c>
      <c r="H317" s="25">
        <f t="shared" si="25"/>
        <v>20.646854854938116</v>
      </c>
      <c r="I317" s="24">
        <f t="shared" si="23"/>
        <v>313133579371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ht="25.5" x14ac:dyDescent="0.2">
      <c r="A318" s="15">
        <v>240301</v>
      </c>
      <c r="B318" s="28" t="s">
        <v>301</v>
      </c>
      <c r="C318" s="22">
        <f>SUM('[1]ing ctas'!C318+[2]ictas!C318+[3]cta!C318)</f>
        <v>146835707000</v>
      </c>
      <c r="D318" s="22">
        <f>SUM('[1]ing ctas'!D318+[2]ictas!D318+[3]cta!D318)</f>
        <v>56813000</v>
      </c>
      <c r="E318" s="23">
        <f t="shared" si="27"/>
        <v>146892520000</v>
      </c>
      <c r="F318" s="24">
        <f t="shared" si="28"/>
        <v>0.56852181297136795</v>
      </c>
      <c r="G318" s="22">
        <f>SUM('[1]ing ctas'!G318+[2]ictas!G318+[3]cta!G318)</f>
        <v>11185678757</v>
      </c>
      <c r="H318" s="25">
        <f t="shared" si="25"/>
        <v>7.6148729404329094</v>
      </c>
      <c r="I318" s="24">
        <f t="shared" si="23"/>
        <v>135706841243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ht="25.5" x14ac:dyDescent="0.2">
      <c r="A319" s="15">
        <v>240302</v>
      </c>
      <c r="B319" s="28" t="s">
        <v>302</v>
      </c>
      <c r="C319" s="22">
        <f>SUM('[1]ing ctas'!C319+[2]ictas!C319+[3]cta!C319)</f>
        <v>170298873000</v>
      </c>
      <c r="D319" s="22">
        <f>SUM('[1]ing ctas'!D319+[2]ictas!D319+[3]cta!D319)</f>
        <v>0</v>
      </c>
      <c r="E319" s="23">
        <f t="shared" si="27"/>
        <v>170298873000</v>
      </c>
      <c r="F319" s="24">
        <f t="shared" si="28"/>
        <v>0.65911200941300996</v>
      </c>
      <c r="G319" s="22">
        <f>SUM('[1]ing ctas'!G319+[2]ictas!G319+[3]cta!G319)</f>
        <v>41542159462</v>
      </c>
      <c r="H319" s="25">
        <f t="shared" si="25"/>
        <v>24.393678437320016</v>
      </c>
      <c r="I319" s="24">
        <f t="shared" si="23"/>
        <v>128756713538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x14ac:dyDescent="0.2">
      <c r="A320" s="15">
        <v>240303</v>
      </c>
      <c r="B320" s="21" t="s">
        <v>303</v>
      </c>
      <c r="C320" s="22">
        <f>SUM('[1]ing ctas'!C320+[2]ictas!C320+[3]cta!C320)</f>
        <v>42255399</v>
      </c>
      <c r="D320" s="22">
        <f>SUM('[1]ing ctas'!D320+[2]ictas!D320+[3]cta!D320)</f>
        <v>0</v>
      </c>
      <c r="E320" s="23">
        <f t="shared" si="27"/>
        <v>42255399</v>
      </c>
      <c r="F320" s="24">
        <f t="shared" si="28"/>
        <v>1.6354213303242758E-4</v>
      </c>
      <c r="G320" s="22">
        <f>SUM('[1]ing ctas'!G320+[2]ictas!G320+[3]cta!G320)</f>
        <v>1964755</v>
      </c>
      <c r="H320" s="25">
        <f t="shared" si="25"/>
        <v>4.6497135194487216</v>
      </c>
      <c r="I320" s="24">
        <f t="shared" si="23"/>
        <v>40290644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x14ac:dyDescent="0.2">
      <c r="A321" s="15">
        <v>240304</v>
      </c>
      <c r="B321" s="21" t="s">
        <v>304</v>
      </c>
      <c r="C321" s="22">
        <f>SUM('[1]ing ctas'!C321+[2]ictas!C321+[3]cta!C321)</f>
        <v>0</v>
      </c>
      <c r="D321" s="22">
        <f>SUM('[1]ing ctas'!D321+[2]ictas!D321+[3]cta!D321)</f>
        <v>0</v>
      </c>
      <c r="E321" s="23">
        <f t="shared" si="27"/>
        <v>0</v>
      </c>
      <c r="F321" s="24">
        <f t="shared" si="28"/>
        <v>0</v>
      </c>
      <c r="G321" s="22">
        <f>SUM('[1]ing ctas'!G321+[2]ictas!G321+[3]cta!G321)</f>
        <v>25604780</v>
      </c>
      <c r="H321" s="25">
        <f t="shared" si="25"/>
        <v>0</v>
      </c>
      <c r="I321" s="24">
        <f t="shared" si="23"/>
        <v>-25604780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x14ac:dyDescent="0.2">
      <c r="A322" s="15">
        <v>240305</v>
      </c>
      <c r="B322" s="21" t="s">
        <v>305</v>
      </c>
      <c r="C322" s="22">
        <f>SUM('[1]ing ctas'!C322+[2]ictas!C322+[3]cta!C322)</f>
        <v>0</v>
      </c>
      <c r="D322" s="22">
        <f>SUM('[1]ing ctas'!D322+[2]ictas!D322+[3]cta!D322)</f>
        <v>0</v>
      </c>
      <c r="E322" s="23">
        <f t="shared" si="27"/>
        <v>0</v>
      </c>
      <c r="F322" s="24">
        <f t="shared" si="28"/>
        <v>0</v>
      </c>
      <c r="G322" s="22">
        <f>SUM('[1]ing ctas'!G322+[2]ictas!G322+[3]cta!G322)</f>
        <v>4109026836</v>
      </c>
      <c r="H322" s="25">
        <f t="shared" si="25"/>
        <v>0</v>
      </c>
      <c r="I322" s="24">
        <f t="shared" si="23"/>
        <v>-4109026836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x14ac:dyDescent="0.2">
      <c r="A323" s="15">
        <v>240306</v>
      </c>
      <c r="B323" s="21" t="s">
        <v>306</v>
      </c>
      <c r="C323" s="22">
        <f>SUM('[1]ing ctas'!C323+[2]ictas!C323+[3]cta!C323)</f>
        <v>0</v>
      </c>
      <c r="D323" s="22">
        <f>SUM('[1]ing ctas'!D323+[2]ictas!D323+[3]cta!D323)</f>
        <v>0</v>
      </c>
      <c r="E323" s="23">
        <f t="shared" si="27"/>
        <v>0</v>
      </c>
      <c r="F323" s="24">
        <f t="shared" si="28"/>
        <v>0</v>
      </c>
      <c r="G323" s="22">
        <f>SUM('[1]ing ctas'!G323+[2]ictas!G323+[3]cta!G323)</f>
        <v>145007565</v>
      </c>
      <c r="H323" s="25">
        <f t="shared" si="25"/>
        <v>0</v>
      </c>
      <c r="I323" s="24">
        <f t="shared" si="23"/>
        <v>-145007565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x14ac:dyDescent="0.2">
      <c r="A324" s="15">
        <v>240307</v>
      </c>
      <c r="B324" s="21" t="s">
        <v>307</v>
      </c>
      <c r="C324" s="22">
        <f>SUM('[1]ing ctas'!C324+[2]ictas!C324+[3]cta!C324)</f>
        <v>51253557000</v>
      </c>
      <c r="D324" s="22">
        <f>SUM('[1]ing ctas'!D324+[2]ictas!D324+[3]cta!D324)</f>
        <v>0</v>
      </c>
      <c r="E324" s="23">
        <f t="shared" si="27"/>
        <v>51253557000</v>
      </c>
      <c r="F324" s="24">
        <f t="shared" si="28"/>
        <v>0.19836793014968596</v>
      </c>
      <c r="G324" s="22">
        <f>SUM('[1]ing ctas'!G324+[2]ictas!G324+[3]cta!G324)</f>
        <v>16993210316</v>
      </c>
      <c r="H324" s="25">
        <f t="shared" si="25"/>
        <v>33.15518241202264</v>
      </c>
      <c r="I324" s="24">
        <f t="shared" si="23"/>
        <v>34260346684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x14ac:dyDescent="0.2">
      <c r="A325" s="15">
        <v>240308</v>
      </c>
      <c r="B325" s="21" t="s">
        <v>308</v>
      </c>
      <c r="C325" s="22">
        <f>SUM(C326:C328)</f>
        <v>20679608000</v>
      </c>
      <c r="D325" s="22">
        <f>SUM(D326:D328)</f>
        <v>0</v>
      </c>
      <c r="E325" s="23">
        <f t="shared" si="27"/>
        <v>20679608000</v>
      </c>
      <c r="F325" s="24">
        <f t="shared" si="28"/>
        <v>8.0036806718934386E-2</v>
      </c>
      <c r="G325" s="22">
        <f>SUM(G326:G328)</f>
        <v>4342361924</v>
      </c>
      <c r="H325" s="25">
        <f t="shared" si="25"/>
        <v>20.998279677255006</v>
      </c>
      <c r="I325" s="24">
        <f t="shared" si="23"/>
        <v>16337246076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x14ac:dyDescent="0.2">
      <c r="A326" s="15">
        <v>24030801</v>
      </c>
      <c r="B326" s="21" t="s">
        <v>309</v>
      </c>
      <c r="C326" s="22">
        <f>SUM('[1]ing ctas'!C326+[2]ictas!C326+[3]cta!C326)</f>
        <v>0</v>
      </c>
      <c r="D326" s="22">
        <f>SUM('[1]ing ctas'!D326+[2]ictas!D326+[3]cta!D326)</f>
        <v>0</v>
      </c>
      <c r="E326" s="23">
        <f t="shared" si="27"/>
        <v>0</v>
      </c>
      <c r="F326" s="24">
        <f t="shared" si="28"/>
        <v>0</v>
      </c>
      <c r="G326" s="22">
        <f>SUM('[1]ing ctas'!G326+[2]ictas!G326+[3]cta!G326)</f>
        <v>62187024</v>
      </c>
      <c r="H326" s="25">
        <f t="shared" si="25"/>
        <v>0</v>
      </c>
      <c r="I326" s="24">
        <f t="shared" si="23"/>
        <v>-62187024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x14ac:dyDescent="0.2">
      <c r="A327" s="15">
        <v>24030802</v>
      </c>
      <c r="B327" s="21" t="s">
        <v>310</v>
      </c>
      <c r="C327" s="22">
        <f>SUM('[1]ing ctas'!C327+[2]ictas!C327+[3]cta!C327)</f>
        <v>20679608000</v>
      </c>
      <c r="D327" s="22">
        <f>SUM('[1]ing ctas'!D327+[2]ictas!D327+[3]cta!D327)</f>
        <v>0</v>
      </c>
      <c r="E327" s="23">
        <f t="shared" si="27"/>
        <v>20679608000</v>
      </c>
      <c r="F327" s="24">
        <f t="shared" si="28"/>
        <v>8.0036806718934386E-2</v>
      </c>
      <c r="G327" s="22">
        <f>SUM('[1]ing ctas'!G327+[2]ictas!G327+[3]cta!G327)</f>
        <v>2766483000</v>
      </c>
      <c r="H327" s="25">
        <f t="shared" si="25"/>
        <v>13.377830953081896</v>
      </c>
      <c r="I327" s="24">
        <f t="shared" si="23"/>
        <v>17913125000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x14ac:dyDescent="0.2">
      <c r="A328" s="15">
        <v>24030803</v>
      </c>
      <c r="B328" s="21" t="s">
        <v>311</v>
      </c>
      <c r="C328" s="22">
        <f>SUM('[1]ing ctas'!C328+[2]ictas!C328+[3]cta!C328)</f>
        <v>0</v>
      </c>
      <c r="D328" s="22">
        <f>SUM('[1]ing ctas'!D328+[2]ictas!D328+[3]cta!D328)</f>
        <v>0</v>
      </c>
      <c r="E328" s="23">
        <f t="shared" si="27"/>
        <v>0</v>
      </c>
      <c r="F328" s="24">
        <f t="shared" si="28"/>
        <v>0</v>
      </c>
      <c r="G328" s="22">
        <f>SUM('[1]ing ctas'!G328+[2]ictas!G328+[3]cta!G328)</f>
        <v>1513691900</v>
      </c>
      <c r="H328" s="25">
        <f t="shared" si="25"/>
        <v>0</v>
      </c>
      <c r="I328" s="24">
        <f t="shared" si="23"/>
        <v>-1513691900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x14ac:dyDescent="0.2">
      <c r="A329" s="15">
        <v>240309</v>
      </c>
      <c r="B329" s="21" t="s">
        <v>300</v>
      </c>
      <c r="C329" s="22">
        <f>SUM('[1]ing ctas'!C329+[2]ictas!C329+[3]cta!C329)</f>
        <v>5440834223</v>
      </c>
      <c r="D329" s="22">
        <f>SUM('[1]ing ctas'!D329+[2]ictas!D329+[3]cta!D329)</f>
        <v>0</v>
      </c>
      <c r="E329" s="23">
        <f t="shared" si="27"/>
        <v>5440834223</v>
      </c>
      <c r="F329" s="24">
        <f t="shared" si="28"/>
        <v>2.1057797473531151E-2</v>
      </c>
      <c r="G329" s="22">
        <f>SUM('[1]ing ctas'!G329+[2]ictas!G329+[3]cta!G329)</f>
        <v>3129053856</v>
      </c>
      <c r="H329" s="25">
        <f t="shared" si="25"/>
        <v>57.510553120191986</v>
      </c>
      <c r="I329" s="24">
        <f t="shared" si="23"/>
        <v>2311780367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x14ac:dyDescent="0.2">
      <c r="A330" s="15">
        <v>2404</v>
      </c>
      <c r="B330" s="27" t="s">
        <v>312</v>
      </c>
      <c r="C330" s="22">
        <f>SUM('[1]ing ctas'!C330+[2]ictas!C330+[3]cta!C330)</f>
        <v>0</v>
      </c>
      <c r="D330" s="22">
        <f>SUM('[1]ing ctas'!D330+[2]ictas!D330+[3]cta!D330)</f>
        <v>0</v>
      </c>
      <c r="E330" s="23">
        <f t="shared" si="27"/>
        <v>0</v>
      </c>
      <c r="F330" s="24">
        <f t="shared" si="28"/>
        <v>0</v>
      </c>
      <c r="G330" s="22">
        <f>SUM('[1]ing ctas'!G330+[2]ictas!G330+[3]cta!G330)</f>
        <v>395318056</v>
      </c>
      <c r="H330" s="25">
        <f t="shared" si="25"/>
        <v>0</v>
      </c>
      <c r="I330" s="24">
        <f t="shared" ref="I330:I341" si="29">SUM(E330-G330)</f>
        <v>-395318056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ht="25.5" x14ac:dyDescent="0.2">
      <c r="A331" s="15">
        <v>2405</v>
      </c>
      <c r="B331" s="27" t="s">
        <v>313</v>
      </c>
      <c r="C331" s="22">
        <f>SUM('[1]ing ctas'!C331+[2]ictas!C331+[3]cta!C331)</f>
        <v>946948185000</v>
      </c>
      <c r="D331" s="22">
        <f>SUM('[1]ing ctas'!D331+[2]ictas!D331+[3]cta!D331)</f>
        <v>0</v>
      </c>
      <c r="E331" s="23">
        <f t="shared" si="27"/>
        <v>946948185000</v>
      </c>
      <c r="F331" s="24">
        <f t="shared" si="28"/>
        <v>3.6649973662794153</v>
      </c>
      <c r="G331" s="22">
        <f>SUM('[1]ing ctas'!G331+[2]ictas!G331+[3]cta!G331)</f>
        <v>53433453369</v>
      </c>
      <c r="H331" s="25">
        <f t="shared" si="25"/>
        <v>5.642700858970441</v>
      </c>
      <c r="I331" s="24">
        <f t="shared" si="29"/>
        <v>893514731631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hidden="1" x14ac:dyDescent="0.2">
      <c r="A332" s="15">
        <v>2406</v>
      </c>
      <c r="B332" s="27" t="s">
        <v>314</v>
      </c>
      <c r="C332" s="22">
        <f>SUM('[1]ing ctas'!C332+[2]ictas!C332+[3]cta!C332)</f>
        <v>0</v>
      </c>
      <c r="D332" s="22">
        <f>SUM('[1]ing ctas'!D332+[2]ictas!D332+[3]cta!D332)</f>
        <v>0</v>
      </c>
      <c r="E332" s="23">
        <f t="shared" si="27"/>
        <v>0</v>
      </c>
      <c r="F332" s="24">
        <f t="shared" si="28"/>
        <v>0</v>
      </c>
      <c r="G332" s="22">
        <f>SUM('[1]ing ctas'!G332+[2]ictas!G332+[3]cta!G332)</f>
        <v>0</v>
      </c>
      <c r="H332" s="25">
        <f t="shared" si="25"/>
        <v>0</v>
      </c>
      <c r="I332" s="24">
        <f t="shared" si="29"/>
        <v>0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x14ac:dyDescent="0.2">
      <c r="A333" s="15">
        <v>2407</v>
      </c>
      <c r="B333" s="21" t="s">
        <v>315</v>
      </c>
      <c r="C333" s="22">
        <f>SUM('[1]ing ctas'!C333+[2]ictas!C333+[3]cta!C333)</f>
        <v>183260000000</v>
      </c>
      <c r="D333" s="22">
        <f>SUM('[1]ing ctas'!D333+[2]ictas!D333+[3]cta!D333)</f>
        <v>0</v>
      </c>
      <c r="E333" s="23">
        <f t="shared" si="27"/>
        <v>183260000000</v>
      </c>
      <c r="F333" s="24">
        <f t="shared" si="28"/>
        <v>0.70927578507832045</v>
      </c>
      <c r="G333" s="22">
        <f>SUM('[1]ing ctas'!G333+[2]ictas!G333+[3]cta!G333)</f>
        <v>16500000000</v>
      </c>
      <c r="H333" s="25">
        <f t="shared" si="25"/>
        <v>9.0036014405762312</v>
      </c>
      <c r="I333" s="24">
        <f t="shared" si="29"/>
        <v>166760000000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hidden="1" x14ac:dyDescent="0.2">
      <c r="A334" s="15">
        <v>2408</v>
      </c>
      <c r="B334" s="21" t="s">
        <v>316</v>
      </c>
      <c r="C334" s="22">
        <f>SUM('[1]ing ctas'!C334+[2]ictas!C334+[3]cta!C334)</f>
        <v>0</v>
      </c>
      <c r="D334" s="22">
        <f>SUM('[1]ing ctas'!D334+[2]ictas!D334+[3]cta!D334)</f>
        <v>0</v>
      </c>
      <c r="E334" s="23">
        <f t="shared" si="27"/>
        <v>0</v>
      </c>
      <c r="F334" s="24">
        <f t="shared" si="28"/>
        <v>0</v>
      </c>
      <c r="G334" s="22">
        <f>SUM('[1]ing ctas'!G334+[2]ictas!G334+[3]cta!G334)</f>
        <v>0</v>
      </c>
      <c r="H334" s="25">
        <f t="shared" si="25"/>
        <v>0</v>
      </c>
      <c r="I334" s="24">
        <f t="shared" si="29"/>
        <v>0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x14ac:dyDescent="0.2">
      <c r="A335" s="15">
        <v>2499</v>
      </c>
      <c r="B335" s="27" t="s">
        <v>317</v>
      </c>
      <c r="C335" s="22">
        <f>SUM(C336:C340)</f>
        <v>100594849000</v>
      </c>
      <c r="D335" s="22">
        <f>SUM(D336:D340)</f>
        <v>0</v>
      </c>
      <c r="E335" s="23">
        <f t="shared" si="27"/>
        <v>100594849000</v>
      </c>
      <c r="F335" s="24">
        <f t="shared" si="28"/>
        <v>0.38933477299634456</v>
      </c>
      <c r="G335" s="22">
        <f>SUM(G336:G340)</f>
        <v>15313729743</v>
      </c>
      <c r="H335" s="25">
        <f t="shared" si="25"/>
        <v>15.223174839697807</v>
      </c>
      <c r="I335" s="24">
        <f t="shared" si="29"/>
        <v>85281119257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x14ac:dyDescent="0.2">
      <c r="A336" s="15">
        <v>249901</v>
      </c>
      <c r="B336" s="21" t="s">
        <v>318</v>
      </c>
      <c r="C336" s="22">
        <f>SUM('[1]ing ctas'!C336+[2]ictas!C336+[3]cta!C336)</f>
        <v>16246053000</v>
      </c>
      <c r="D336" s="22">
        <f>SUM('[1]ing ctas'!D336+[2]ictas!D336+[3]cta!D336)</f>
        <v>0</v>
      </c>
      <c r="E336" s="23">
        <f t="shared" si="27"/>
        <v>16246053000</v>
      </c>
      <c r="F336" s="24">
        <f t="shared" si="28"/>
        <v>6.2877507344750644E-2</v>
      </c>
      <c r="G336" s="22">
        <f>SUM('[1]ing ctas'!G336+[2]ictas!G336+[3]cta!G336)</f>
        <v>1458651809</v>
      </c>
      <c r="H336" s="25">
        <f t="shared" si="25"/>
        <v>8.9784996331108857</v>
      </c>
      <c r="I336" s="24">
        <f t="shared" si="29"/>
        <v>14787401191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x14ac:dyDescent="0.2">
      <c r="A337" s="15">
        <v>249903</v>
      </c>
      <c r="B337" s="21" t="s">
        <v>319</v>
      </c>
      <c r="C337" s="22">
        <f>SUM('[1]ing ctas'!C337+[2]ictas!C337+[3]cta!C337)</f>
        <v>602379000</v>
      </c>
      <c r="D337" s="22">
        <f>SUM('[1]ing ctas'!D337+[2]ictas!D337+[3]cta!D337)</f>
        <v>0</v>
      </c>
      <c r="E337" s="23">
        <f t="shared" si="27"/>
        <v>602379000</v>
      </c>
      <c r="F337" s="24">
        <f t="shared" si="28"/>
        <v>2.3314025872514113E-3</v>
      </c>
      <c r="G337" s="22">
        <f>SUM('[1]ing ctas'!G337+[2]ictas!G337+[3]cta!G337)</f>
        <v>112268926</v>
      </c>
      <c r="H337" s="25">
        <f t="shared" si="25"/>
        <v>18.637589623808267</v>
      </c>
      <c r="I337" s="24">
        <f t="shared" si="29"/>
        <v>490110074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x14ac:dyDescent="0.2">
      <c r="A338" s="15">
        <v>249904</v>
      </c>
      <c r="B338" s="21" t="s">
        <v>320</v>
      </c>
      <c r="C338" s="22">
        <f>SUM('[1]ing ctas'!C338+[2]ictas!C338+[3]cta!C338)</f>
        <v>0</v>
      </c>
      <c r="D338" s="22">
        <f>SUM('[1]ing ctas'!D338+[2]ictas!D338+[3]cta!D338)</f>
        <v>0</v>
      </c>
      <c r="E338" s="23">
        <f t="shared" si="27"/>
        <v>0</v>
      </c>
      <c r="F338" s="24">
        <f t="shared" si="28"/>
        <v>0</v>
      </c>
      <c r="G338" s="22">
        <f>SUM('[1]ing ctas'!G338+[2]ictas!G338+[3]cta!G338)</f>
        <v>221641146</v>
      </c>
      <c r="H338" s="25">
        <f t="shared" si="25"/>
        <v>0</v>
      </c>
      <c r="I338" s="24">
        <f t="shared" si="29"/>
        <v>-221641146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x14ac:dyDescent="0.2">
      <c r="A339" s="15">
        <v>249905</v>
      </c>
      <c r="B339" s="21" t="s">
        <v>321</v>
      </c>
      <c r="C339" s="22">
        <f>SUM('[1]ing ctas'!C339+[2]ictas!C339+[3]cta!C339)</f>
        <v>30894130000</v>
      </c>
      <c r="D339" s="22">
        <f>SUM('[1]ing ctas'!D339+[2]ictas!D339+[3]cta!D339)</f>
        <v>0</v>
      </c>
      <c r="E339" s="23">
        <f t="shared" si="27"/>
        <v>30894130000</v>
      </c>
      <c r="F339" s="24">
        <f t="shared" si="28"/>
        <v>0.11957032800426548</v>
      </c>
      <c r="G339" s="22">
        <f>SUM('[1]ing ctas'!G339+[2]ictas!G339+[3]cta!G339)</f>
        <v>0</v>
      </c>
      <c r="H339" s="25"/>
      <c r="I339" s="2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x14ac:dyDescent="0.2">
      <c r="A340" s="15">
        <v>249999</v>
      </c>
      <c r="B340" s="21" t="s">
        <v>317</v>
      </c>
      <c r="C340" s="22">
        <f>SUM('[1]ing ctas'!C340+[2]ictas!C340+[3]cta!C340)</f>
        <v>52852287000</v>
      </c>
      <c r="D340" s="22">
        <f>SUM('[1]ing ctas'!D340+[2]ictas!D340+[3]cta!D340)</f>
        <v>0</v>
      </c>
      <c r="E340" s="23">
        <f t="shared" si="27"/>
        <v>52852287000</v>
      </c>
      <c r="F340" s="24">
        <f t="shared" si="28"/>
        <v>0.20455553506007698</v>
      </c>
      <c r="G340" s="22">
        <f>SUM('[1]ing ctas'!G340+[2]ictas!G340+[3]cta!G340)</f>
        <v>13521167862</v>
      </c>
      <c r="H340" s="25">
        <f t="shared" si="25"/>
        <v>25.582938089320521</v>
      </c>
      <c r="I340" s="24">
        <f t="shared" si="29"/>
        <v>39331119138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ht="13.5" thickBot="1" x14ac:dyDescent="0.25">
      <c r="A341" s="43">
        <v>2</v>
      </c>
      <c r="B341" s="44" t="s">
        <v>322</v>
      </c>
      <c r="C341" s="45">
        <f>SUM(C8+C12)</f>
        <v>26012949240979</v>
      </c>
      <c r="D341" s="45">
        <f>SUM(D8+D12)</f>
        <v>-175326717356</v>
      </c>
      <c r="E341" s="46">
        <f t="shared" si="27"/>
        <v>25837622523623</v>
      </c>
      <c r="F341" s="47">
        <f t="shared" si="28"/>
        <v>100</v>
      </c>
      <c r="G341" s="45">
        <f>SUM(G8+G12)</f>
        <v>4662230124189</v>
      </c>
      <c r="H341" s="48">
        <f t="shared" si="25"/>
        <v>18.044346456127624</v>
      </c>
      <c r="I341" s="47">
        <f t="shared" si="29"/>
        <v>21175392399434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"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"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"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"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"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"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"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3:30" x14ac:dyDescent="0.2"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3:30" x14ac:dyDescent="0.2"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3:30" x14ac:dyDescent="0.2"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3:30" x14ac:dyDescent="0.2"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3:30" x14ac:dyDescent="0.2"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3:30" x14ac:dyDescent="0.2"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3:30" x14ac:dyDescent="0.2"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3:30" x14ac:dyDescent="0.2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3:30" x14ac:dyDescent="0.2"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3:30" x14ac:dyDescent="0.2"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3:30" x14ac:dyDescent="0.2"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3:30" x14ac:dyDescent="0.2"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3:30" x14ac:dyDescent="0.2"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3:30" x14ac:dyDescent="0.2"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3:30" x14ac:dyDescent="0.2"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3:30" x14ac:dyDescent="0.2"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3:30" x14ac:dyDescent="0.2"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3:30" x14ac:dyDescent="0.2"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3:30" x14ac:dyDescent="0.2"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3:30" x14ac:dyDescent="0.2"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3:30" x14ac:dyDescent="0.2"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3:30" x14ac:dyDescent="0.2"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3:30" x14ac:dyDescent="0.2"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3:30" x14ac:dyDescent="0.2"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3:30" x14ac:dyDescent="0.2"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3:30" x14ac:dyDescent="0.2"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3:30" x14ac:dyDescent="0.2"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3:30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3:30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3:30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3:30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3:30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3:30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3:30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3:30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3:30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3:30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3:30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3:30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3:30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3:30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3:30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3:30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3:30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3:30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3:30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3:30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3:30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3:30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3:30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3:30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3:30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3:30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3:30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3:30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3:30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3:30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3:30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3:30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3:30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3:30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3:30" x14ac:dyDescent="0.2"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3:30" x14ac:dyDescent="0.2"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3:30" x14ac:dyDescent="0.2"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3:30" x14ac:dyDescent="0.2"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3:30" x14ac:dyDescent="0.2"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3:30" x14ac:dyDescent="0.2"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3:30" x14ac:dyDescent="0.2"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3:30" x14ac:dyDescent="0.2"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3:30" x14ac:dyDescent="0.2"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3:30" x14ac:dyDescent="0.2"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3:30" x14ac:dyDescent="0.2"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3:30" x14ac:dyDescent="0.2"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3:30" x14ac:dyDescent="0.2"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3:30" x14ac:dyDescent="0.2"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3:30" x14ac:dyDescent="0.2"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3:30" x14ac:dyDescent="0.2"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3:30" x14ac:dyDescent="0.2"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3:30" x14ac:dyDescent="0.2"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3:30" x14ac:dyDescent="0.2"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3:30" x14ac:dyDescent="0.2"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3:30" x14ac:dyDescent="0.2"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3:30" x14ac:dyDescent="0.2"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3:30" x14ac:dyDescent="0.2"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3:30" x14ac:dyDescent="0.2"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3:30" x14ac:dyDescent="0.2"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3:30" x14ac:dyDescent="0.2"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3:30" x14ac:dyDescent="0.2"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3:30" x14ac:dyDescent="0.2"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3:30" x14ac:dyDescent="0.2"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3:30" x14ac:dyDescent="0.2"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3:30" x14ac:dyDescent="0.2"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3:30" x14ac:dyDescent="0.2"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3:30" x14ac:dyDescent="0.2"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3:30" x14ac:dyDescent="0.2"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3:30" x14ac:dyDescent="0.2"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3:30" x14ac:dyDescent="0.2"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3:30" x14ac:dyDescent="0.2"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3:30" x14ac:dyDescent="0.2"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3:30" x14ac:dyDescent="0.2"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3:30" x14ac:dyDescent="0.2"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3:30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3:30" x14ac:dyDescent="0.2"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3:30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3:30" x14ac:dyDescent="0.2"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3:30" x14ac:dyDescent="0.2"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3:30" x14ac:dyDescent="0.2"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3:30" x14ac:dyDescent="0.2"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3:30" x14ac:dyDescent="0.2"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3:30" x14ac:dyDescent="0.2"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3:30" x14ac:dyDescent="0.2"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3:30" x14ac:dyDescent="0.2"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3:30" x14ac:dyDescent="0.2"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3:30" x14ac:dyDescent="0.2"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3:30" x14ac:dyDescent="0.2"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3:30" x14ac:dyDescent="0.2"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3:30" x14ac:dyDescent="0.2"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3:30" x14ac:dyDescent="0.2"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3:30" x14ac:dyDescent="0.2"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3:30" x14ac:dyDescent="0.2"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3:30" x14ac:dyDescent="0.2"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3:30" x14ac:dyDescent="0.2"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3:30" x14ac:dyDescent="0.2"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3:30" x14ac:dyDescent="0.2"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3:30" x14ac:dyDescent="0.2"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3:30" x14ac:dyDescent="0.2"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3:30" x14ac:dyDescent="0.2"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3:30" x14ac:dyDescent="0.2"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3:30" x14ac:dyDescent="0.2"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3:30" x14ac:dyDescent="0.2"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3:30" x14ac:dyDescent="0.2"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3:30" x14ac:dyDescent="0.2"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3:30" x14ac:dyDescent="0.2"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3:30" x14ac:dyDescent="0.2"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3:30" x14ac:dyDescent="0.2"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3:30" x14ac:dyDescent="0.2"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3:30" x14ac:dyDescent="0.2"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3:30" x14ac:dyDescent="0.2"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3:30" x14ac:dyDescent="0.2"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3:30" x14ac:dyDescent="0.2"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3:30" x14ac:dyDescent="0.2"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3:30" x14ac:dyDescent="0.2"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3:30" x14ac:dyDescent="0.2"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3:30" x14ac:dyDescent="0.2"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3:30" x14ac:dyDescent="0.2"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3:30" x14ac:dyDescent="0.2"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3:30" x14ac:dyDescent="0.2"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3:30" x14ac:dyDescent="0.2"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3:30" x14ac:dyDescent="0.2"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3:30" x14ac:dyDescent="0.2"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3:30" x14ac:dyDescent="0.2"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3:30" x14ac:dyDescent="0.2"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3:30" x14ac:dyDescent="0.2"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3:30" x14ac:dyDescent="0.2"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3:30" x14ac:dyDescent="0.2"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3:30" x14ac:dyDescent="0.2"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3:30" x14ac:dyDescent="0.2"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3:30" x14ac:dyDescent="0.2"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3:30" x14ac:dyDescent="0.2"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3:30" x14ac:dyDescent="0.2"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3:30" x14ac:dyDescent="0.2"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3:30" x14ac:dyDescent="0.2"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3:30" x14ac:dyDescent="0.2"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3:30" x14ac:dyDescent="0.2"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3:30" x14ac:dyDescent="0.2"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3:30" x14ac:dyDescent="0.2"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3:30" x14ac:dyDescent="0.2"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3:30" x14ac:dyDescent="0.2"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3:30" x14ac:dyDescent="0.2"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3:30" x14ac:dyDescent="0.2"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3:30" x14ac:dyDescent="0.2"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3:30" x14ac:dyDescent="0.2"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3:30" x14ac:dyDescent="0.2"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3:30" x14ac:dyDescent="0.2"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3:30" x14ac:dyDescent="0.2"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3:30" x14ac:dyDescent="0.2"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3:30" x14ac:dyDescent="0.2"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3:30" x14ac:dyDescent="0.2"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3:30" x14ac:dyDescent="0.2"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3:30" x14ac:dyDescent="0.2"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3:30" x14ac:dyDescent="0.2"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3:30" x14ac:dyDescent="0.2"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3:30" x14ac:dyDescent="0.2"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3:30" x14ac:dyDescent="0.2"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3:30" x14ac:dyDescent="0.2"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3:30" x14ac:dyDescent="0.2"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3:30" x14ac:dyDescent="0.2"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3:30" x14ac:dyDescent="0.2"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3:30" x14ac:dyDescent="0.2"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3:30" x14ac:dyDescent="0.2"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3:30" x14ac:dyDescent="0.2"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3:30" x14ac:dyDescent="0.2"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3:30" x14ac:dyDescent="0.2"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3:30" x14ac:dyDescent="0.2"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3:30" x14ac:dyDescent="0.2"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3:30" x14ac:dyDescent="0.2"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3:30" x14ac:dyDescent="0.2"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3:30" x14ac:dyDescent="0.2"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3:30" x14ac:dyDescent="0.2"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3:30" x14ac:dyDescent="0.2"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3:30" x14ac:dyDescent="0.2"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3:30" x14ac:dyDescent="0.2"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3:30" x14ac:dyDescent="0.2"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3:30" x14ac:dyDescent="0.2"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3:30" x14ac:dyDescent="0.2"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3:30" x14ac:dyDescent="0.2"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3:30" x14ac:dyDescent="0.2"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3:30" x14ac:dyDescent="0.2"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3:30" x14ac:dyDescent="0.2"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3:30" x14ac:dyDescent="0.2"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3:30" x14ac:dyDescent="0.2"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3:30" x14ac:dyDescent="0.2"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3:30" x14ac:dyDescent="0.2"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3:30" x14ac:dyDescent="0.2"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3:30" x14ac:dyDescent="0.2"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3:30" x14ac:dyDescent="0.2"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3:30" x14ac:dyDescent="0.2"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3:30" x14ac:dyDescent="0.2"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3:30" x14ac:dyDescent="0.2"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3:30" x14ac:dyDescent="0.2"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3:30" x14ac:dyDescent="0.2"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3:30" x14ac:dyDescent="0.2"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3:30" x14ac:dyDescent="0.2"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3:30" x14ac:dyDescent="0.2"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3:30" x14ac:dyDescent="0.2"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3:30" x14ac:dyDescent="0.2"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3:30" x14ac:dyDescent="0.2"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3:30" x14ac:dyDescent="0.2"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3:30" x14ac:dyDescent="0.2"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3:30" x14ac:dyDescent="0.2"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11" sqref="A11"/>
    </sheetView>
  </sheetViews>
  <sheetFormatPr baseColWidth="10" defaultRowHeight="15.75" x14ac:dyDescent="0.25"/>
  <cols>
    <col min="1" max="1" width="27.375" bestFit="1" customWidth="1"/>
    <col min="2" max="2" width="15.125" bestFit="1" customWidth="1"/>
    <col min="3" max="3" width="12.875" bestFit="1" customWidth="1"/>
    <col min="4" max="4" width="15.125" bestFit="1" customWidth="1"/>
    <col min="5" max="5" width="7" bestFit="1" customWidth="1"/>
    <col min="6" max="6" width="14.25" bestFit="1" customWidth="1"/>
    <col min="7" max="7" width="6.625" bestFit="1" customWidth="1"/>
    <col min="8" max="8" width="14.25" bestFit="1" customWidth="1"/>
    <col min="9" max="9" width="13.5" bestFit="1" customWidth="1"/>
    <col min="10" max="10" width="14.25" bestFit="1" customWidth="1"/>
    <col min="11" max="11" width="7" bestFit="1" customWidth="1"/>
    <col min="12" max="12" width="14.25" bestFit="1" customWidth="1"/>
    <col min="13" max="13" width="6.625" bestFit="1" customWidth="1"/>
    <col min="14" max="14" width="14.25" bestFit="1" customWidth="1"/>
    <col min="15" max="15" width="12.875" bestFit="1" customWidth="1"/>
    <col min="16" max="16" width="14.25" bestFit="1" customWidth="1"/>
    <col min="17" max="17" width="7" bestFit="1" customWidth="1"/>
    <col min="18" max="18" width="12.875" bestFit="1" customWidth="1"/>
    <col min="19" max="19" width="7.125" bestFit="1" customWidth="1"/>
    <col min="20" max="20" width="14.25" bestFit="1" customWidth="1"/>
    <col min="21" max="21" width="12.875" bestFit="1" customWidth="1"/>
    <col min="22" max="22" width="14.25" bestFit="1" customWidth="1"/>
    <col min="23" max="23" width="7" bestFit="1" customWidth="1"/>
    <col min="24" max="24" width="13.375" bestFit="1" customWidth="1"/>
    <col min="25" max="25" width="6.625" bestFit="1" customWidth="1"/>
    <col min="26" max="26" width="15.125" bestFit="1" customWidth="1"/>
    <col min="27" max="27" width="13.5" bestFit="1" customWidth="1"/>
    <col min="28" max="28" width="15.125" bestFit="1" customWidth="1"/>
    <col min="29" max="29" width="7" bestFit="1" customWidth="1"/>
    <col min="30" max="30" width="14.25" bestFit="1" customWidth="1"/>
    <col min="31" max="31" width="6.625" bestFit="1" customWidth="1"/>
    <col min="32" max="32" width="15.125" bestFit="1" customWidth="1"/>
    <col min="33" max="33" width="16" bestFit="1" customWidth="1"/>
    <col min="34" max="34" width="17" bestFit="1" customWidth="1"/>
  </cols>
  <sheetData>
    <row r="1" spans="1:34" x14ac:dyDescent="0.25">
      <c r="A1" s="49"/>
      <c r="B1" s="229" t="s">
        <v>1329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49"/>
    </row>
    <row r="2" spans="1:34" x14ac:dyDescent="0.25">
      <c r="A2" s="50" t="s">
        <v>323</v>
      </c>
      <c r="B2" s="229" t="s">
        <v>324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49"/>
    </row>
    <row r="3" spans="1:34" ht="23.25" x14ac:dyDescent="0.25">
      <c r="A3" s="50" t="s">
        <v>325</v>
      </c>
      <c r="B3" s="229" t="s">
        <v>395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49"/>
    </row>
    <row r="4" spans="1:34" ht="16.5" thickBot="1" x14ac:dyDescent="0.3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</row>
    <row r="5" spans="1:34" x14ac:dyDescent="0.25">
      <c r="A5" s="89"/>
      <c r="B5" s="230" t="s">
        <v>20</v>
      </c>
      <c r="C5" s="231"/>
      <c r="D5" s="231"/>
      <c r="E5" s="231"/>
      <c r="F5" s="231"/>
      <c r="G5" s="232"/>
      <c r="H5" s="230" t="s">
        <v>208</v>
      </c>
      <c r="I5" s="231"/>
      <c r="J5" s="231"/>
      <c r="K5" s="231"/>
      <c r="L5" s="231"/>
      <c r="M5" s="232"/>
      <c r="N5" s="230" t="s">
        <v>283</v>
      </c>
      <c r="O5" s="231"/>
      <c r="P5" s="231"/>
      <c r="Q5" s="231"/>
      <c r="R5" s="231"/>
      <c r="S5" s="232"/>
      <c r="T5" s="230" t="s">
        <v>326</v>
      </c>
      <c r="U5" s="231"/>
      <c r="V5" s="231"/>
      <c r="W5" s="231"/>
      <c r="X5" s="231"/>
      <c r="Y5" s="232"/>
      <c r="Z5" s="230" t="s">
        <v>327</v>
      </c>
      <c r="AA5" s="231"/>
      <c r="AB5" s="231"/>
      <c r="AC5" s="231"/>
      <c r="AD5" s="231"/>
      <c r="AE5" s="231"/>
      <c r="AF5" s="232"/>
      <c r="AG5" s="52"/>
    </row>
    <row r="6" spans="1:34" x14ac:dyDescent="0.25">
      <c r="A6" s="90"/>
      <c r="B6" s="233" t="s">
        <v>328</v>
      </c>
      <c r="C6" s="234"/>
      <c r="D6" s="234"/>
      <c r="E6" s="234"/>
      <c r="F6" s="234" t="s">
        <v>329</v>
      </c>
      <c r="G6" s="235"/>
      <c r="H6" s="233" t="s">
        <v>328</v>
      </c>
      <c r="I6" s="234"/>
      <c r="J6" s="234"/>
      <c r="K6" s="234"/>
      <c r="L6" s="234" t="s">
        <v>329</v>
      </c>
      <c r="M6" s="235"/>
      <c r="N6" s="233" t="s">
        <v>328</v>
      </c>
      <c r="O6" s="234"/>
      <c r="P6" s="234"/>
      <c r="Q6" s="234"/>
      <c r="R6" s="234" t="s">
        <v>329</v>
      </c>
      <c r="S6" s="235"/>
      <c r="T6" s="233" t="s">
        <v>328</v>
      </c>
      <c r="U6" s="234"/>
      <c r="V6" s="234"/>
      <c r="W6" s="234"/>
      <c r="X6" s="234" t="s">
        <v>329</v>
      </c>
      <c r="Y6" s="235"/>
      <c r="Z6" s="233" t="s">
        <v>328</v>
      </c>
      <c r="AA6" s="234"/>
      <c r="AB6" s="234"/>
      <c r="AC6" s="234"/>
      <c r="AD6" s="234" t="s">
        <v>329</v>
      </c>
      <c r="AE6" s="234"/>
      <c r="AF6" s="235"/>
      <c r="AG6" s="52"/>
    </row>
    <row r="7" spans="1:34" ht="16.5" thickBot="1" x14ac:dyDescent="0.3">
      <c r="A7" s="100" t="s">
        <v>330</v>
      </c>
      <c r="B7" s="55" t="s">
        <v>331</v>
      </c>
      <c r="C7" s="53" t="s">
        <v>332</v>
      </c>
      <c r="D7" s="53" t="s">
        <v>333</v>
      </c>
      <c r="E7" s="53" t="s">
        <v>334</v>
      </c>
      <c r="F7" s="53" t="s">
        <v>335</v>
      </c>
      <c r="G7" s="54" t="s">
        <v>336</v>
      </c>
      <c r="H7" s="55" t="s">
        <v>331</v>
      </c>
      <c r="I7" s="53" t="s">
        <v>332</v>
      </c>
      <c r="J7" s="53" t="s">
        <v>333</v>
      </c>
      <c r="K7" s="53" t="s">
        <v>334</v>
      </c>
      <c r="L7" s="53" t="s">
        <v>335</v>
      </c>
      <c r="M7" s="54" t="s">
        <v>336</v>
      </c>
      <c r="N7" s="55" t="s">
        <v>331</v>
      </c>
      <c r="O7" s="53" t="s">
        <v>332</v>
      </c>
      <c r="P7" s="53" t="s">
        <v>333</v>
      </c>
      <c r="Q7" s="53" t="s">
        <v>334</v>
      </c>
      <c r="R7" s="53" t="s">
        <v>335</v>
      </c>
      <c r="S7" s="54" t="s">
        <v>336</v>
      </c>
      <c r="T7" s="55" t="s">
        <v>331</v>
      </c>
      <c r="U7" s="53" t="s">
        <v>332</v>
      </c>
      <c r="V7" s="53" t="s">
        <v>333</v>
      </c>
      <c r="W7" s="53" t="s">
        <v>334</v>
      </c>
      <c r="X7" s="53" t="s">
        <v>335</v>
      </c>
      <c r="Y7" s="54" t="s">
        <v>336</v>
      </c>
      <c r="Z7" s="55" t="s">
        <v>331</v>
      </c>
      <c r="AA7" s="53" t="s">
        <v>332</v>
      </c>
      <c r="AB7" s="53" t="s">
        <v>333</v>
      </c>
      <c r="AC7" s="53" t="s">
        <v>334</v>
      </c>
      <c r="AD7" s="53" t="s">
        <v>335</v>
      </c>
      <c r="AE7" s="53" t="s">
        <v>336</v>
      </c>
      <c r="AF7" s="54" t="s">
        <v>337</v>
      </c>
      <c r="AG7" s="56"/>
    </row>
    <row r="8" spans="1:34" ht="26.25" x14ac:dyDescent="0.25">
      <c r="A8" s="94" t="s">
        <v>338</v>
      </c>
      <c r="B8" s="95">
        <f>SUM([4]hda!C13)</f>
        <v>7318011095000</v>
      </c>
      <c r="C8" s="96">
        <f>SUM([4]hda!D13)</f>
        <v>0</v>
      </c>
      <c r="D8" s="96">
        <f>SUM(B8:C8)</f>
        <v>7318011095000</v>
      </c>
      <c r="E8" s="97">
        <f t="shared" ref="E8:E39" si="0">IF(OR(D8=0,D$32=0),0,(D8/D$32)*100)</f>
        <v>93.231365481839134</v>
      </c>
      <c r="F8" s="96">
        <f>SUM([4]hda!G13)</f>
        <v>1671711547057</v>
      </c>
      <c r="G8" s="98">
        <f>IF(OR(F8=0,D8=0),0,(F8/D8)*100)</f>
        <v>22.843796290486491</v>
      </c>
      <c r="H8" s="95">
        <f>SUM([4]hda!C218)</f>
        <v>2318180785000</v>
      </c>
      <c r="I8" s="96">
        <f>SUM([4]hda!D218)</f>
        <v>0</v>
      </c>
      <c r="J8" s="96">
        <f>SUM(H8:I8)</f>
        <v>2318180785000</v>
      </c>
      <c r="K8" s="97">
        <f t="shared" ref="K8:K39" si="1">IF(OR(J8=0,J$32=0),0,(J8/J$32)*100)</f>
        <v>81.08703351183793</v>
      </c>
      <c r="L8" s="96">
        <f>SUM([4]hda!G218)</f>
        <v>495570500695</v>
      </c>
      <c r="M8" s="98">
        <f>IF(OR(L8=0,J8=0),0,(L8/J8)*100)</f>
        <v>21.377560538057864</v>
      </c>
      <c r="N8" s="95">
        <f>SUM([4]hda!C300)</f>
        <v>5643117499000</v>
      </c>
      <c r="O8" s="96">
        <f>SUM([4]hda!D300)</f>
        <v>0</v>
      </c>
      <c r="P8" s="96">
        <f>SUM(N8:O8)</f>
        <v>5643117499000</v>
      </c>
      <c r="Q8" s="97">
        <f t="shared" ref="Q8:Q24" si="2">IF(OR(P8=0,P$32=0),0,(P8/P$32)*100)</f>
        <v>85.276094609698191</v>
      </c>
      <c r="R8" s="96">
        <f>SUM([4]hda!G300)</f>
        <v>109263542399</v>
      </c>
      <c r="S8" s="98">
        <f>IF(OR(R8=0,P8=0),0,(R8/P8)*100)</f>
        <v>1.936226605566201</v>
      </c>
      <c r="T8" s="95"/>
      <c r="U8" s="96">
        <f>SUM([5]hda!J280)</f>
        <v>0</v>
      </c>
      <c r="V8" s="96">
        <f>SUM(T8:U8)</f>
        <v>0</v>
      </c>
      <c r="W8" s="97">
        <f t="shared" ref="W8:W24" si="3">IF(OR(V8=0,V$32=0),0,(V8/V$32)*100)</f>
        <v>0</v>
      </c>
      <c r="X8" s="96"/>
      <c r="Y8" s="98">
        <f>IF(OR(X8=0,V8=0),0,(X8/V8)*100)</f>
        <v>0</v>
      </c>
      <c r="Z8" s="95">
        <f t="shared" ref="Z8:AA28" si="4">SUM(B8+H8+N8)</f>
        <v>15279309379000</v>
      </c>
      <c r="AA8" s="96">
        <f t="shared" si="4"/>
        <v>0</v>
      </c>
      <c r="AB8" s="96">
        <f>SUM(Z8:AA8)</f>
        <v>15279309379000</v>
      </c>
      <c r="AC8" s="97">
        <f t="shared" ref="AC8:AC64" si="5">IF(OR(AB8=0,AB$32=0),0,(AB8/AB$32)*100)</f>
        <v>88.188960973539693</v>
      </c>
      <c r="AD8" s="96">
        <f t="shared" ref="AD8:AD28" si="6">SUM(F8+L8+R8)</f>
        <v>2276545590151</v>
      </c>
      <c r="AE8" s="97">
        <f>IF(OR(AD8=0,AB8=0),0,(AD8/AB8)*100)</f>
        <v>14.899531999004495</v>
      </c>
      <c r="AF8" s="99">
        <f>SUM(AB8-AD8)</f>
        <v>13002763788849</v>
      </c>
      <c r="AG8" s="49"/>
      <c r="AH8" s="72"/>
    </row>
    <row r="9" spans="1:34" ht="26.25" x14ac:dyDescent="0.25">
      <c r="A9" s="91" t="s">
        <v>339</v>
      </c>
      <c r="B9" s="83">
        <f>SUM([4]ipe!C13)</f>
        <v>6620525000</v>
      </c>
      <c r="C9" s="63">
        <f>SUM([4]ipe!D13)</f>
        <v>2300000000</v>
      </c>
      <c r="D9" s="63">
        <f>SUM(B9:C9)</f>
        <v>8920525000</v>
      </c>
      <c r="E9" s="64">
        <f t="shared" si="0"/>
        <v>0.11364737163805612</v>
      </c>
      <c r="F9" s="63">
        <f>SUM([4]ipe!G13)</f>
        <v>3732444652</v>
      </c>
      <c r="G9" s="65">
        <f t="shared" ref="G9:G39" si="7">IF(OR(F9=0,D9=0),0,(F9/D9)*100)</f>
        <v>41.841087290265989</v>
      </c>
      <c r="H9" s="83">
        <f>SUM([4]ipe!C218)</f>
        <v>0</v>
      </c>
      <c r="I9" s="63">
        <f>SUM([4]ipe!D218)</f>
        <v>0</v>
      </c>
      <c r="J9" s="63">
        <f>SUM(H9:I9)</f>
        <v>0</v>
      </c>
      <c r="K9" s="64">
        <f t="shared" si="1"/>
        <v>0</v>
      </c>
      <c r="L9" s="63">
        <f>SUM([4]ipe!G218)</f>
        <v>0</v>
      </c>
      <c r="M9" s="65">
        <f t="shared" ref="M9:M39" si="8">IF(OR(L9=0,J9=0),0,(L9/J9)*100)</f>
        <v>0</v>
      </c>
      <c r="N9" s="83">
        <f>SUM([4]ipe!C300)</f>
        <v>952300000</v>
      </c>
      <c r="O9" s="63">
        <f>SUM([4]ipe!D300)</f>
        <v>0</v>
      </c>
      <c r="P9" s="63">
        <f>SUM(N9:O9)</f>
        <v>952300000</v>
      </c>
      <c r="Q9" s="64">
        <f t="shared" si="2"/>
        <v>1.4390702463878574E-2</v>
      </c>
      <c r="R9" s="63">
        <f>SUM([4]ipe!G300)</f>
        <v>991532077</v>
      </c>
      <c r="S9" s="65">
        <f t="shared" ref="S9:S39" si="9">IF(OR(R9=0,P9=0),0,(R9/P9)*100)</f>
        <v>104.1197182610522</v>
      </c>
      <c r="T9" s="83"/>
      <c r="U9" s="63">
        <f>SUM([5]ipe!J280)</f>
        <v>0</v>
      </c>
      <c r="V9" s="63">
        <f>SUM(T9:U9)</f>
        <v>0</v>
      </c>
      <c r="W9" s="64">
        <f t="shared" si="3"/>
        <v>0</v>
      </c>
      <c r="X9" s="63"/>
      <c r="Y9" s="65">
        <f t="shared" ref="Y9:Y24" si="10">IF(OR(X9=0,V9=0),0,(X9/V9)*100)</f>
        <v>0</v>
      </c>
      <c r="Z9" s="83">
        <f t="shared" si="4"/>
        <v>7572825000</v>
      </c>
      <c r="AA9" s="63">
        <f t="shared" si="4"/>
        <v>2300000000</v>
      </c>
      <c r="AB9" s="63">
        <f>SUM(Z9:AA9)</f>
        <v>9872825000</v>
      </c>
      <c r="AC9" s="64">
        <f t="shared" si="5"/>
        <v>5.6983869952934418E-2</v>
      </c>
      <c r="AD9" s="63">
        <f t="shared" si="6"/>
        <v>4723976729</v>
      </c>
      <c r="AE9" s="64">
        <f t="shared" ref="AE9:AE64" si="11">IF(OR(AD9=0,AB9=0),0,(AD9/AB9)*100)</f>
        <v>47.848277762443878</v>
      </c>
      <c r="AF9" s="66">
        <f t="shared" ref="AF9:AF39" si="12">SUM(AB9-AD9)</f>
        <v>5148848271</v>
      </c>
      <c r="AG9" s="52"/>
    </row>
    <row r="10" spans="1:34" ht="26.25" x14ac:dyDescent="0.25">
      <c r="A10" s="91" t="s">
        <v>340</v>
      </c>
      <c r="B10" s="83">
        <f>SUM([4]ffd!C13)</f>
        <v>187674723000</v>
      </c>
      <c r="C10" s="63">
        <f>SUM([4]ffd!D13)</f>
        <v>0</v>
      </c>
      <c r="D10" s="63">
        <f>SUM(B10:C10)</f>
        <v>187674723000</v>
      </c>
      <c r="E10" s="64">
        <f t="shared" si="0"/>
        <v>2.3909735124166169</v>
      </c>
      <c r="F10" s="63">
        <f>SUM([4]ffd!G13)</f>
        <v>48049605006</v>
      </c>
      <c r="G10" s="65">
        <f t="shared" si="7"/>
        <v>25.60259806857421</v>
      </c>
      <c r="H10" s="83">
        <f>SUM([4]ffd!C218)</f>
        <v>523578319000</v>
      </c>
      <c r="I10" s="63">
        <f>SUM([4]ffd!D218)</f>
        <v>0</v>
      </c>
      <c r="J10" s="63">
        <f>SUM(H10:I10)</f>
        <v>523578319000</v>
      </c>
      <c r="K10" s="64">
        <f t="shared" si="1"/>
        <v>18.314107757917927</v>
      </c>
      <c r="L10" s="63">
        <f>SUM([4]ffd!G218)</f>
        <v>126950531451</v>
      </c>
      <c r="M10" s="65">
        <f t="shared" si="8"/>
        <v>24.246712830559357</v>
      </c>
      <c r="N10" s="83">
        <f>SUM([4]ffd!C300)</f>
        <v>405262584000</v>
      </c>
      <c r="O10" s="63">
        <f>SUM([4]ffd!D300)</f>
        <v>0</v>
      </c>
      <c r="P10" s="63">
        <f>SUM(N10:O10)</f>
        <v>405262584000</v>
      </c>
      <c r="Q10" s="64">
        <f t="shared" si="2"/>
        <v>6.1241344808217972</v>
      </c>
      <c r="R10" s="63">
        <f>SUM([4]ffd!G300)</f>
        <v>34022468711</v>
      </c>
      <c r="S10" s="65">
        <f t="shared" si="9"/>
        <v>8.395166505427996</v>
      </c>
      <c r="T10" s="83"/>
      <c r="U10" s="63">
        <f>SUM([5]ffd!J280)</f>
        <v>0</v>
      </c>
      <c r="V10" s="63">
        <f>SUM(T10:U10)</f>
        <v>0</v>
      </c>
      <c r="W10" s="64">
        <f t="shared" si="3"/>
        <v>0</v>
      </c>
      <c r="X10" s="63"/>
      <c r="Y10" s="65">
        <f t="shared" si="10"/>
        <v>0</v>
      </c>
      <c r="Z10" s="83">
        <f t="shared" si="4"/>
        <v>1116515626000</v>
      </c>
      <c r="AA10" s="63">
        <f t="shared" si="4"/>
        <v>0</v>
      </c>
      <c r="AB10" s="63">
        <f>SUM(Z10:AA10)</f>
        <v>1116515626000</v>
      </c>
      <c r="AC10" s="64">
        <f t="shared" si="5"/>
        <v>6.4442934248711143</v>
      </c>
      <c r="AD10" s="63">
        <f t="shared" si="6"/>
        <v>209022605168</v>
      </c>
      <c r="AE10" s="64">
        <f t="shared" si="11"/>
        <v>18.720974458444346</v>
      </c>
      <c r="AF10" s="66">
        <f t="shared" si="12"/>
        <v>907493020832</v>
      </c>
      <c r="AG10" s="52"/>
    </row>
    <row r="11" spans="1:34" x14ac:dyDescent="0.25">
      <c r="A11" s="91" t="s">
        <v>341</v>
      </c>
      <c r="B11" s="83">
        <f>SUM([4]idi!C13)</f>
        <v>0</v>
      </c>
      <c r="C11" s="63">
        <f>SUM([4]idi!D13)</f>
        <v>6795000000</v>
      </c>
      <c r="D11" s="63">
        <f t="shared" ref="D11:D27" si="13">SUM(B11:C11)</f>
        <v>6795000000</v>
      </c>
      <c r="E11" s="64">
        <f t="shared" si="0"/>
        <v>8.6568210983164265E-2</v>
      </c>
      <c r="F11" s="63">
        <f>SUM([4]idi!G13)</f>
        <v>3795000000</v>
      </c>
      <c r="G11" s="65">
        <f t="shared" si="7"/>
        <v>55.849889624724057</v>
      </c>
      <c r="H11" s="83">
        <f>SUM([4]idi!C218)</f>
        <v>0</v>
      </c>
      <c r="I11" s="63">
        <f>SUM([4]idi!D218)</f>
        <v>0</v>
      </c>
      <c r="J11" s="63">
        <f t="shared" ref="J11:J27" si="14">SUM(H11:I11)</f>
        <v>0</v>
      </c>
      <c r="K11" s="64">
        <f t="shared" si="1"/>
        <v>0</v>
      </c>
      <c r="L11" s="63">
        <f>SUM([4]idi!G218)</f>
        <v>0</v>
      </c>
      <c r="M11" s="65">
        <f t="shared" si="8"/>
        <v>0</v>
      </c>
      <c r="N11" s="83">
        <f>SUM([4]idi!C300)</f>
        <v>0</v>
      </c>
      <c r="O11" s="63">
        <f>SUM([4]idi!D300)</f>
        <v>0</v>
      </c>
      <c r="P11" s="63">
        <f t="shared" ref="P11:P27" si="15">SUM(N11:O11)</f>
        <v>0</v>
      </c>
      <c r="Q11" s="64">
        <f t="shared" si="2"/>
        <v>0</v>
      </c>
      <c r="R11" s="63">
        <f>SUM([4]idi!G300)</f>
        <v>0</v>
      </c>
      <c r="S11" s="65">
        <f t="shared" si="9"/>
        <v>0</v>
      </c>
      <c r="T11" s="83"/>
      <c r="U11" s="63">
        <f>SUM([5]idi!J280)</f>
        <v>0</v>
      </c>
      <c r="V11" s="63">
        <f t="shared" ref="V11:V27" si="16">SUM(T11:U11)</f>
        <v>0</v>
      </c>
      <c r="W11" s="64">
        <f t="shared" si="3"/>
        <v>0</v>
      </c>
      <c r="X11" s="63"/>
      <c r="Y11" s="65">
        <f t="shared" si="10"/>
        <v>0</v>
      </c>
      <c r="Z11" s="83">
        <f t="shared" si="4"/>
        <v>0</v>
      </c>
      <c r="AA11" s="63">
        <f t="shared" si="4"/>
        <v>6795000000</v>
      </c>
      <c r="AB11" s="63">
        <f t="shared" ref="AB11:AB27" si="17">SUM(Z11:AA11)</f>
        <v>6795000000</v>
      </c>
      <c r="AC11" s="64">
        <f t="shared" si="5"/>
        <v>3.9219311223503847E-2</v>
      </c>
      <c r="AD11" s="63">
        <f t="shared" si="6"/>
        <v>3795000000</v>
      </c>
      <c r="AE11" s="64">
        <f t="shared" si="11"/>
        <v>55.849889624724057</v>
      </c>
      <c r="AF11" s="66">
        <f t="shared" si="12"/>
        <v>3000000000</v>
      </c>
      <c r="AG11" s="52"/>
    </row>
    <row r="12" spans="1:34" ht="26.25" x14ac:dyDescent="0.25">
      <c r="A12" s="91" t="s">
        <v>342</v>
      </c>
      <c r="B12" s="83">
        <f>SUM([4]idu!C13)</f>
        <v>116783237000</v>
      </c>
      <c r="C12" s="63">
        <f>SUM([4]idu!D13)</f>
        <v>0</v>
      </c>
      <c r="D12" s="63">
        <f t="shared" si="13"/>
        <v>116783237000</v>
      </c>
      <c r="E12" s="64">
        <f t="shared" si="0"/>
        <v>1.487816909479452</v>
      </c>
      <c r="F12" s="63">
        <f>SUM([4]idu!G13)</f>
        <v>58359963425</v>
      </c>
      <c r="G12" s="65">
        <f t="shared" si="7"/>
        <v>49.972894162027728</v>
      </c>
      <c r="H12" s="83">
        <f>SUM([4]idu!C218)</f>
        <v>0</v>
      </c>
      <c r="I12" s="63">
        <f>SUM([4]idu!D218)</f>
        <v>0</v>
      </c>
      <c r="J12" s="63">
        <f t="shared" si="14"/>
        <v>0</v>
      </c>
      <c r="K12" s="64">
        <f t="shared" si="1"/>
        <v>0</v>
      </c>
      <c r="L12" s="63">
        <f>SUM([4]idu!G218)</f>
        <v>0</v>
      </c>
      <c r="M12" s="65">
        <f t="shared" si="8"/>
        <v>0</v>
      </c>
      <c r="N12" s="83">
        <f>SUM([4]idu!C300)</f>
        <v>226984323000</v>
      </c>
      <c r="O12" s="63">
        <f>SUM([4]idu!D300)</f>
        <v>0</v>
      </c>
      <c r="P12" s="63">
        <f t="shared" si="15"/>
        <v>226984323000</v>
      </c>
      <c r="Q12" s="64">
        <f t="shared" si="2"/>
        <v>3.4300786057522945</v>
      </c>
      <c r="R12" s="63">
        <f>SUM([4]idu!G300)</f>
        <v>4599944677</v>
      </c>
      <c r="S12" s="65">
        <f t="shared" si="9"/>
        <v>2.0265473034452692</v>
      </c>
      <c r="T12" s="83"/>
      <c r="U12" s="63">
        <f>SUM([5]idu!J280)</f>
        <v>0</v>
      </c>
      <c r="V12" s="63">
        <f t="shared" si="16"/>
        <v>0</v>
      </c>
      <c r="W12" s="64">
        <f t="shared" si="3"/>
        <v>0</v>
      </c>
      <c r="X12" s="63"/>
      <c r="Y12" s="65">
        <f t="shared" si="10"/>
        <v>0</v>
      </c>
      <c r="Z12" s="83">
        <f t="shared" si="4"/>
        <v>343767560000</v>
      </c>
      <c r="AA12" s="63">
        <f t="shared" si="4"/>
        <v>0</v>
      </c>
      <c r="AB12" s="63">
        <f t="shared" si="17"/>
        <v>343767560000</v>
      </c>
      <c r="AC12" s="64">
        <f t="shared" si="5"/>
        <v>1.9841540727276719</v>
      </c>
      <c r="AD12" s="63">
        <f t="shared" si="6"/>
        <v>62959908102</v>
      </c>
      <c r="AE12" s="64">
        <f t="shared" si="11"/>
        <v>18.314674049523465</v>
      </c>
      <c r="AF12" s="66">
        <f t="shared" si="12"/>
        <v>280807651898</v>
      </c>
      <c r="AG12" s="52"/>
    </row>
    <row r="13" spans="1:34" ht="39" x14ac:dyDescent="0.25">
      <c r="A13" s="91" t="s">
        <v>343</v>
      </c>
      <c r="B13" s="83">
        <f>SUM([4]fon!C13)</f>
        <v>13793623000</v>
      </c>
      <c r="C13" s="63">
        <f>SUM([4]fon!D13)</f>
        <v>0</v>
      </c>
      <c r="D13" s="63">
        <f t="shared" si="13"/>
        <v>13793623000</v>
      </c>
      <c r="E13" s="64">
        <f t="shared" si="0"/>
        <v>0.17573057631879724</v>
      </c>
      <c r="F13" s="63">
        <f>SUM([4]fon!G13)</f>
        <v>6253833461</v>
      </c>
      <c r="G13" s="65">
        <f t="shared" si="7"/>
        <v>45.338584801107004</v>
      </c>
      <c r="H13" s="83">
        <f>SUM([4]fon!C218)</f>
        <v>0</v>
      </c>
      <c r="I13" s="63">
        <f>SUM([4]fon!D218)</f>
        <v>0</v>
      </c>
      <c r="J13" s="63">
        <f t="shared" si="14"/>
        <v>0</v>
      </c>
      <c r="K13" s="64">
        <f t="shared" si="1"/>
        <v>0</v>
      </c>
      <c r="L13" s="63">
        <f>SUM([4]fon!G218)</f>
        <v>0</v>
      </c>
      <c r="M13" s="65">
        <f t="shared" si="8"/>
        <v>0</v>
      </c>
      <c r="N13" s="83">
        <f>SUM([4]fon!C300)</f>
        <v>83252596000</v>
      </c>
      <c r="O13" s="63">
        <f>SUM([4]fon!D300)</f>
        <v>0</v>
      </c>
      <c r="P13" s="63">
        <f t="shared" si="15"/>
        <v>83252596000</v>
      </c>
      <c r="Q13" s="64">
        <f t="shared" si="2"/>
        <v>1.258073441543093</v>
      </c>
      <c r="R13" s="63">
        <f>SUM([4]fon!G300)</f>
        <v>66241560</v>
      </c>
      <c r="S13" s="65">
        <f t="shared" si="9"/>
        <v>7.956696029034338E-2</v>
      </c>
      <c r="T13" s="83"/>
      <c r="U13" s="63">
        <f>SUM([5]fon!J280)</f>
        <v>0</v>
      </c>
      <c r="V13" s="63">
        <f t="shared" si="16"/>
        <v>0</v>
      </c>
      <c r="W13" s="64">
        <f t="shared" si="3"/>
        <v>0</v>
      </c>
      <c r="X13" s="63"/>
      <c r="Y13" s="65">
        <f t="shared" si="10"/>
        <v>0</v>
      </c>
      <c r="Z13" s="83">
        <f t="shared" si="4"/>
        <v>97046219000</v>
      </c>
      <c r="AA13" s="63">
        <f t="shared" si="4"/>
        <v>0</v>
      </c>
      <c r="AB13" s="63">
        <f t="shared" si="17"/>
        <v>97046219000</v>
      </c>
      <c r="AC13" s="64">
        <f t="shared" si="5"/>
        <v>0.56013037027598411</v>
      </c>
      <c r="AD13" s="63">
        <f t="shared" si="6"/>
        <v>6320075021</v>
      </c>
      <c r="AE13" s="64">
        <f t="shared" si="11"/>
        <v>6.5124381826766484</v>
      </c>
      <c r="AF13" s="66">
        <f t="shared" si="12"/>
        <v>90726143979</v>
      </c>
      <c r="AG13" s="52"/>
    </row>
    <row r="14" spans="1:34" x14ac:dyDescent="0.25">
      <c r="A14" s="91" t="s">
        <v>344</v>
      </c>
      <c r="B14" s="83">
        <f>SUM([4]cvp!C13)</f>
        <v>905627000</v>
      </c>
      <c r="C14" s="63">
        <f>SUM([4]cvp!D13)</f>
        <v>7990681642</v>
      </c>
      <c r="D14" s="63">
        <f t="shared" si="13"/>
        <v>8896308642</v>
      </c>
      <c r="E14" s="64">
        <f t="shared" si="0"/>
        <v>0.11333885555437875</v>
      </c>
      <c r="F14" s="63">
        <f>SUM([4]cvp!G13)</f>
        <v>236060324</v>
      </c>
      <c r="G14" s="65">
        <f t="shared" si="7"/>
        <v>2.6534637398431213</v>
      </c>
      <c r="H14" s="83">
        <f>SUM([4]cvp!C218)</f>
        <v>0</v>
      </c>
      <c r="I14" s="63">
        <f>SUM([4]cvp!D218)</f>
        <v>0</v>
      </c>
      <c r="J14" s="63">
        <f t="shared" si="14"/>
        <v>0</v>
      </c>
      <c r="K14" s="64">
        <f t="shared" si="1"/>
        <v>0</v>
      </c>
      <c r="L14" s="63">
        <f>SUM([4]cvp!G218)</f>
        <v>0</v>
      </c>
      <c r="M14" s="65">
        <f t="shared" si="8"/>
        <v>0</v>
      </c>
      <c r="N14" s="83">
        <f>SUM([4]cvp!C300)</f>
        <v>23610516000</v>
      </c>
      <c r="O14" s="63">
        <f>SUM([4]cvp!D300)</f>
        <v>0</v>
      </c>
      <c r="P14" s="63">
        <f t="shared" si="15"/>
        <v>23610516000</v>
      </c>
      <c r="Q14" s="64">
        <f t="shared" si="2"/>
        <v>0.35679083353422714</v>
      </c>
      <c r="R14" s="63">
        <f>SUM([4]cvp!G300)</f>
        <v>22692261536</v>
      </c>
      <c r="S14" s="65">
        <f t="shared" si="9"/>
        <v>96.11082424458661</v>
      </c>
      <c r="T14" s="83"/>
      <c r="U14" s="63">
        <f>SUM([5]cvp!J280)</f>
        <v>0</v>
      </c>
      <c r="V14" s="63">
        <f t="shared" si="16"/>
        <v>0</v>
      </c>
      <c r="W14" s="64">
        <f t="shared" si="3"/>
        <v>0</v>
      </c>
      <c r="X14" s="63"/>
      <c r="Y14" s="65">
        <f t="shared" si="10"/>
        <v>0</v>
      </c>
      <c r="Z14" s="83">
        <f t="shared" si="4"/>
        <v>24516143000</v>
      </c>
      <c r="AA14" s="63">
        <f t="shared" si="4"/>
        <v>7990681642</v>
      </c>
      <c r="AB14" s="63">
        <f t="shared" si="17"/>
        <v>32506824642</v>
      </c>
      <c r="AC14" s="64">
        <f t="shared" si="5"/>
        <v>0.18762255666261396</v>
      </c>
      <c r="AD14" s="63">
        <f t="shared" si="6"/>
        <v>22928321860</v>
      </c>
      <c r="AE14" s="64">
        <f t="shared" si="11"/>
        <v>70.533871310136448</v>
      </c>
      <c r="AF14" s="66">
        <f t="shared" si="12"/>
        <v>9578502782</v>
      </c>
      <c r="AG14" s="52"/>
    </row>
    <row r="15" spans="1:34" ht="39" x14ac:dyDescent="0.25">
      <c r="A15" s="91" t="s">
        <v>345</v>
      </c>
      <c r="B15" s="83">
        <f>SUM([4]idr!C13)</f>
        <v>57178372000</v>
      </c>
      <c r="C15" s="63">
        <f>SUM([4]idr!D13)</f>
        <v>0</v>
      </c>
      <c r="D15" s="63">
        <f t="shared" si="13"/>
        <v>57178372000</v>
      </c>
      <c r="E15" s="64">
        <f t="shared" si="0"/>
        <v>0.72845171022367217</v>
      </c>
      <c r="F15" s="63">
        <f>SUM([4]idr!G13)</f>
        <v>11640942270</v>
      </c>
      <c r="G15" s="65">
        <f t="shared" si="7"/>
        <v>20.358995653111634</v>
      </c>
      <c r="H15" s="83">
        <f>SUM([4]idr!C218)</f>
        <v>0</v>
      </c>
      <c r="I15" s="63">
        <f>SUM([4]idr!D218)</f>
        <v>0</v>
      </c>
      <c r="J15" s="63">
        <f t="shared" si="14"/>
        <v>0</v>
      </c>
      <c r="K15" s="64">
        <f t="shared" si="1"/>
        <v>0</v>
      </c>
      <c r="L15" s="63">
        <f>SUM([4]idr!G218)</f>
        <v>0</v>
      </c>
      <c r="M15" s="65">
        <f t="shared" si="8"/>
        <v>0</v>
      </c>
      <c r="N15" s="83">
        <f>SUM([4]idr!C300)</f>
        <v>67525950000</v>
      </c>
      <c r="O15" s="63">
        <f>SUM([4]idr!D300)</f>
        <v>0</v>
      </c>
      <c r="P15" s="63">
        <f t="shared" si="15"/>
        <v>67525950000</v>
      </c>
      <c r="Q15" s="64">
        <f t="shared" si="2"/>
        <v>1.0204198834828746</v>
      </c>
      <c r="R15" s="63">
        <f>SUM([4]idr!G300)</f>
        <v>66137401162</v>
      </c>
      <c r="S15" s="65">
        <f t="shared" si="9"/>
        <v>97.943681150727983</v>
      </c>
      <c r="T15" s="83"/>
      <c r="U15" s="63">
        <f>SUM([5]idr!J280)</f>
        <v>0</v>
      </c>
      <c r="V15" s="63">
        <f t="shared" si="16"/>
        <v>0</v>
      </c>
      <c r="W15" s="64">
        <f t="shared" si="3"/>
        <v>0</v>
      </c>
      <c r="X15" s="63"/>
      <c r="Y15" s="65">
        <f t="shared" si="10"/>
        <v>0</v>
      </c>
      <c r="Z15" s="83">
        <f t="shared" si="4"/>
        <v>124704322000</v>
      </c>
      <c r="AA15" s="63">
        <f t="shared" si="4"/>
        <v>0</v>
      </c>
      <c r="AB15" s="63">
        <f t="shared" si="17"/>
        <v>124704322000</v>
      </c>
      <c r="AC15" s="64">
        <f t="shared" si="5"/>
        <v>0.7197671251558555</v>
      </c>
      <c r="AD15" s="63">
        <f t="shared" si="6"/>
        <v>77778343432</v>
      </c>
      <c r="AE15" s="64">
        <f t="shared" si="11"/>
        <v>62.370206729482881</v>
      </c>
      <c r="AF15" s="66">
        <f t="shared" si="12"/>
        <v>46925978568</v>
      </c>
      <c r="AG15" s="52"/>
    </row>
    <row r="16" spans="1:34" ht="26.25" x14ac:dyDescent="0.25">
      <c r="A16" s="91" t="s">
        <v>346</v>
      </c>
      <c r="B16" s="83">
        <f>SUM([4]idp!C13)</f>
        <v>7013243000</v>
      </c>
      <c r="C16" s="63">
        <f>SUM([4]idp!D13)</f>
        <v>1720736176</v>
      </c>
      <c r="D16" s="63">
        <f t="shared" si="13"/>
        <v>8733979176</v>
      </c>
      <c r="E16" s="64">
        <f t="shared" si="0"/>
        <v>0.11127078028411055</v>
      </c>
      <c r="F16" s="63">
        <f>SUM([4]idp!G13)</f>
        <v>5260657354</v>
      </c>
      <c r="G16" s="65">
        <f t="shared" si="7"/>
        <v>60.232080338085744</v>
      </c>
      <c r="H16" s="83">
        <f>SUM([4]idp!C218)</f>
        <v>0</v>
      </c>
      <c r="I16" s="63">
        <f>SUM([4]idp!D218)</f>
        <v>0</v>
      </c>
      <c r="J16" s="63">
        <f t="shared" si="14"/>
        <v>0</v>
      </c>
      <c r="K16" s="64">
        <f t="shared" si="1"/>
        <v>0</v>
      </c>
      <c r="L16" s="63">
        <f>SUM([4]idp!G218)</f>
        <v>0</v>
      </c>
      <c r="M16" s="65">
        <f t="shared" si="8"/>
        <v>0</v>
      </c>
      <c r="N16" s="83">
        <f>SUM([4]idp!C300)</f>
        <v>1510658000</v>
      </c>
      <c r="O16" s="63">
        <f>SUM([4]idp!D300)</f>
        <v>329156009</v>
      </c>
      <c r="P16" s="63">
        <f t="shared" si="15"/>
        <v>1839814009</v>
      </c>
      <c r="Q16" s="64">
        <f t="shared" si="2"/>
        <v>2.7802389995163938E-2</v>
      </c>
      <c r="R16" s="63">
        <f>SUM([4]idp!G300)</f>
        <v>1280152884</v>
      </c>
      <c r="S16" s="65">
        <f t="shared" si="9"/>
        <v>69.580559651016344</v>
      </c>
      <c r="T16" s="83"/>
      <c r="U16" s="63">
        <f>SUM([5]idp!J280)</f>
        <v>0</v>
      </c>
      <c r="V16" s="63">
        <f t="shared" si="16"/>
        <v>0</v>
      </c>
      <c r="W16" s="64">
        <f t="shared" si="3"/>
        <v>0</v>
      </c>
      <c r="X16" s="63"/>
      <c r="Y16" s="65">
        <f t="shared" si="10"/>
        <v>0</v>
      </c>
      <c r="Z16" s="83">
        <f t="shared" si="4"/>
        <v>8523901000</v>
      </c>
      <c r="AA16" s="63">
        <f t="shared" si="4"/>
        <v>2049892185</v>
      </c>
      <c r="AB16" s="63">
        <f t="shared" si="17"/>
        <v>10573793185</v>
      </c>
      <c r="AC16" s="64">
        <f t="shared" si="5"/>
        <v>6.1029710925015294E-2</v>
      </c>
      <c r="AD16" s="63">
        <f t="shared" si="6"/>
        <v>6540810238</v>
      </c>
      <c r="AE16" s="64">
        <f t="shared" si="11"/>
        <v>61.858692746882959</v>
      </c>
      <c r="AF16" s="66">
        <f t="shared" si="12"/>
        <v>4032982947</v>
      </c>
      <c r="AG16" s="52"/>
    </row>
    <row r="17" spans="1:34" x14ac:dyDescent="0.25">
      <c r="A17" s="91" t="s">
        <v>347</v>
      </c>
      <c r="B17" s="83">
        <f>SUM([4]idip!C13)</f>
        <v>31937476000</v>
      </c>
      <c r="C17" s="63">
        <f>SUM([4]idip!D13)</f>
        <v>0</v>
      </c>
      <c r="D17" s="63">
        <f t="shared" si="13"/>
        <v>31937476000</v>
      </c>
      <c r="E17" s="64">
        <f t="shared" si="0"/>
        <v>0.40688302584808617</v>
      </c>
      <c r="F17" s="63">
        <f>SUM([4]idip!G13)</f>
        <v>4504645449</v>
      </c>
      <c r="G17" s="65">
        <f t="shared" si="7"/>
        <v>14.104575605786756</v>
      </c>
      <c r="H17" s="83">
        <f>SUM([4]idip!C218)</f>
        <v>0</v>
      </c>
      <c r="I17" s="63">
        <f>SUM([4]idip!D218)</f>
        <v>0</v>
      </c>
      <c r="J17" s="63">
        <f t="shared" si="14"/>
        <v>0</v>
      </c>
      <c r="K17" s="64">
        <f t="shared" si="1"/>
        <v>0</v>
      </c>
      <c r="L17" s="63">
        <f>SUM([4]idip!G218)</f>
        <v>0</v>
      </c>
      <c r="M17" s="65">
        <f t="shared" si="8"/>
        <v>0</v>
      </c>
      <c r="N17" s="83">
        <f>SUM([4]idip!C300)</f>
        <v>12056435000</v>
      </c>
      <c r="O17" s="63">
        <f>SUM([4]idip!D300)</f>
        <v>0</v>
      </c>
      <c r="P17" s="63">
        <f t="shared" si="15"/>
        <v>12056435000</v>
      </c>
      <c r="Q17" s="64">
        <f t="shared" si="2"/>
        <v>0.18219108354519781</v>
      </c>
      <c r="R17" s="63">
        <f>SUM([4]idip!G300)</f>
        <v>65540170</v>
      </c>
      <c r="S17" s="65">
        <f t="shared" si="9"/>
        <v>0.5436115236386212</v>
      </c>
      <c r="T17" s="83"/>
      <c r="U17" s="63">
        <f>SUM([5]idip!J280)</f>
        <v>0</v>
      </c>
      <c r="V17" s="63">
        <f t="shared" si="16"/>
        <v>0</v>
      </c>
      <c r="W17" s="64">
        <f t="shared" si="3"/>
        <v>0</v>
      </c>
      <c r="X17" s="63"/>
      <c r="Y17" s="65">
        <f t="shared" si="10"/>
        <v>0</v>
      </c>
      <c r="Z17" s="83">
        <f t="shared" si="4"/>
        <v>43993911000</v>
      </c>
      <c r="AA17" s="63">
        <f t="shared" si="4"/>
        <v>0</v>
      </c>
      <c r="AB17" s="63">
        <f t="shared" si="17"/>
        <v>43993911000</v>
      </c>
      <c r="AC17" s="64">
        <f t="shared" si="5"/>
        <v>0.25392360374512574</v>
      </c>
      <c r="AD17" s="63">
        <f t="shared" si="6"/>
        <v>4570185619</v>
      </c>
      <c r="AE17" s="64">
        <f t="shared" si="11"/>
        <v>10.388223086144807</v>
      </c>
      <c r="AF17" s="66">
        <f t="shared" si="12"/>
        <v>39423725381</v>
      </c>
      <c r="AG17" s="52"/>
    </row>
    <row r="18" spans="1:34" x14ac:dyDescent="0.25">
      <c r="A18" s="91" t="s">
        <v>348</v>
      </c>
      <c r="B18" s="83">
        <f>SUM([4]fga!C13)</f>
        <v>161335000</v>
      </c>
      <c r="C18" s="63">
        <f>SUM([4]fga!D13)</f>
        <v>0</v>
      </c>
      <c r="D18" s="63">
        <f t="shared" si="13"/>
        <v>161335000</v>
      </c>
      <c r="E18" s="64">
        <f t="shared" si="0"/>
        <v>2.0554057864560424E-3</v>
      </c>
      <c r="F18" s="63">
        <f>SUM([4]fga!G13)</f>
        <v>74515737</v>
      </c>
      <c r="G18" s="65">
        <f t="shared" si="7"/>
        <v>46.186963151207117</v>
      </c>
      <c r="H18" s="83">
        <f>SUM([4]fga!C218)</f>
        <v>0</v>
      </c>
      <c r="I18" s="63">
        <f>SUM([4]fga!D218)</f>
        <v>0</v>
      </c>
      <c r="J18" s="63">
        <f t="shared" si="14"/>
        <v>0</v>
      </c>
      <c r="K18" s="64">
        <f t="shared" si="1"/>
        <v>0</v>
      </c>
      <c r="L18" s="63">
        <f>SUM([4]fga!G218)</f>
        <v>0</v>
      </c>
      <c r="M18" s="65">
        <f t="shared" si="8"/>
        <v>0</v>
      </c>
      <c r="N18" s="83">
        <f>SUM([4]fga!C300)</f>
        <v>171870000</v>
      </c>
      <c r="O18" s="63">
        <f>SUM([4]fga!D300)</f>
        <v>0</v>
      </c>
      <c r="P18" s="63">
        <f t="shared" si="15"/>
        <v>171870000</v>
      </c>
      <c r="Q18" s="64">
        <f t="shared" si="2"/>
        <v>2.5972172975604435E-3</v>
      </c>
      <c r="R18" s="63">
        <f>SUM([4]fga!G300)</f>
        <v>171870000</v>
      </c>
      <c r="S18" s="65">
        <f t="shared" si="9"/>
        <v>100</v>
      </c>
      <c r="T18" s="83"/>
      <c r="U18" s="63">
        <f>SUM([5]fga!J280)</f>
        <v>0</v>
      </c>
      <c r="V18" s="63">
        <f t="shared" si="16"/>
        <v>0</v>
      </c>
      <c r="W18" s="64">
        <f t="shared" si="3"/>
        <v>0</v>
      </c>
      <c r="X18" s="63"/>
      <c r="Y18" s="65">
        <f t="shared" si="10"/>
        <v>0</v>
      </c>
      <c r="Z18" s="83">
        <f t="shared" si="4"/>
        <v>333205000</v>
      </c>
      <c r="AA18" s="63">
        <f t="shared" si="4"/>
        <v>0</v>
      </c>
      <c r="AB18" s="63">
        <f t="shared" si="17"/>
        <v>333205000</v>
      </c>
      <c r="AC18" s="64">
        <f t="shared" si="5"/>
        <v>1.9231891973844886E-3</v>
      </c>
      <c r="AD18" s="63">
        <f t="shared" si="6"/>
        <v>246385737</v>
      </c>
      <c r="AE18" s="64">
        <f t="shared" si="11"/>
        <v>73.944189613001015</v>
      </c>
      <c r="AF18" s="66">
        <f t="shared" si="12"/>
        <v>86819263</v>
      </c>
      <c r="AG18" s="52"/>
    </row>
    <row r="19" spans="1:34" x14ac:dyDescent="0.25">
      <c r="A19" s="91" t="s">
        <v>349</v>
      </c>
      <c r="B19" s="83">
        <f>SUM([4]orq!C13)</f>
        <v>180000000</v>
      </c>
      <c r="C19" s="63">
        <f>SUM([4]orq!D13)</f>
        <v>0</v>
      </c>
      <c r="D19" s="63">
        <f t="shared" si="13"/>
        <v>180000000</v>
      </c>
      <c r="E19" s="64">
        <f t="shared" si="0"/>
        <v>2.2931976419381262E-3</v>
      </c>
      <c r="F19" s="63">
        <f>SUM([4]orq!G13)</f>
        <v>13689711</v>
      </c>
      <c r="G19" s="65">
        <f t="shared" si="7"/>
        <v>7.6053949999999997</v>
      </c>
      <c r="H19" s="83">
        <f>SUM([4]orq!C218)</f>
        <v>0</v>
      </c>
      <c r="I19" s="63">
        <f>SUM([4]orq!D218)</f>
        <v>0</v>
      </c>
      <c r="J19" s="63">
        <f t="shared" si="14"/>
        <v>0</v>
      </c>
      <c r="K19" s="64">
        <f t="shared" si="1"/>
        <v>0</v>
      </c>
      <c r="L19" s="63">
        <f>SUM([4]orq!G218)</f>
        <v>0</v>
      </c>
      <c r="M19" s="65">
        <f t="shared" si="8"/>
        <v>0</v>
      </c>
      <c r="N19" s="83">
        <f>SUM([4]orq!C300)</f>
        <v>66917000</v>
      </c>
      <c r="O19" s="63">
        <f>SUM([4]orq!D300)</f>
        <v>0</v>
      </c>
      <c r="P19" s="63">
        <f t="shared" si="15"/>
        <v>66917000</v>
      </c>
      <c r="Q19" s="64">
        <f t="shared" si="2"/>
        <v>1.011217722120511E-3</v>
      </c>
      <c r="R19" s="63">
        <f>SUM([4]orq!G300)</f>
        <v>361018</v>
      </c>
      <c r="S19" s="65">
        <f t="shared" si="9"/>
        <v>0.53950117309502821</v>
      </c>
      <c r="T19" s="83"/>
      <c r="U19" s="63">
        <f>SUM([5]orq!J280)</f>
        <v>0</v>
      </c>
      <c r="V19" s="63">
        <f t="shared" si="16"/>
        <v>0</v>
      </c>
      <c r="W19" s="64">
        <f t="shared" si="3"/>
        <v>0</v>
      </c>
      <c r="X19" s="63"/>
      <c r="Y19" s="65">
        <f t="shared" si="10"/>
        <v>0</v>
      </c>
      <c r="Z19" s="83">
        <f t="shared" si="4"/>
        <v>246917000</v>
      </c>
      <c r="AA19" s="63">
        <f t="shared" si="4"/>
        <v>0</v>
      </c>
      <c r="AB19" s="63">
        <f t="shared" si="17"/>
        <v>246917000</v>
      </c>
      <c r="AC19" s="64">
        <f t="shared" si="5"/>
        <v>1.4251530050587047E-3</v>
      </c>
      <c r="AD19" s="63">
        <f t="shared" si="6"/>
        <v>14050729</v>
      </c>
      <c r="AE19" s="64">
        <f t="shared" si="11"/>
        <v>5.6904664320399156</v>
      </c>
      <c r="AF19" s="66">
        <f t="shared" si="12"/>
        <v>232866271</v>
      </c>
      <c r="AG19" s="52"/>
    </row>
    <row r="20" spans="1:34" ht="26.25" x14ac:dyDescent="0.25">
      <c r="A20" s="91" t="s">
        <v>350</v>
      </c>
      <c r="B20" s="83">
        <f>SUM([4]fvs!C13)</f>
        <v>162000000</v>
      </c>
      <c r="C20" s="63">
        <f>SUM([4]fvs!D13)</f>
        <v>0</v>
      </c>
      <c r="D20" s="63">
        <f t="shared" si="13"/>
        <v>162000000</v>
      </c>
      <c r="E20" s="64">
        <f t="shared" si="0"/>
        <v>2.0638778777443134E-3</v>
      </c>
      <c r="F20" s="63">
        <f>SUM([4]fvs!G13)</f>
        <v>79383968</v>
      </c>
      <c r="G20" s="65">
        <f t="shared" si="7"/>
        <v>49.002449382716051</v>
      </c>
      <c r="H20" s="83">
        <f>SUM([4]fvs!C218)</f>
        <v>0</v>
      </c>
      <c r="I20" s="63">
        <f>SUM([4]fvs!D218)</f>
        <v>0</v>
      </c>
      <c r="J20" s="63">
        <f t="shared" si="14"/>
        <v>0</v>
      </c>
      <c r="K20" s="64">
        <f t="shared" si="1"/>
        <v>0</v>
      </c>
      <c r="L20" s="63">
        <f>SUM([4]fvs!G218)</f>
        <v>0</v>
      </c>
      <c r="M20" s="65">
        <f t="shared" si="8"/>
        <v>0</v>
      </c>
      <c r="N20" s="83">
        <f>SUM([4]fvs!C300)</f>
        <v>17977144000</v>
      </c>
      <c r="O20" s="63">
        <f>SUM([4]fvs!D300)</f>
        <v>0</v>
      </c>
      <c r="P20" s="63">
        <f t="shared" si="15"/>
        <v>17977144000</v>
      </c>
      <c r="Q20" s="64">
        <f t="shared" si="2"/>
        <v>0.27166200824771597</v>
      </c>
      <c r="R20" s="63">
        <f>SUM([4]fvs!G300)</f>
        <v>15680735022</v>
      </c>
      <c r="S20" s="65">
        <f t="shared" si="9"/>
        <v>87.225952142342521</v>
      </c>
      <c r="T20" s="83"/>
      <c r="U20" s="63">
        <f>SUM([5]fvs!J280)</f>
        <v>0</v>
      </c>
      <c r="V20" s="63">
        <f t="shared" si="16"/>
        <v>0</v>
      </c>
      <c r="W20" s="64">
        <f t="shared" si="3"/>
        <v>0</v>
      </c>
      <c r="X20" s="63"/>
      <c r="Y20" s="65">
        <f t="shared" si="10"/>
        <v>0</v>
      </c>
      <c r="Z20" s="83">
        <f t="shared" si="4"/>
        <v>18139144000</v>
      </c>
      <c r="AA20" s="63">
        <f t="shared" si="4"/>
        <v>0</v>
      </c>
      <c r="AB20" s="63">
        <f t="shared" si="17"/>
        <v>18139144000</v>
      </c>
      <c r="AC20" s="64">
        <f t="shared" si="5"/>
        <v>0.10469532507195768</v>
      </c>
      <c r="AD20" s="63">
        <f t="shared" si="6"/>
        <v>15760118990</v>
      </c>
      <c r="AE20" s="64">
        <f t="shared" si="11"/>
        <v>86.884579503861929</v>
      </c>
      <c r="AF20" s="66">
        <f t="shared" si="12"/>
        <v>2379025010</v>
      </c>
      <c r="AG20" s="52"/>
    </row>
    <row r="21" spans="1:34" x14ac:dyDescent="0.25">
      <c r="A21" s="91" t="s">
        <v>351</v>
      </c>
      <c r="B21" s="83">
        <f>SUM([4]jar!C13)</f>
        <v>2774506000</v>
      </c>
      <c r="C21" s="63">
        <f>SUM([4]jar!D13)</f>
        <v>0</v>
      </c>
      <c r="D21" s="63">
        <f t="shared" si="13"/>
        <v>2774506000</v>
      </c>
      <c r="E21" s="64">
        <f t="shared" si="0"/>
        <v>3.5347170093017681E-2</v>
      </c>
      <c r="F21" s="63">
        <f>SUM([4]jar!G13)</f>
        <v>1412506224</v>
      </c>
      <c r="G21" s="65">
        <f t="shared" si="7"/>
        <v>50.910188119975231</v>
      </c>
      <c r="H21" s="83">
        <f>SUM([4]jar!C218)</f>
        <v>0</v>
      </c>
      <c r="I21" s="63">
        <f>SUM([4]jar!D218)</f>
        <v>0</v>
      </c>
      <c r="J21" s="63">
        <f t="shared" si="14"/>
        <v>0</v>
      </c>
      <c r="K21" s="64">
        <f t="shared" si="1"/>
        <v>0</v>
      </c>
      <c r="L21" s="63">
        <f>SUM([4]jar!G218)</f>
        <v>0</v>
      </c>
      <c r="M21" s="65">
        <f t="shared" si="8"/>
        <v>0</v>
      </c>
      <c r="N21" s="83">
        <f>SUM([4]jar!C300)</f>
        <v>877714000</v>
      </c>
      <c r="O21" s="63">
        <f>SUM([4]jar!D300)</f>
        <v>0</v>
      </c>
      <c r="P21" s="63">
        <f t="shared" si="15"/>
        <v>877714000</v>
      </c>
      <c r="Q21" s="64">
        <f t="shared" si="2"/>
        <v>1.3263594479030473E-2</v>
      </c>
      <c r="R21" s="63">
        <f>SUM([4]jar!G300)</f>
        <v>0</v>
      </c>
      <c r="S21" s="65">
        <f t="shared" si="9"/>
        <v>0</v>
      </c>
      <c r="T21" s="83"/>
      <c r="U21" s="63">
        <f>SUM([5]jar!J280)</f>
        <v>0</v>
      </c>
      <c r="V21" s="63">
        <f t="shared" si="16"/>
        <v>0</v>
      </c>
      <c r="W21" s="64">
        <f t="shared" si="3"/>
        <v>0</v>
      </c>
      <c r="X21" s="63"/>
      <c r="Y21" s="65">
        <f t="shared" si="10"/>
        <v>0</v>
      </c>
      <c r="Z21" s="83">
        <f t="shared" si="4"/>
        <v>3652220000</v>
      </c>
      <c r="AA21" s="63">
        <f t="shared" si="4"/>
        <v>0</v>
      </c>
      <c r="AB21" s="63">
        <f t="shared" si="17"/>
        <v>3652220000</v>
      </c>
      <c r="AC21" s="64">
        <f t="shared" si="5"/>
        <v>2.1079845892083181E-2</v>
      </c>
      <c r="AD21" s="63">
        <f t="shared" si="6"/>
        <v>1412506224</v>
      </c>
      <c r="AE21" s="64">
        <f t="shared" si="11"/>
        <v>38.675277611972994</v>
      </c>
      <c r="AF21" s="66">
        <f t="shared" si="12"/>
        <v>2239713776</v>
      </c>
      <c r="AG21" s="52"/>
    </row>
    <row r="22" spans="1:34" ht="51.75" x14ac:dyDescent="0.25">
      <c r="A22" s="91" t="s">
        <v>352</v>
      </c>
      <c r="B22" s="83">
        <f>SUM([4]ide!C13)</f>
        <v>110000000</v>
      </c>
      <c r="C22" s="63">
        <f>SUM([4]ide!D13)</f>
        <v>3120119076</v>
      </c>
      <c r="D22" s="63">
        <f t="shared" si="13"/>
        <v>3230119076</v>
      </c>
      <c r="E22" s="64">
        <f t="shared" si="0"/>
        <v>4.1151674712569773E-2</v>
      </c>
      <c r="F22" s="63">
        <f>SUM([4]ide!G13)</f>
        <v>3120119076</v>
      </c>
      <c r="G22" s="65">
        <f t="shared" si="7"/>
        <v>96.59455278855485</v>
      </c>
      <c r="H22" s="83">
        <f>SUM([4]ide!C218)</f>
        <v>0</v>
      </c>
      <c r="I22" s="63">
        <f>SUM([4]ide!D218)</f>
        <v>0</v>
      </c>
      <c r="J22" s="63">
        <f t="shared" si="14"/>
        <v>0</v>
      </c>
      <c r="K22" s="64">
        <f t="shared" si="1"/>
        <v>0</v>
      </c>
      <c r="L22" s="63">
        <f>SUM([4]ide!G218)</f>
        <v>0</v>
      </c>
      <c r="M22" s="65">
        <f t="shared" si="8"/>
        <v>0</v>
      </c>
      <c r="N22" s="83">
        <f>SUM([4]ide!C300)</f>
        <v>105965000</v>
      </c>
      <c r="O22" s="63">
        <f>SUM([4]ide!D300)</f>
        <v>0</v>
      </c>
      <c r="P22" s="63">
        <f t="shared" si="15"/>
        <v>105965000</v>
      </c>
      <c r="Q22" s="64">
        <f t="shared" si="2"/>
        <v>1.6012924357711785E-3</v>
      </c>
      <c r="R22" s="63">
        <f>SUM([4]ide!G300)</f>
        <v>109235603</v>
      </c>
      <c r="S22" s="65">
        <f t="shared" si="9"/>
        <v>103.08649365356486</v>
      </c>
      <c r="T22" s="83"/>
      <c r="U22" s="63">
        <f>SUM([5]ide!J280)</f>
        <v>0</v>
      </c>
      <c r="V22" s="63">
        <f t="shared" si="16"/>
        <v>0</v>
      </c>
      <c r="W22" s="64">
        <f t="shared" si="3"/>
        <v>0</v>
      </c>
      <c r="X22" s="63"/>
      <c r="Y22" s="65">
        <f t="shared" si="10"/>
        <v>0</v>
      </c>
      <c r="Z22" s="83">
        <f t="shared" si="4"/>
        <v>215965000</v>
      </c>
      <c r="AA22" s="63">
        <f t="shared" si="4"/>
        <v>3120119076</v>
      </c>
      <c r="AB22" s="63">
        <f t="shared" si="17"/>
        <v>3336084076</v>
      </c>
      <c r="AC22" s="64">
        <f t="shared" si="5"/>
        <v>1.9255175812276565E-2</v>
      </c>
      <c r="AD22" s="63">
        <f t="shared" si="6"/>
        <v>3229354679</v>
      </c>
      <c r="AE22" s="64">
        <f t="shared" si="11"/>
        <v>96.80075817729481</v>
      </c>
      <c r="AF22" s="66">
        <f t="shared" si="12"/>
        <v>106729397</v>
      </c>
      <c r="AG22" s="52"/>
    </row>
    <row r="23" spans="1:34" ht="26.25" x14ac:dyDescent="0.25">
      <c r="A23" s="91" t="s">
        <v>353</v>
      </c>
      <c r="B23" s="83">
        <f>SUM([4]tur!C13)</f>
        <v>0</v>
      </c>
      <c r="C23" s="63">
        <f>SUM([4]tur!D13)</f>
        <v>0</v>
      </c>
      <c r="D23" s="63">
        <f t="shared" si="13"/>
        <v>0</v>
      </c>
      <c r="E23" s="64">
        <f t="shared" si="0"/>
        <v>0</v>
      </c>
      <c r="F23" s="63">
        <f>SUM([4]tur!G13)</f>
        <v>0</v>
      </c>
      <c r="G23" s="65">
        <f t="shared" si="7"/>
        <v>0</v>
      </c>
      <c r="H23" s="83">
        <f>SUM([4]tur!C218)</f>
        <v>0</v>
      </c>
      <c r="I23" s="63">
        <f>SUM([4]tur!D218)</f>
        <v>0</v>
      </c>
      <c r="J23" s="63">
        <f t="shared" si="14"/>
        <v>0</v>
      </c>
      <c r="K23" s="64">
        <f t="shared" si="1"/>
        <v>0</v>
      </c>
      <c r="L23" s="63">
        <f>SUM([4]tur!G218)</f>
        <v>0</v>
      </c>
      <c r="M23" s="65">
        <f t="shared" si="8"/>
        <v>0</v>
      </c>
      <c r="N23" s="83">
        <f>SUM([4]tur!C300)</f>
        <v>0</v>
      </c>
      <c r="O23" s="63">
        <f>SUM([4]tur!D300)</f>
        <v>0</v>
      </c>
      <c r="P23" s="63">
        <f t="shared" si="15"/>
        <v>0</v>
      </c>
      <c r="Q23" s="64">
        <f t="shared" si="2"/>
        <v>0</v>
      </c>
      <c r="R23" s="63">
        <f>SUM([4]tur!G300)</f>
        <v>0</v>
      </c>
      <c r="S23" s="65">
        <f t="shared" si="9"/>
        <v>0</v>
      </c>
      <c r="T23" s="83"/>
      <c r="U23" s="63">
        <f>SUM([5]tur!J280)</f>
        <v>0</v>
      </c>
      <c r="V23" s="63">
        <f t="shared" si="16"/>
        <v>0</v>
      </c>
      <c r="W23" s="64">
        <f t="shared" si="3"/>
        <v>0</v>
      </c>
      <c r="X23" s="63"/>
      <c r="Y23" s="65">
        <f t="shared" si="10"/>
        <v>0</v>
      </c>
      <c r="Z23" s="83">
        <f t="shared" si="4"/>
        <v>0</v>
      </c>
      <c r="AA23" s="63">
        <f t="shared" si="4"/>
        <v>0</v>
      </c>
      <c r="AB23" s="63">
        <f t="shared" si="17"/>
        <v>0</v>
      </c>
      <c r="AC23" s="64">
        <f t="shared" si="5"/>
        <v>0</v>
      </c>
      <c r="AD23" s="63">
        <f t="shared" si="6"/>
        <v>0</v>
      </c>
      <c r="AE23" s="64">
        <f t="shared" si="11"/>
        <v>0</v>
      </c>
      <c r="AF23" s="66">
        <f t="shared" si="12"/>
        <v>0</v>
      </c>
      <c r="AG23" s="52"/>
    </row>
    <row r="24" spans="1:34" ht="26.25" x14ac:dyDescent="0.25">
      <c r="A24" s="91" t="s">
        <v>354</v>
      </c>
      <c r="B24" s="83">
        <f>SUM([4]art!C13)</f>
        <v>11316000000</v>
      </c>
      <c r="C24" s="63">
        <f>SUM([4]art!D13)</f>
        <v>0</v>
      </c>
      <c r="D24" s="63">
        <f t="shared" si="13"/>
        <v>11316000000</v>
      </c>
      <c r="E24" s="64">
        <f t="shared" si="0"/>
        <v>0.1441656917565102</v>
      </c>
      <c r="F24" s="63">
        <f>SUM([4]art!G13)</f>
        <v>1542984597</v>
      </c>
      <c r="G24" s="65">
        <f t="shared" si="7"/>
        <v>13.63542415164369</v>
      </c>
      <c r="H24" s="83">
        <f>SUM([4]art!C218)</f>
        <v>0</v>
      </c>
      <c r="I24" s="63">
        <f>SUM([4]art!D218)</f>
        <v>0</v>
      </c>
      <c r="J24" s="63">
        <f t="shared" si="14"/>
        <v>0</v>
      </c>
      <c r="K24" s="64">
        <f t="shared" si="1"/>
        <v>0</v>
      </c>
      <c r="L24" s="63">
        <f>SUM([4]art!G218)</f>
        <v>0</v>
      </c>
      <c r="M24" s="65">
        <f t="shared" si="8"/>
        <v>0</v>
      </c>
      <c r="N24" s="83">
        <f>SUM([4]art!C300)</f>
        <v>1200000000</v>
      </c>
      <c r="O24" s="63">
        <f>SUM([4]art!D300)</f>
        <v>1111690000</v>
      </c>
      <c r="P24" s="63">
        <f t="shared" si="15"/>
        <v>2311690000</v>
      </c>
      <c r="Q24" s="64">
        <f t="shared" si="2"/>
        <v>3.4933154445787526E-2</v>
      </c>
      <c r="R24" s="63">
        <f>SUM([4]art!G300)</f>
        <v>37100549</v>
      </c>
      <c r="S24" s="65">
        <f t="shared" si="9"/>
        <v>1.6049102172004033</v>
      </c>
      <c r="T24" s="83"/>
      <c r="U24" s="63">
        <f>SUM([5]art!J280)</f>
        <v>0</v>
      </c>
      <c r="V24" s="63">
        <f t="shared" si="16"/>
        <v>0</v>
      </c>
      <c r="W24" s="64">
        <f t="shared" si="3"/>
        <v>0</v>
      </c>
      <c r="X24" s="63"/>
      <c r="Y24" s="65">
        <f t="shared" si="10"/>
        <v>0</v>
      </c>
      <c r="Z24" s="83">
        <f t="shared" si="4"/>
        <v>12516000000</v>
      </c>
      <c r="AA24" s="63">
        <f t="shared" si="4"/>
        <v>1111690000</v>
      </c>
      <c r="AB24" s="63">
        <f t="shared" si="17"/>
        <v>13627690000</v>
      </c>
      <c r="AC24" s="64">
        <f t="shared" si="5"/>
        <v>7.8656161201976618E-2</v>
      </c>
      <c r="AD24" s="63">
        <f t="shared" si="6"/>
        <v>1580085146</v>
      </c>
      <c r="AE24" s="64">
        <f t="shared" si="11"/>
        <v>11.594666051253</v>
      </c>
      <c r="AF24" s="66">
        <f t="shared" si="12"/>
        <v>12047604854</v>
      </c>
      <c r="AG24" s="52"/>
    </row>
    <row r="25" spans="1:34" ht="39" x14ac:dyDescent="0.25">
      <c r="A25" s="91" t="s">
        <v>355</v>
      </c>
      <c r="B25" s="83">
        <f>SUM([4]com!C13)</f>
        <v>0</v>
      </c>
      <c r="C25" s="63">
        <f>SUM([4]com!D13)</f>
        <v>0</v>
      </c>
      <c r="D25" s="63">
        <f t="shared" si="13"/>
        <v>0</v>
      </c>
      <c r="E25" s="64">
        <f t="shared" si="0"/>
        <v>0</v>
      </c>
      <c r="F25" s="63">
        <f>SUM([4]com!G13)</f>
        <v>0</v>
      </c>
      <c r="G25" s="65">
        <f t="shared" si="7"/>
        <v>0</v>
      </c>
      <c r="H25" s="83">
        <f>SUM([4]com!C218)</f>
        <v>0</v>
      </c>
      <c r="I25" s="63">
        <f>SUM([4]com!D218)</f>
        <v>0</v>
      </c>
      <c r="J25" s="63">
        <f t="shared" ref="J25" si="18">SUM(H25:I25)</f>
        <v>0</v>
      </c>
      <c r="K25" s="64">
        <f t="shared" si="1"/>
        <v>0</v>
      </c>
      <c r="L25" s="63">
        <f>SUM([4]com!G218)</f>
        <v>0</v>
      </c>
      <c r="M25" s="65">
        <f t="shared" si="8"/>
        <v>0</v>
      </c>
      <c r="N25" s="83"/>
      <c r="O25" s="63"/>
      <c r="P25" s="63">
        <f t="shared" ref="P25" si="19">SUM(N25:O25)</f>
        <v>0</v>
      </c>
      <c r="Q25" s="64"/>
      <c r="R25" s="63"/>
      <c r="S25" s="65"/>
      <c r="T25" s="83"/>
      <c r="U25" s="63"/>
      <c r="V25" s="63">
        <f t="shared" si="16"/>
        <v>0</v>
      </c>
      <c r="W25" s="64"/>
      <c r="X25" s="63"/>
      <c r="Y25" s="65"/>
      <c r="Z25" s="83">
        <f t="shared" si="4"/>
        <v>0</v>
      </c>
      <c r="AA25" s="63">
        <f t="shared" si="4"/>
        <v>0</v>
      </c>
      <c r="AB25" s="63">
        <f t="shared" si="17"/>
        <v>0</v>
      </c>
      <c r="AC25" s="64">
        <f t="shared" si="5"/>
        <v>0</v>
      </c>
      <c r="AD25" s="63">
        <f t="shared" si="6"/>
        <v>0</v>
      </c>
      <c r="AE25" s="64">
        <f t="shared" si="11"/>
        <v>0</v>
      </c>
      <c r="AF25" s="66">
        <f t="shared" si="12"/>
        <v>0</v>
      </c>
      <c r="AG25" s="52"/>
    </row>
    <row r="26" spans="1:34" ht="39" x14ac:dyDescent="0.25">
      <c r="A26" s="91" t="s">
        <v>356</v>
      </c>
      <c r="B26" s="83">
        <f>SUM([4]cat!C13)</f>
        <v>1600000000</v>
      </c>
      <c r="C26" s="63">
        <f>SUM([4]cat!D13)</f>
        <v>0</v>
      </c>
      <c r="D26" s="63">
        <f t="shared" si="13"/>
        <v>1600000000</v>
      </c>
      <c r="E26" s="64">
        <f t="shared" si="0"/>
        <v>2.0383979039450009E-2</v>
      </c>
      <c r="F26" s="63">
        <f>SUM([4]cat!G13)</f>
        <v>582879176</v>
      </c>
      <c r="G26" s="65">
        <f t="shared" si="7"/>
        <v>36.429948499999995</v>
      </c>
      <c r="H26" s="83">
        <f>SUM([4]cat!C218)</f>
        <v>0</v>
      </c>
      <c r="I26" s="63">
        <f>SUM([4]cat!D218)</f>
        <v>0</v>
      </c>
      <c r="J26" s="63">
        <f t="shared" si="14"/>
        <v>0</v>
      </c>
      <c r="K26" s="64">
        <f t="shared" si="1"/>
        <v>0</v>
      </c>
      <c r="L26" s="63">
        <f>SUM([4]cat!G218)</f>
        <v>0</v>
      </c>
      <c r="M26" s="65">
        <f t="shared" si="8"/>
        <v>0</v>
      </c>
      <c r="N26" s="83">
        <f>SUM([4]cat!C300)</f>
        <v>784932000</v>
      </c>
      <c r="O26" s="63">
        <f>SUM([4]cat!D300)</f>
        <v>0</v>
      </c>
      <c r="P26" s="63">
        <f t="shared" si="15"/>
        <v>784932000</v>
      </c>
      <c r="Q26" s="64">
        <f>IF(OR(P26=0,P$32=0),0,(P26/P$32)*100)</f>
        <v>1.186151723866128E-2</v>
      </c>
      <c r="R26" s="63">
        <f>SUM([4]cat!G300)</f>
        <v>784932000</v>
      </c>
      <c r="S26" s="65">
        <f t="shared" si="9"/>
        <v>100</v>
      </c>
      <c r="T26" s="83"/>
      <c r="U26" s="63">
        <f>SUM([5]cat!J280)</f>
        <v>0</v>
      </c>
      <c r="V26" s="63">
        <f t="shared" si="16"/>
        <v>0</v>
      </c>
      <c r="W26" s="64">
        <f>IF(OR(V26=0,V$32=0),0,(V26/V$32)*100)</f>
        <v>0</v>
      </c>
      <c r="X26" s="63"/>
      <c r="Y26" s="65">
        <f t="shared" ref="Y26:Y30" si="20">IF(OR(X26=0,V26=0),0,(X26/V26)*100)</f>
        <v>0</v>
      </c>
      <c r="Z26" s="83">
        <f t="shared" si="4"/>
        <v>2384932000</v>
      </c>
      <c r="AA26" s="63">
        <f t="shared" si="4"/>
        <v>0</v>
      </c>
      <c r="AB26" s="63">
        <f t="shared" si="17"/>
        <v>2384932000</v>
      </c>
      <c r="AC26" s="64">
        <f t="shared" si="5"/>
        <v>1.3765326027210225E-2</v>
      </c>
      <c r="AD26" s="63">
        <f t="shared" si="6"/>
        <v>1367811176</v>
      </c>
      <c r="AE26" s="64">
        <f t="shared" si="11"/>
        <v>57.352208616430154</v>
      </c>
      <c r="AF26" s="66">
        <f t="shared" si="12"/>
        <v>1017120824</v>
      </c>
      <c r="AG26" s="52"/>
    </row>
    <row r="27" spans="1:34" ht="39" x14ac:dyDescent="0.25">
      <c r="A27" s="91" t="s">
        <v>357</v>
      </c>
      <c r="B27" s="83">
        <f>SUM([4]via!C13)</f>
        <v>15000000000</v>
      </c>
      <c r="C27" s="63">
        <f>SUM([4]via!D13)</f>
        <v>0</v>
      </c>
      <c r="D27" s="63">
        <f t="shared" si="13"/>
        <v>15000000000</v>
      </c>
      <c r="E27" s="64">
        <f t="shared" si="0"/>
        <v>0.19109980349484385</v>
      </c>
      <c r="F27" s="63">
        <f>SUM([4]via!G13)</f>
        <v>0</v>
      </c>
      <c r="G27" s="65">
        <f t="shared" si="7"/>
        <v>0</v>
      </c>
      <c r="H27" s="83">
        <f>SUM([4]via!C218)</f>
        <v>0</v>
      </c>
      <c r="I27" s="63">
        <f>SUM([4]via!D218)</f>
        <v>0</v>
      </c>
      <c r="J27" s="63">
        <f t="shared" si="14"/>
        <v>0</v>
      </c>
      <c r="K27" s="64">
        <f t="shared" si="1"/>
        <v>0</v>
      </c>
      <c r="L27" s="63">
        <f>SUM([4]via!G218)</f>
        <v>0</v>
      </c>
      <c r="M27" s="65">
        <f t="shared" si="8"/>
        <v>0</v>
      </c>
      <c r="N27" s="83">
        <f>SUM([4]via!C300)</f>
        <v>108319976000</v>
      </c>
      <c r="O27" s="63">
        <f>SUM([4]via!D300)</f>
        <v>0</v>
      </c>
      <c r="P27" s="63">
        <f t="shared" si="15"/>
        <v>108319976000</v>
      </c>
      <c r="Q27" s="64">
        <f>IF(OR(P27=0,P$32=0),0,(P27/P$32)*100)</f>
        <v>1.6368797075611341</v>
      </c>
      <c r="R27" s="63">
        <f>SUM([4]via!G300)</f>
        <v>0</v>
      </c>
      <c r="S27" s="65">
        <f t="shared" si="9"/>
        <v>0</v>
      </c>
      <c r="T27" s="83"/>
      <c r="U27" s="63">
        <f>SUM([5]via!J280)</f>
        <v>0</v>
      </c>
      <c r="V27" s="63">
        <f t="shared" si="16"/>
        <v>0</v>
      </c>
      <c r="W27" s="64">
        <f>IF(OR(V27=0,V$32=0),0,(V27/V$32)*100)</f>
        <v>0</v>
      </c>
      <c r="X27" s="63"/>
      <c r="Y27" s="65">
        <f t="shared" si="20"/>
        <v>0</v>
      </c>
      <c r="Z27" s="83">
        <f t="shared" si="4"/>
        <v>123319976000</v>
      </c>
      <c r="AA27" s="63">
        <f t="shared" si="4"/>
        <v>0</v>
      </c>
      <c r="AB27" s="63">
        <f t="shared" si="17"/>
        <v>123319976000</v>
      </c>
      <c r="AC27" s="64">
        <f t="shared" si="5"/>
        <v>0.7117769711286277</v>
      </c>
      <c r="AD27" s="63">
        <f t="shared" si="6"/>
        <v>0</v>
      </c>
      <c r="AE27" s="64">
        <f t="shared" si="11"/>
        <v>0</v>
      </c>
      <c r="AF27" s="66">
        <f t="shared" si="12"/>
        <v>123319976000</v>
      </c>
      <c r="AG27" s="52"/>
    </row>
    <row r="28" spans="1:34" ht="39" x14ac:dyDescent="0.25">
      <c r="A28" s="91" t="s">
        <v>358</v>
      </c>
      <c r="B28" s="83">
        <f>SUM([4]ues!C$13)</f>
        <v>1854437000</v>
      </c>
      <c r="C28" s="63">
        <f>SUM([4]ues!D$13)</f>
        <v>0</v>
      </c>
      <c r="D28" s="63">
        <f>SUM(B28:C28)</f>
        <v>1854437000</v>
      </c>
      <c r="E28" s="64">
        <f t="shared" si="0"/>
        <v>2.3625503086237849E-2</v>
      </c>
      <c r="F28" s="63">
        <f>SUM([4]ues!G$13)</f>
        <v>456143219</v>
      </c>
      <c r="G28" s="65">
        <f t="shared" si="7"/>
        <v>24.597396352639642</v>
      </c>
      <c r="H28" s="83">
        <f>SUM([4]ues!C$218)</f>
        <v>0</v>
      </c>
      <c r="I28" s="63">
        <f>SUM([4]ues!D$218)</f>
        <v>0</v>
      </c>
      <c r="J28" s="63">
        <f>SUM(H28:I28)</f>
        <v>0</v>
      </c>
      <c r="K28" s="64">
        <f t="shared" si="1"/>
        <v>0</v>
      </c>
      <c r="L28" s="63">
        <f>SUM([4]ues!G$218)</f>
        <v>0</v>
      </c>
      <c r="M28" s="65">
        <f t="shared" si="8"/>
        <v>0</v>
      </c>
      <c r="N28" s="83">
        <f>SUM([4]ues!C$300)</f>
        <v>4737223000</v>
      </c>
      <c r="O28" s="63">
        <f>SUM([4]ues!D$300)</f>
        <v>0</v>
      </c>
      <c r="P28" s="63">
        <f>SUM(N28:O28)</f>
        <v>4737223000</v>
      </c>
      <c r="Q28" s="64">
        <f>IF(OR(P28=0,P$32=0),0,(P28/P$32)*100)</f>
        <v>7.1586649898185709E-2</v>
      </c>
      <c r="R28" s="63">
        <f>SUM([4]ues!G$300)</f>
        <v>4680956094</v>
      </c>
      <c r="S28" s="65">
        <f t="shared" si="9"/>
        <v>98.812238604769078</v>
      </c>
      <c r="T28" s="83"/>
      <c r="U28" s="63">
        <f>SUM([5]ues!J$280)</f>
        <v>0</v>
      </c>
      <c r="V28" s="63">
        <f>SUM(T28:U28)</f>
        <v>0</v>
      </c>
      <c r="W28" s="64">
        <f>IF(OR(V28=0,V$32=0),0,(V28/V$32)*100)</f>
        <v>0</v>
      </c>
      <c r="X28" s="63"/>
      <c r="Y28" s="65">
        <f t="shared" si="20"/>
        <v>0</v>
      </c>
      <c r="Z28" s="83">
        <f t="shared" si="4"/>
        <v>6591660000</v>
      </c>
      <c r="AA28" s="63">
        <f t="shared" si="4"/>
        <v>0</v>
      </c>
      <c r="AB28" s="63">
        <f>SUM(Z28:AA28)</f>
        <v>6591660000</v>
      </c>
      <c r="AC28" s="64">
        <f t="shared" si="5"/>
        <v>3.8045675499561643E-2</v>
      </c>
      <c r="AD28" s="63">
        <f t="shared" si="6"/>
        <v>5137099313</v>
      </c>
      <c r="AE28" s="64">
        <f t="shared" si="11"/>
        <v>77.933317449625733</v>
      </c>
      <c r="AF28" s="66">
        <f t="shared" si="12"/>
        <v>1454560687</v>
      </c>
      <c r="AG28" s="52"/>
    </row>
    <row r="29" spans="1:34" x14ac:dyDescent="0.25">
      <c r="A29" s="90" t="s">
        <v>359</v>
      </c>
      <c r="B29" s="82">
        <f>SUM(B9:B28)</f>
        <v>455065104000</v>
      </c>
      <c r="C29" s="76">
        <f>SUM(C9:C28)</f>
        <v>21926536894</v>
      </c>
      <c r="D29" s="76">
        <f>SUM(D9:D28)</f>
        <v>476991640894</v>
      </c>
      <c r="E29" s="77">
        <f t="shared" si="0"/>
        <v>6.0768672562351016</v>
      </c>
      <c r="F29" s="76">
        <f>SUM(F9:F28)</f>
        <v>149115373649</v>
      </c>
      <c r="G29" s="84">
        <f t="shared" si="7"/>
        <v>31.261632461634132</v>
      </c>
      <c r="H29" s="82">
        <f>SUM(H9:H28)</f>
        <v>523578319000</v>
      </c>
      <c r="I29" s="76">
        <f>SUM(I9:I28)</f>
        <v>0</v>
      </c>
      <c r="J29" s="76">
        <f t="shared" ref="J29" si="21">SUM(J9:J28)</f>
        <v>523578319000</v>
      </c>
      <c r="K29" s="77">
        <f t="shared" si="1"/>
        <v>18.314107757917927</v>
      </c>
      <c r="L29" s="76">
        <f>SUM(L9:L28)</f>
        <v>126950531451</v>
      </c>
      <c r="M29" s="84">
        <f t="shared" si="8"/>
        <v>24.246712830559357</v>
      </c>
      <c r="N29" s="82">
        <f>SUM(N9:N28)</f>
        <v>955397103000</v>
      </c>
      <c r="O29" s="76">
        <f>SUM(O9:O28)</f>
        <v>1440846009</v>
      </c>
      <c r="P29" s="76">
        <f t="shared" ref="P29" si="22">SUM(P9:P28)</f>
        <v>956837949009</v>
      </c>
      <c r="Q29" s="77">
        <f>IF(OR(P29=0,P$32=0),0,(P29/P$32)*100)</f>
        <v>14.459277780464493</v>
      </c>
      <c r="R29" s="76">
        <f>SUM(R9:R28)</f>
        <v>151320733063</v>
      </c>
      <c r="S29" s="84">
        <f t="shared" si="9"/>
        <v>15.814666759373763</v>
      </c>
      <c r="T29" s="82">
        <f>SUM(T9:T28)</f>
        <v>0</v>
      </c>
      <c r="U29" s="76">
        <f>SUM(U9:U28)</f>
        <v>0</v>
      </c>
      <c r="V29" s="76">
        <f t="shared" ref="V29" si="23">SUM(V9:V28)</f>
        <v>0</v>
      </c>
      <c r="W29" s="77">
        <f>IF(OR(V29=0,V$32=0),0,(V29/V$32)*100)</f>
        <v>0</v>
      </c>
      <c r="X29" s="76">
        <f>SUM(X9:X28)</f>
        <v>0</v>
      </c>
      <c r="Y29" s="84">
        <f t="shared" si="20"/>
        <v>0</v>
      </c>
      <c r="Z29" s="82">
        <f>SUM(Z9:Z28)</f>
        <v>1934040526000</v>
      </c>
      <c r="AA29" s="76">
        <f t="shared" ref="AA29:AB29" si="24">SUM(AA9:AA28)</f>
        <v>23367382903</v>
      </c>
      <c r="AB29" s="76">
        <f t="shared" si="24"/>
        <v>1957407908903</v>
      </c>
      <c r="AC29" s="77">
        <f t="shared" si="5"/>
        <v>11.297746868375956</v>
      </c>
      <c r="AD29" s="76">
        <f t="shared" ref="AD29" si="25">SUM(AD9:AD28)</f>
        <v>427386638163</v>
      </c>
      <c r="AE29" s="77">
        <f t="shared" si="11"/>
        <v>21.834316507003511</v>
      </c>
      <c r="AF29" s="81">
        <f t="shared" si="12"/>
        <v>1530021270740</v>
      </c>
      <c r="AG29" s="52"/>
    </row>
    <row r="30" spans="1:34" ht="26.25" x14ac:dyDescent="0.25">
      <c r="A30" s="91" t="s">
        <v>360</v>
      </c>
      <c r="B30" s="83">
        <f>SUM([4]uni!C13)</f>
        <v>53373899000</v>
      </c>
      <c r="C30" s="63">
        <f>SUM([4]uni!D13)</f>
        <v>0</v>
      </c>
      <c r="D30" s="63">
        <f>SUM(B30:C30)</f>
        <v>53373899000</v>
      </c>
      <c r="E30" s="64">
        <f t="shared" si="0"/>
        <v>0.67998277404357621</v>
      </c>
      <c r="F30" s="63">
        <f>SUM([4]uni!G13)</f>
        <v>17030086571</v>
      </c>
      <c r="G30" s="65">
        <f t="shared" si="7"/>
        <v>31.90714354782288</v>
      </c>
      <c r="H30" s="83">
        <f>SUM([4]uni!C218)</f>
        <v>17120651000</v>
      </c>
      <c r="I30" s="63">
        <f>SUM([4]uni!D218)</f>
        <v>0</v>
      </c>
      <c r="J30" s="63">
        <f>SUM(H30:I30)</f>
        <v>17120651000</v>
      </c>
      <c r="K30" s="64">
        <f t="shared" si="1"/>
        <v>0.5988587302441476</v>
      </c>
      <c r="L30" s="63">
        <f>SUM([4]uni!G218)</f>
        <v>4565506836</v>
      </c>
      <c r="M30" s="65">
        <f t="shared" si="8"/>
        <v>26.666666098152458</v>
      </c>
      <c r="N30" s="83">
        <f>SUM([4]uni!C300)</f>
        <v>17511645000</v>
      </c>
      <c r="O30" s="63">
        <f>SUM([4]uni!D300)</f>
        <v>0</v>
      </c>
      <c r="P30" s="63">
        <f>SUM(N30:O30)</f>
        <v>17511645000</v>
      </c>
      <c r="Q30" s="64">
        <f>IF(OR(P30=0,P$32=0),0,(P30/P$32)*100)</f>
        <v>0.26462760983730643</v>
      </c>
      <c r="R30" s="63">
        <f>SUM([4]uni!G300)</f>
        <v>15727500789</v>
      </c>
      <c r="S30" s="65">
        <f t="shared" si="9"/>
        <v>89.811669828848167</v>
      </c>
      <c r="T30" s="83"/>
      <c r="U30" s="63">
        <f>SUM([5]uni!J280)</f>
        <v>0</v>
      </c>
      <c r="V30" s="63">
        <f>SUM(T30:U30)</f>
        <v>0</v>
      </c>
      <c r="W30" s="64">
        <f>IF(OR(V30=0,V$32=0),0,(V30/V$32)*100)</f>
        <v>0</v>
      </c>
      <c r="X30" s="63"/>
      <c r="Y30" s="65">
        <f t="shared" si="20"/>
        <v>0</v>
      </c>
      <c r="Z30" s="83">
        <f>SUM(B30+H30+N30)</f>
        <v>88006195000</v>
      </c>
      <c r="AA30" s="63">
        <f>SUM(C30+I30+O30)</f>
        <v>0</v>
      </c>
      <c r="AB30" s="63">
        <f>SUM(Z30:AA30)</f>
        <v>88006195000</v>
      </c>
      <c r="AC30" s="64">
        <f t="shared" si="5"/>
        <v>0.50795325258298274</v>
      </c>
      <c r="AD30" s="63">
        <f>SUM(F30+L30+R30)</f>
        <v>37323094196</v>
      </c>
      <c r="AE30" s="64">
        <f t="shared" si="11"/>
        <v>42.409621499940997</v>
      </c>
      <c r="AF30" s="66">
        <f t="shared" si="12"/>
        <v>50683100804</v>
      </c>
      <c r="AG30" s="52"/>
    </row>
    <row r="31" spans="1:34" ht="16.5" thickBot="1" x14ac:dyDescent="0.3">
      <c r="A31" s="101" t="s">
        <v>361</v>
      </c>
      <c r="B31" s="102">
        <f>SUM([4]cont!C13)</f>
        <v>925000000</v>
      </c>
      <c r="C31" s="67">
        <f>SUM([4]cont!D13)</f>
        <v>0</v>
      </c>
      <c r="D31" s="67">
        <f>SUM(B31:C31)</f>
        <v>925000000</v>
      </c>
      <c r="E31" s="68">
        <f t="shared" si="0"/>
        <v>1.1784487882182037E-2</v>
      </c>
      <c r="F31" s="67">
        <f>SUM([4]cont!G13)</f>
        <v>0</v>
      </c>
      <c r="G31" s="69">
        <f t="shared" si="7"/>
        <v>0</v>
      </c>
      <c r="H31" s="102">
        <f>SUM([4]cont!C218)</f>
        <v>0</v>
      </c>
      <c r="I31" s="67">
        <f>SUM([4]cont!D218)</f>
        <v>0</v>
      </c>
      <c r="J31" s="67">
        <f>SUM(H31:I31)</f>
        <v>0</v>
      </c>
      <c r="K31" s="68">
        <f t="shared" si="1"/>
        <v>0</v>
      </c>
      <c r="L31" s="67">
        <f>SUM([4]cont!G218)</f>
        <v>0</v>
      </c>
      <c r="M31" s="69">
        <f t="shared" si="8"/>
        <v>0</v>
      </c>
      <c r="N31" s="102">
        <f>SUM([4]cont!C300)</f>
        <v>0</v>
      </c>
      <c r="O31" s="67">
        <f>SUM([4]cont!D300)</f>
        <v>0</v>
      </c>
      <c r="P31" s="67">
        <f>SUM(N31:O31)</f>
        <v>0</v>
      </c>
      <c r="Q31" s="68"/>
      <c r="R31" s="67">
        <f>SUM([4]cont!G300)</f>
        <v>0</v>
      </c>
      <c r="S31" s="69"/>
      <c r="T31" s="102"/>
      <c r="U31" s="67">
        <f>SUM([5]cont!J280)</f>
        <v>0</v>
      </c>
      <c r="V31" s="67">
        <f>SUM(T31:U31)</f>
        <v>0</v>
      </c>
      <c r="W31" s="68"/>
      <c r="X31" s="67"/>
      <c r="Y31" s="69"/>
      <c r="Z31" s="102">
        <f>SUM(B31+H31+N31)</f>
        <v>925000000</v>
      </c>
      <c r="AA31" s="67">
        <f>SUM(C31+I31+O31)</f>
        <v>0</v>
      </c>
      <c r="AB31" s="67">
        <f>SUM(Z31:AA31)</f>
        <v>925000000</v>
      </c>
      <c r="AC31" s="68">
        <f t="shared" si="5"/>
        <v>5.3389055013599793E-3</v>
      </c>
      <c r="AD31" s="67">
        <f>SUM(F31+L31+R31)</f>
        <v>0</v>
      </c>
      <c r="AE31" s="68">
        <f t="shared" si="11"/>
        <v>0</v>
      </c>
      <c r="AF31" s="73">
        <f t="shared" si="12"/>
        <v>925000000</v>
      </c>
      <c r="AG31" s="52"/>
    </row>
    <row r="32" spans="1:34" ht="16.5" thickBot="1" x14ac:dyDescent="0.3">
      <c r="A32" s="105" t="s">
        <v>362</v>
      </c>
      <c r="B32" s="106">
        <f>SUM(B29:B31)+B8</f>
        <v>7827375098000</v>
      </c>
      <c r="C32" s="57">
        <f>SUM(C29:C31)+C8</f>
        <v>21926536894</v>
      </c>
      <c r="D32" s="57">
        <f>SUM(D29:D31)+D8</f>
        <v>7849301634894</v>
      </c>
      <c r="E32" s="58">
        <f t="shared" si="0"/>
        <v>100</v>
      </c>
      <c r="F32" s="57">
        <f>SUM(F29:F31)+F8</f>
        <v>1837857007277</v>
      </c>
      <c r="G32" s="70">
        <f t="shared" si="7"/>
        <v>23.414274196150433</v>
      </c>
      <c r="H32" s="106">
        <f>SUM(H29:H31)+H8</f>
        <v>2858879755000</v>
      </c>
      <c r="I32" s="57">
        <f>SUM(I29:I31)+I8</f>
        <v>0</v>
      </c>
      <c r="J32" s="57">
        <f t="shared" ref="J32" si="26">SUM(J29:J31)+J8</f>
        <v>2858879755000</v>
      </c>
      <c r="K32" s="58">
        <f t="shared" si="1"/>
        <v>100</v>
      </c>
      <c r="L32" s="57">
        <f>SUM(L29:L31)+L8</f>
        <v>627086538982</v>
      </c>
      <c r="M32" s="70">
        <f t="shared" si="8"/>
        <v>21.934694451043814</v>
      </c>
      <c r="N32" s="106">
        <f>SUM(N29:N31)+N8</f>
        <v>6616026247000</v>
      </c>
      <c r="O32" s="57">
        <f>SUM(O29:O31)+O8</f>
        <v>1440846009</v>
      </c>
      <c r="P32" s="57">
        <f t="shared" ref="P32" si="27">SUM(P29:P31)+P8</f>
        <v>6617467093009</v>
      </c>
      <c r="Q32" s="58">
        <f>IF(OR(P32=0,P$32=0),0,(P32/P$32)*100)</f>
        <v>100</v>
      </c>
      <c r="R32" s="57">
        <f>SUM(R29:R31)+R8</f>
        <v>276311776251</v>
      </c>
      <c r="S32" s="70">
        <f t="shared" si="9"/>
        <v>4.1754915040364704</v>
      </c>
      <c r="T32" s="106">
        <f>SUM(T29:T31)+T8</f>
        <v>0</v>
      </c>
      <c r="U32" s="57">
        <f>SUM(U29:U31)+U8</f>
        <v>0</v>
      </c>
      <c r="V32" s="57">
        <f t="shared" ref="V32" si="28">SUM(V29:V31)+V8</f>
        <v>0</v>
      </c>
      <c r="W32" s="58">
        <f>IF(OR(V32=0,V$32=0),0,(V32/V$32)*100)</f>
        <v>0</v>
      </c>
      <c r="X32" s="57">
        <f>SUM(X29:X31)+X8</f>
        <v>0</v>
      </c>
      <c r="Y32" s="70">
        <f t="shared" ref="Y32:Y64" si="29">IF(OR(X32=0,V32=0),0,(X32/V32)*100)</f>
        <v>0</v>
      </c>
      <c r="Z32" s="106">
        <f>SUM(Z29:Z31)+Z8</f>
        <v>17302281100000</v>
      </c>
      <c r="AA32" s="57">
        <f>SUM(AA29:AA31)+AA8</f>
        <v>23367382903</v>
      </c>
      <c r="AB32" s="57">
        <f t="shared" ref="AB32" si="30">SUM(AB29:AB31)+AB8</f>
        <v>17325648482903</v>
      </c>
      <c r="AC32" s="58">
        <f t="shared" si="5"/>
        <v>100</v>
      </c>
      <c r="AD32" s="57">
        <f>SUM(AD29:AD31)+AD8</f>
        <v>2741255322510</v>
      </c>
      <c r="AE32" s="58">
        <f t="shared" si="11"/>
        <v>15.821949321060499</v>
      </c>
      <c r="AF32" s="59">
        <f t="shared" si="12"/>
        <v>14584393160393</v>
      </c>
      <c r="AG32" s="49">
        <f>SUM('gas ent'!BF57)</f>
        <v>17325648482903</v>
      </c>
      <c r="AH32" s="72">
        <f>SUM(AB32-AG32)</f>
        <v>0</v>
      </c>
    </row>
    <row r="33" spans="1:34" x14ac:dyDescent="0.25">
      <c r="A33" s="103" t="s">
        <v>363</v>
      </c>
      <c r="B33" s="104">
        <f>SUM([2]ilot!C$13)</f>
        <v>61404377000</v>
      </c>
      <c r="C33" s="60">
        <f>SUM([2]ieaab!D$13)</f>
        <v>0</v>
      </c>
      <c r="D33" s="60">
        <f t="shared" ref="D33:D39" si="31">SUM(B33:C33)</f>
        <v>61404377000</v>
      </c>
      <c r="E33" s="61">
        <f t="shared" si="0"/>
        <v>0.78229095856155395</v>
      </c>
      <c r="F33" s="60">
        <f>SUM([2]ilot!G$13)</f>
        <v>12055103751</v>
      </c>
      <c r="G33" s="71">
        <f t="shared" si="7"/>
        <v>19.632319941948111</v>
      </c>
      <c r="H33" s="104">
        <f>SUM([2]ilot!C$218)</f>
        <v>0</v>
      </c>
      <c r="I33" s="60">
        <f>SUM([2]ilot!D$218)</f>
        <v>0</v>
      </c>
      <c r="J33" s="60">
        <f t="shared" ref="J33:J39" si="32">SUM(H33:I33)</f>
        <v>0</v>
      </c>
      <c r="K33" s="61">
        <f t="shared" si="1"/>
        <v>0</v>
      </c>
      <c r="L33" s="60">
        <f>SUM([2]ilot!G$218)</f>
        <v>0</v>
      </c>
      <c r="M33" s="71">
        <f t="shared" si="8"/>
        <v>0</v>
      </c>
      <c r="N33" s="104">
        <f>SUM([2]ilot!C$300)</f>
        <v>1240000000</v>
      </c>
      <c r="O33" s="60">
        <f>SUM([2]ilot!D$300)</f>
        <v>0</v>
      </c>
      <c r="P33" s="60">
        <f t="shared" ref="P33:P39" si="33">SUM(N33:O33)</f>
        <v>1240000000</v>
      </c>
      <c r="Q33" s="61">
        <f t="shared" ref="Q33:Q39" si="34">IF(OR(P33=0,P$32=0),0,(P33/P$32)*100)</f>
        <v>1.8738287362395706E-2</v>
      </c>
      <c r="R33" s="60">
        <f>SUM([2]ilot!G$300)</f>
        <v>205345023</v>
      </c>
      <c r="S33" s="71">
        <f t="shared" si="9"/>
        <v>16.5600825</v>
      </c>
      <c r="T33" s="104">
        <f>SUM([2]ilot!C$8)</f>
        <v>3582472000</v>
      </c>
      <c r="U33" s="60">
        <f>SUM([2]ieaab!D$8)</f>
        <v>0</v>
      </c>
      <c r="V33" s="60">
        <f t="shared" ref="V33:V39" si="35">SUM(T33:U33)</f>
        <v>3582472000</v>
      </c>
      <c r="W33" s="61">
        <f t="shared" ref="W33:W39" si="36">IF(OR(V33=0,V$32=0),0,(V33/V$32)*100)</f>
        <v>0</v>
      </c>
      <c r="X33" s="60">
        <f>SUM([2]ilot!G$8)</f>
        <v>0</v>
      </c>
      <c r="Y33" s="71">
        <f t="shared" si="29"/>
        <v>0</v>
      </c>
      <c r="Z33" s="104">
        <f>SUM(B33+H33+N33+T33)</f>
        <v>66226849000</v>
      </c>
      <c r="AA33" s="60">
        <f>SUM(C33+I33+O33+U33)</f>
        <v>0</v>
      </c>
      <c r="AB33" s="60">
        <f t="shared" ref="AB33:AB39" si="37">SUM(Z33:AA33)</f>
        <v>66226849000</v>
      </c>
      <c r="AC33" s="61">
        <f t="shared" si="5"/>
        <v>0.38224744698793151</v>
      </c>
      <c r="AD33" s="60">
        <f>SUM(F33+L33+R33+X33)</f>
        <v>12260448774</v>
      </c>
      <c r="AE33" s="61">
        <f t="shared" si="11"/>
        <v>18.512807055035942</v>
      </c>
      <c r="AF33" s="62">
        <f t="shared" si="12"/>
        <v>53966400226</v>
      </c>
      <c r="AG33" s="49">
        <f>SUM('gas ent'!BF58)</f>
        <v>66226849000</v>
      </c>
      <c r="AH33" s="72">
        <f t="shared" ref="AH33:AH64" si="38">SUM(AB33-AG33)</f>
        <v>0</v>
      </c>
    </row>
    <row r="34" spans="1:34" x14ac:dyDescent="0.25">
      <c r="A34" s="92" t="s">
        <v>364</v>
      </c>
      <c r="B34" s="83">
        <f>SUM([2]ican!C$13)</f>
        <v>9244000000</v>
      </c>
      <c r="C34" s="63">
        <f>SUM([2]ican!D$13)</f>
        <v>0</v>
      </c>
      <c r="D34" s="63">
        <f t="shared" si="31"/>
        <v>9244000000</v>
      </c>
      <c r="E34" s="64">
        <f t="shared" si="0"/>
        <v>0.11776843890042245</v>
      </c>
      <c r="F34" s="63">
        <f>SUM([2]ican!G$13)</f>
        <v>2125995799</v>
      </c>
      <c r="G34" s="65">
        <f t="shared" si="7"/>
        <v>22.998656414971876</v>
      </c>
      <c r="H34" s="83">
        <f>SUM([2]ican!C$218)</f>
        <v>19227412000</v>
      </c>
      <c r="I34" s="63">
        <f>SUM([2]ican!D$218)</f>
        <v>0</v>
      </c>
      <c r="J34" s="63">
        <f t="shared" si="32"/>
        <v>19227412000</v>
      </c>
      <c r="K34" s="64">
        <f t="shared" si="1"/>
        <v>0.67255056692651971</v>
      </c>
      <c r="L34" s="63">
        <f>SUM([2]ican!G$218)</f>
        <v>9075361701</v>
      </c>
      <c r="M34" s="65">
        <f t="shared" si="8"/>
        <v>47.20012085349812</v>
      </c>
      <c r="N34" s="83">
        <f>SUM([2]ican!C$300)</f>
        <v>4290000000</v>
      </c>
      <c r="O34" s="63">
        <f>SUM([2]ican!D$300)</f>
        <v>0</v>
      </c>
      <c r="P34" s="63">
        <f t="shared" si="33"/>
        <v>4290000000</v>
      </c>
      <c r="Q34" s="64">
        <f t="shared" si="34"/>
        <v>6.4828429665062567E-2</v>
      </c>
      <c r="R34" s="63">
        <f>SUM([2]ican!G$300)</f>
        <v>4030453742</v>
      </c>
      <c r="S34" s="65">
        <f t="shared" si="9"/>
        <v>93.949970675990684</v>
      </c>
      <c r="T34" s="83">
        <f>SUM([2]ican!C$8)</f>
        <v>3030000000</v>
      </c>
      <c r="U34" s="63">
        <f>SUM([2]ican!D$8)</f>
        <v>0</v>
      </c>
      <c r="V34" s="63">
        <f t="shared" si="35"/>
        <v>3030000000</v>
      </c>
      <c r="W34" s="64">
        <f t="shared" si="36"/>
        <v>0</v>
      </c>
      <c r="X34" s="63">
        <f>SUM([2]ican!G$8)</f>
        <v>0</v>
      </c>
      <c r="Y34" s="65">
        <f t="shared" si="29"/>
        <v>0</v>
      </c>
      <c r="Z34" s="83">
        <f t="shared" ref="Z34:AA39" si="39">SUM(B34+H34+N34+T34)</f>
        <v>35791412000</v>
      </c>
      <c r="AA34" s="63">
        <f t="shared" si="39"/>
        <v>0</v>
      </c>
      <c r="AB34" s="63">
        <f t="shared" si="37"/>
        <v>35791412000</v>
      </c>
      <c r="AC34" s="64">
        <f t="shared" si="5"/>
        <v>0.20658050424674765</v>
      </c>
      <c r="AD34" s="63">
        <f t="shared" ref="AD34:AD39" si="40">SUM(F34+L34+R34+X34)</f>
        <v>15231811242</v>
      </c>
      <c r="AE34" s="64">
        <f t="shared" si="11"/>
        <v>42.557167741803539</v>
      </c>
      <c r="AF34" s="66">
        <f t="shared" si="12"/>
        <v>20559600758</v>
      </c>
      <c r="AG34" s="49">
        <f>SUM('gas ent'!BF59)</f>
        <v>35791412000</v>
      </c>
      <c r="AH34" s="72">
        <f t="shared" si="38"/>
        <v>0</v>
      </c>
    </row>
    <row r="35" spans="1:34" x14ac:dyDescent="0.25">
      <c r="A35" s="92" t="s">
        <v>365</v>
      </c>
      <c r="B35" s="83">
        <f>SUM([2]imet!C$13)</f>
        <v>88932390483</v>
      </c>
      <c r="C35" s="63">
        <f>SUM([2]imet!D$13)</f>
        <v>0</v>
      </c>
      <c r="D35" s="63">
        <f t="shared" si="31"/>
        <v>88932390483</v>
      </c>
      <c r="E35" s="64">
        <f t="shared" si="0"/>
        <v>1.1329974897085349</v>
      </c>
      <c r="F35" s="63">
        <f>SUM([2]imet!G$13)</f>
        <v>22909139566</v>
      </c>
      <c r="G35" s="65">
        <f t="shared" si="7"/>
        <v>25.760175164052551</v>
      </c>
      <c r="H35" s="83">
        <f>SUM([2]imet!C$218)</f>
        <v>12000000000</v>
      </c>
      <c r="I35" s="63">
        <f>SUM([2]imet!D$218)</f>
        <v>0</v>
      </c>
      <c r="J35" s="63">
        <f t="shared" si="32"/>
        <v>12000000000</v>
      </c>
      <c r="K35" s="64">
        <f t="shared" si="1"/>
        <v>0.4197448311357887</v>
      </c>
      <c r="L35" s="63">
        <f>SUM([2]imet!G$218)</f>
        <v>3000000000</v>
      </c>
      <c r="M35" s="65">
        <f t="shared" si="8"/>
        <v>25</v>
      </c>
      <c r="N35" s="83">
        <f>SUM([2]imet!C$300)</f>
        <v>556834223</v>
      </c>
      <c r="O35" s="63">
        <f>SUM([2]imet!D$300)</f>
        <v>0</v>
      </c>
      <c r="P35" s="63">
        <f t="shared" si="33"/>
        <v>556834223</v>
      </c>
      <c r="Q35" s="64">
        <f t="shared" si="34"/>
        <v>8.4146126482180107E-3</v>
      </c>
      <c r="R35" s="63">
        <f>SUM([2]imet!G$300)</f>
        <v>103020589</v>
      </c>
      <c r="S35" s="65">
        <f t="shared" si="9"/>
        <v>18.501123807542985</v>
      </c>
      <c r="T35" s="83">
        <f>SUM([2]imet!C$8)</f>
        <v>6382617647</v>
      </c>
      <c r="U35" s="63">
        <f>SUM([2]imet!D$8)</f>
        <v>0</v>
      </c>
      <c r="V35" s="63">
        <f t="shared" si="35"/>
        <v>6382617647</v>
      </c>
      <c r="W35" s="64">
        <f t="shared" si="36"/>
        <v>0</v>
      </c>
      <c r="X35" s="63">
        <f>SUM([2]imet!G$8)</f>
        <v>14904913445</v>
      </c>
      <c r="Y35" s="65">
        <f t="shared" si="29"/>
        <v>233.5235207455315</v>
      </c>
      <c r="Z35" s="83">
        <f t="shared" si="39"/>
        <v>107871842353</v>
      </c>
      <c r="AA35" s="63">
        <f t="shared" si="39"/>
        <v>0</v>
      </c>
      <c r="AB35" s="63">
        <f t="shared" si="37"/>
        <v>107871842353</v>
      </c>
      <c r="AC35" s="64">
        <f t="shared" si="5"/>
        <v>0.62261359197866817</v>
      </c>
      <c r="AD35" s="63">
        <f t="shared" si="40"/>
        <v>40917073600</v>
      </c>
      <c r="AE35" s="64">
        <f t="shared" si="11"/>
        <v>37.931190111783664</v>
      </c>
      <c r="AF35" s="66">
        <f t="shared" si="12"/>
        <v>66954768753</v>
      </c>
      <c r="AG35" s="49">
        <f>SUM('gas ent'!BF60)</f>
        <v>107871842353</v>
      </c>
      <c r="AH35" s="72">
        <f t="shared" si="38"/>
        <v>0</v>
      </c>
    </row>
    <row r="36" spans="1:34" x14ac:dyDescent="0.25">
      <c r="A36" s="92" t="s">
        <v>366</v>
      </c>
      <c r="B36" s="83">
        <f>SUM([2]itra!C$13)</f>
        <v>135770554613</v>
      </c>
      <c r="C36" s="63">
        <f>SUM([2]itra!D$13)</f>
        <v>0</v>
      </c>
      <c r="D36" s="63">
        <f t="shared" si="31"/>
        <v>135770554613</v>
      </c>
      <c r="E36" s="64">
        <f t="shared" si="0"/>
        <v>1.7297150871286846</v>
      </c>
      <c r="F36" s="63">
        <f>SUM([2]itra!G$13)</f>
        <v>26270716873</v>
      </c>
      <c r="G36" s="65">
        <f t="shared" si="7"/>
        <v>19.349347837520423</v>
      </c>
      <c r="H36" s="83">
        <f>SUM([2]itra!C$218)</f>
        <v>3668209793382</v>
      </c>
      <c r="I36" s="63">
        <f>SUM([2]itra!D$218)</f>
        <v>-200000000000</v>
      </c>
      <c r="J36" s="63">
        <f t="shared" si="32"/>
        <v>3468209793382</v>
      </c>
      <c r="K36" s="64">
        <f t="shared" si="1"/>
        <v>121.31359450555135</v>
      </c>
      <c r="L36" s="63">
        <f>SUM([2]itra!G$218)</f>
        <v>316273214460</v>
      </c>
      <c r="M36" s="65">
        <f t="shared" si="8"/>
        <v>9.1192065446418233</v>
      </c>
      <c r="N36" s="83">
        <f>SUM([2]itra!C$300)</f>
        <v>22000000000</v>
      </c>
      <c r="O36" s="63">
        <f>SUM([2]itra!D$300)</f>
        <v>0</v>
      </c>
      <c r="P36" s="63">
        <f t="shared" si="33"/>
        <v>22000000000</v>
      </c>
      <c r="Q36" s="64">
        <f t="shared" si="34"/>
        <v>0.33245348546185932</v>
      </c>
      <c r="R36" s="63">
        <f>SUM([2]itra!G$300)</f>
        <v>2032101450</v>
      </c>
      <c r="S36" s="65">
        <f t="shared" si="9"/>
        <v>9.2368247727272728</v>
      </c>
      <c r="T36" s="83">
        <f>SUM([2]itra!C$8)</f>
        <v>522009477908</v>
      </c>
      <c r="U36" s="63">
        <f>SUM([2]itra!D$8)</f>
        <v>0</v>
      </c>
      <c r="V36" s="63">
        <f t="shared" si="35"/>
        <v>522009477908</v>
      </c>
      <c r="W36" s="64">
        <f t="shared" si="36"/>
        <v>0</v>
      </c>
      <c r="X36" s="63">
        <f>SUM([2]itra!G$8)</f>
        <v>0</v>
      </c>
      <c r="Y36" s="65">
        <f t="shared" si="29"/>
        <v>0</v>
      </c>
      <c r="Z36" s="83">
        <f t="shared" si="39"/>
        <v>4347989825903</v>
      </c>
      <c r="AA36" s="63">
        <f t="shared" si="39"/>
        <v>-200000000000</v>
      </c>
      <c r="AB36" s="63">
        <f t="shared" si="37"/>
        <v>4147989825903</v>
      </c>
      <c r="AC36" s="64">
        <f t="shared" si="5"/>
        <v>23.941325082268918</v>
      </c>
      <c r="AD36" s="63">
        <f t="shared" si="40"/>
        <v>344576032783</v>
      </c>
      <c r="AE36" s="64">
        <f t="shared" si="11"/>
        <v>8.3070607027823957</v>
      </c>
      <c r="AF36" s="66">
        <f t="shared" si="12"/>
        <v>3803413793120</v>
      </c>
      <c r="AG36" s="49">
        <f>SUM('gas ent'!BF61)</f>
        <v>4147989825903</v>
      </c>
      <c r="AH36" s="72">
        <f t="shared" si="38"/>
        <v>0</v>
      </c>
    </row>
    <row r="37" spans="1:34" x14ac:dyDescent="0.25">
      <c r="A37" s="92" t="s">
        <v>367</v>
      </c>
      <c r="B37" s="83">
        <f>SUM([2]ieru!C$13)</f>
        <v>11300000000</v>
      </c>
      <c r="C37" s="63">
        <f>SUM([2]ieru!D$13)</f>
        <v>0</v>
      </c>
      <c r="D37" s="63">
        <f t="shared" si="31"/>
        <v>11300000000</v>
      </c>
      <c r="E37" s="64">
        <f t="shared" si="0"/>
        <v>0.14396185196611572</v>
      </c>
      <c r="F37" s="63">
        <f>SUM([2]ieru!G$13)</f>
        <v>11315605172</v>
      </c>
      <c r="G37" s="65">
        <f t="shared" si="7"/>
        <v>100.13809886725664</v>
      </c>
      <c r="H37" s="83">
        <f>SUM([2]ieru!C$218)</f>
        <v>0</v>
      </c>
      <c r="I37" s="63">
        <f>SUM([2]ieru!D$218)</f>
        <v>0</v>
      </c>
      <c r="J37" s="63">
        <f t="shared" si="32"/>
        <v>0</v>
      </c>
      <c r="K37" s="64">
        <f t="shared" si="1"/>
        <v>0</v>
      </c>
      <c r="L37" s="63">
        <f>SUM([2]ieru!G$218)</f>
        <v>0</v>
      </c>
      <c r="M37" s="65">
        <f t="shared" si="8"/>
        <v>0</v>
      </c>
      <c r="N37" s="83">
        <f>SUM([2]ieru!C$300)</f>
        <v>183320000000</v>
      </c>
      <c r="O37" s="63">
        <f>SUM([2]ieru!D$300)</f>
        <v>0</v>
      </c>
      <c r="P37" s="63">
        <f t="shared" si="33"/>
        <v>183320000000</v>
      </c>
      <c r="Q37" s="64">
        <f t="shared" si="34"/>
        <v>2.7702442252212753</v>
      </c>
      <c r="R37" s="63">
        <f>SUM([2]ieru!G$300)</f>
        <v>16510738553</v>
      </c>
      <c r="S37" s="65">
        <f t="shared" si="9"/>
        <v>9.0065124116299362</v>
      </c>
      <c r="T37" s="83">
        <f>SUM([2]ieru!C$8)</f>
        <v>10912544504</v>
      </c>
      <c r="U37" s="63">
        <f>SUM([2]ieru!D$8)</f>
        <v>0</v>
      </c>
      <c r="V37" s="63">
        <f t="shared" si="35"/>
        <v>10912544504</v>
      </c>
      <c r="W37" s="64">
        <f t="shared" si="36"/>
        <v>0</v>
      </c>
      <c r="X37" s="63">
        <f>SUM([2]ieru!G$8)</f>
        <v>0</v>
      </c>
      <c r="Y37" s="65">
        <f t="shared" si="29"/>
        <v>0</v>
      </c>
      <c r="Z37" s="83">
        <f t="shared" si="39"/>
        <v>205532544504</v>
      </c>
      <c r="AA37" s="63">
        <f t="shared" si="39"/>
        <v>0</v>
      </c>
      <c r="AB37" s="63">
        <f t="shared" si="37"/>
        <v>205532544504</v>
      </c>
      <c r="AC37" s="64">
        <f t="shared" si="5"/>
        <v>1.1862906297955895</v>
      </c>
      <c r="AD37" s="63">
        <f t="shared" si="40"/>
        <v>27826343725</v>
      </c>
      <c r="AE37" s="64">
        <f t="shared" si="11"/>
        <v>13.538655784246595</v>
      </c>
      <c r="AF37" s="66">
        <f t="shared" si="12"/>
        <v>177706200779</v>
      </c>
      <c r="AG37" s="49">
        <f>SUM('gas ent'!BF62)</f>
        <v>205532544504</v>
      </c>
      <c r="AH37" s="72">
        <f t="shared" si="38"/>
        <v>0</v>
      </c>
    </row>
    <row r="38" spans="1:34" x14ac:dyDescent="0.25">
      <c r="A38" s="92" t="s">
        <v>368</v>
      </c>
      <c r="B38" s="83">
        <f>SUM([2]iagu!C$13)</f>
        <v>153416571820</v>
      </c>
      <c r="C38" s="63">
        <f>SUM([2]iagu!D$13)</f>
        <v>0</v>
      </c>
      <c r="D38" s="63">
        <f t="shared" si="31"/>
        <v>153416571820</v>
      </c>
      <c r="E38" s="64">
        <f t="shared" si="0"/>
        <v>1.9545251151769731</v>
      </c>
      <c r="F38" s="63">
        <f>SUM([2]iagu!G$13)</f>
        <v>26635064598</v>
      </c>
      <c r="G38" s="65">
        <f t="shared" si="7"/>
        <v>17.361269569528829</v>
      </c>
      <c r="H38" s="83">
        <f>SUM([2]iagu!C$218)</f>
        <v>0</v>
      </c>
      <c r="I38" s="63">
        <f>SUM([2]iagu!D$218)</f>
        <v>0</v>
      </c>
      <c r="J38" s="63">
        <f t="shared" si="32"/>
        <v>0</v>
      </c>
      <c r="K38" s="64">
        <f t="shared" si="1"/>
        <v>0</v>
      </c>
      <c r="L38" s="63">
        <f>SUM([2]iagu!G$218)</f>
        <v>0</v>
      </c>
      <c r="M38" s="65">
        <f t="shared" si="8"/>
        <v>0</v>
      </c>
      <c r="N38" s="83">
        <f>SUM([2]iagu!C$300)</f>
        <v>42255399</v>
      </c>
      <c r="O38" s="63">
        <f>SUM([2]iagu!D$300)</f>
        <v>0</v>
      </c>
      <c r="P38" s="63">
        <f t="shared" si="33"/>
        <v>42255399</v>
      </c>
      <c r="Q38" s="64">
        <f t="shared" si="34"/>
        <v>6.3854339441507112E-4</v>
      </c>
      <c r="R38" s="63">
        <f>SUM([2]iagu!G$300)</f>
        <v>61351218</v>
      </c>
      <c r="S38" s="65">
        <f t="shared" si="9"/>
        <v>145.19142985728286</v>
      </c>
      <c r="T38" s="83">
        <f>SUM([2]iagu!C$8)</f>
        <v>0</v>
      </c>
      <c r="U38" s="63">
        <f>SUM([2]iagu!D$8)</f>
        <v>0</v>
      </c>
      <c r="V38" s="63">
        <f t="shared" si="35"/>
        <v>0</v>
      </c>
      <c r="W38" s="64">
        <f t="shared" si="36"/>
        <v>0</v>
      </c>
      <c r="X38" s="63">
        <f>SUM([2]iagu!G$8)</f>
        <v>0</v>
      </c>
      <c r="Y38" s="65">
        <f t="shared" si="29"/>
        <v>0</v>
      </c>
      <c r="Z38" s="83">
        <f t="shared" si="39"/>
        <v>153458827219</v>
      </c>
      <c r="AA38" s="63">
        <f t="shared" si="39"/>
        <v>0</v>
      </c>
      <c r="AB38" s="63">
        <f t="shared" si="37"/>
        <v>153458827219</v>
      </c>
      <c r="AC38" s="64">
        <f t="shared" si="5"/>
        <v>0.88573208310461571</v>
      </c>
      <c r="AD38" s="63">
        <f t="shared" si="40"/>
        <v>26696415816</v>
      </c>
      <c r="AE38" s="64">
        <f t="shared" si="11"/>
        <v>17.396468029761323</v>
      </c>
      <c r="AF38" s="66">
        <f t="shared" si="12"/>
        <v>126762411403</v>
      </c>
      <c r="AG38" s="49">
        <f>SUM('gas ent'!BF63)</f>
        <v>153458827219</v>
      </c>
      <c r="AH38" s="72">
        <f t="shared" si="38"/>
        <v>0</v>
      </c>
    </row>
    <row r="39" spans="1:34" ht="16.5" thickBot="1" x14ac:dyDescent="0.3">
      <c r="A39" s="107" t="s">
        <v>369</v>
      </c>
      <c r="B39" s="102">
        <f>SUM([2]ieaab!C13)</f>
        <v>1288277213000</v>
      </c>
      <c r="C39" s="67">
        <f>SUM([2]ieaab!D13)</f>
        <v>0</v>
      </c>
      <c r="D39" s="67">
        <f t="shared" si="31"/>
        <v>1288277213000</v>
      </c>
      <c r="E39" s="68">
        <f t="shared" si="0"/>
        <v>16.412634816745673</v>
      </c>
      <c r="F39" s="67">
        <f>SUM([2]ieaab!G13)</f>
        <v>335772493036</v>
      </c>
      <c r="G39" s="69">
        <f t="shared" si="7"/>
        <v>26.063683316581336</v>
      </c>
      <c r="H39" s="102">
        <f>SUM([2]ieaab!C218)</f>
        <v>266119361000</v>
      </c>
      <c r="I39" s="67">
        <f>SUM([2]ieaab!D218)</f>
        <v>0</v>
      </c>
      <c r="J39" s="67">
        <f t="shared" si="32"/>
        <v>266119361000</v>
      </c>
      <c r="K39" s="68">
        <f t="shared" si="1"/>
        <v>9.3085188537424166</v>
      </c>
      <c r="L39" s="67">
        <f>SUM([2]ieaab!G218)</f>
        <v>45444960226</v>
      </c>
      <c r="M39" s="69">
        <f t="shared" si="8"/>
        <v>17.076908668061922</v>
      </c>
      <c r="N39" s="102">
        <f>SUM([2]ieaab!C300)</f>
        <v>119675727000</v>
      </c>
      <c r="O39" s="67">
        <f>SUM([2]ieaab!D300)</f>
        <v>0</v>
      </c>
      <c r="P39" s="67">
        <f t="shared" si="33"/>
        <v>119675727000</v>
      </c>
      <c r="Q39" s="68">
        <f t="shared" si="34"/>
        <v>1.808482389378725</v>
      </c>
      <c r="R39" s="67">
        <f>SUM([2]ieaab!G300)</f>
        <v>27404115749</v>
      </c>
      <c r="S39" s="69">
        <f t="shared" si="9"/>
        <v>22.898641550763255</v>
      </c>
      <c r="T39" s="102">
        <f>SUM([2]ieaab!C8)</f>
        <v>723939539000</v>
      </c>
      <c r="U39" s="67">
        <f>SUM([2]ieaab!D8)</f>
        <v>0</v>
      </c>
      <c r="V39" s="67">
        <f t="shared" si="35"/>
        <v>723939539000</v>
      </c>
      <c r="W39" s="68">
        <f t="shared" si="36"/>
        <v>0</v>
      </c>
      <c r="X39" s="67">
        <f>SUM([2]ieaab!G8)</f>
        <v>723939539000</v>
      </c>
      <c r="Y39" s="69">
        <f t="shared" si="29"/>
        <v>100</v>
      </c>
      <c r="Z39" s="102">
        <f t="shared" si="39"/>
        <v>2398011840000</v>
      </c>
      <c r="AA39" s="67">
        <f t="shared" si="39"/>
        <v>0</v>
      </c>
      <c r="AB39" s="67">
        <f t="shared" si="37"/>
        <v>2398011840000</v>
      </c>
      <c r="AC39" s="68">
        <f t="shared" si="5"/>
        <v>13.840820113407961</v>
      </c>
      <c r="AD39" s="67">
        <f t="shared" si="40"/>
        <v>1132561108011</v>
      </c>
      <c r="AE39" s="68">
        <f t="shared" si="11"/>
        <v>47.229170812225846</v>
      </c>
      <c r="AF39" s="73">
        <f t="shared" si="12"/>
        <v>1265450731989</v>
      </c>
      <c r="AG39" s="49">
        <f>SUM('gas ent'!BF64)</f>
        <v>2398011840000</v>
      </c>
      <c r="AH39" s="72">
        <f t="shared" si="38"/>
        <v>0</v>
      </c>
    </row>
    <row r="40" spans="1:34" ht="16.5" thickBot="1" x14ac:dyDescent="0.3">
      <c r="A40" s="114" t="s">
        <v>370</v>
      </c>
      <c r="B40" s="106">
        <f>SUM(B33:B39)</f>
        <v>1748345106916</v>
      </c>
      <c r="C40" s="57">
        <f>SUM(C33:C39)</f>
        <v>0</v>
      </c>
      <c r="D40" s="57">
        <f t="shared" ref="D40" si="41">SUM(B40:C40)</f>
        <v>1748345106916</v>
      </c>
      <c r="E40" s="58">
        <f t="shared" ref="E40:E64" si="42">IF(OR(D40=0,D$32=0),0,(D40/D$32)*100)</f>
        <v>22.273893758187956</v>
      </c>
      <c r="F40" s="57">
        <f>SUM(F33:F39)</f>
        <v>437084118795</v>
      </c>
      <c r="G40" s="70">
        <f t="shared" ref="G40:G64" si="43">IF(OR(F40=0,D40=0),0,(F40/D40)*100)</f>
        <v>24.999876572766357</v>
      </c>
      <c r="H40" s="106">
        <f>SUM(H33:H39)</f>
        <v>3965556566382</v>
      </c>
      <c r="I40" s="57">
        <f>SUM(I33:I39)</f>
        <v>-200000000000</v>
      </c>
      <c r="J40" s="57">
        <f t="shared" ref="J40" si="44">SUM(H40:I40)</f>
        <v>3765556566382</v>
      </c>
      <c r="K40" s="58">
        <f t="shared" ref="K40:K64" si="45">IF(OR(J40=0,J$32=0),0,(J40/J$32)*100)</f>
        <v>131.71440875735607</v>
      </c>
      <c r="L40" s="57">
        <f>SUM(L33:L39)</f>
        <v>373793536387</v>
      </c>
      <c r="M40" s="70">
        <f t="shared" ref="M40:M64" si="46">IF(OR(L40=0,J40=0),0,(L40/J40)*100)</f>
        <v>9.9266477557166564</v>
      </c>
      <c r="N40" s="106">
        <f>SUM(N33:N39)</f>
        <v>331124816622</v>
      </c>
      <c r="O40" s="57">
        <f>SUM(O33:O39)</f>
        <v>0</v>
      </c>
      <c r="P40" s="57">
        <f t="shared" ref="P40" si="47">SUM(N40:O40)</f>
        <v>331124816622</v>
      </c>
      <c r="Q40" s="58">
        <f t="shared" ref="Q40:Q64" si="48">IF(OR(P40=0,P$32=0),0,(P40/P$32)*100)</f>
        <v>5.0037999731319509</v>
      </c>
      <c r="R40" s="57">
        <f>SUM(R33:R39)</f>
        <v>50347126324</v>
      </c>
      <c r="S40" s="70">
        <f t="shared" ref="S40:S64" si="49">IF(OR(R40=0,P40=0),0,(R40/P40)*100)</f>
        <v>15.204878582529934</v>
      </c>
      <c r="T40" s="106">
        <f>SUM(T33:T39)</f>
        <v>1269856651059</v>
      </c>
      <c r="U40" s="57">
        <f>SUM(U33:U39)</f>
        <v>0</v>
      </c>
      <c r="V40" s="57">
        <f t="shared" ref="V40" si="50">SUM(T40:U40)</f>
        <v>1269856651059</v>
      </c>
      <c r="W40" s="58">
        <f t="shared" ref="W40:W64" si="51">IF(OR(V40=0,V$32=0),0,(V40/V$32)*100)</f>
        <v>0</v>
      </c>
      <c r="X40" s="57">
        <f>SUM(X33:X39)</f>
        <v>738844452445</v>
      </c>
      <c r="Y40" s="70">
        <f t="shared" si="29"/>
        <v>58.183295872714368</v>
      </c>
      <c r="Z40" s="106">
        <f>SUM(Z33:Z39)</f>
        <v>7314883140979</v>
      </c>
      <c r="AA40" s="57">
        <f>SUM(AA33:AA39)</f>
        <v>-200000000000</v>
      </c>
      <c r="AB40" s="57">
        <f t="shared" ref="AB40:AB64" si="52">SUM(Z40:AA40)</f>
        <v>7114883140979</v>
      </c>
      <c r="AC40" s="58">
        <f t="shared" si="5"/>
        <v>41.065609451790429</v>
      </c>
      <c r="AD40" s="57">
        <f>SUM(AD33:AD39)</f>
        <v>1600069233951</v>
      </c>
      <c r="AE40" s="58">
        <f t="shared" si="11"/>
        <v>22.489044475449138</v>
      </c>
      <c r="AF40" s="59">
        <f>SUM(AF33:AF39)</f>
        <v>5514813907028</v>
      </c>
      <c r="AG40" s="49">
        <f>SUM('gas ent'!BF65)</f>
        <v>7114883140979</v>
      </c>
      <c r="AH40" s="72">
        <f t="shared" si="38"/>
        <v>0</v>
      </c>
    </row>
    <row r="41" spans="1:34" x14ac:dyDescent="0.25">
      <c r="A41" s="108" t="s">
        <v>371</v>
      </c>
      <c r="B41" s="109">
        <f>SUM([3]vi!C$13)</f>
        <v>88097000000</v>
      </c>
      <c r="C41" s="110">
        <f>SUM([3]vi!D$13)</f>
        <v>0</v>
      </c>
      <c r="D41" s="60">
        <f t="shared" ref="D41:D64" si="53">SUM(B41:C41)</f>
        <v>88097000000</v>
      </c>
      <c r="E41" s="61">
        <f t="shared" si="42"/>
        <v>1.1223546258990171</v>
      </c>
      <c r="F41" s="110">
        <f>SUM([3]vi!G$13)</f>
        <v>15371896551</v>
      </c>
      <c r="G41" s="71">
        <f t="shared" si="43"/>
        <v>17.44883089208486</v>
      </c>
      <c r="H41" s="111"/>
      <c r="I41" s="112"/>
      <c r="J41" s="60">
        <f t="shared" ref="J41:J63" si="54">SUM(H41:I41)</f>
        <v>0</v>
      </c>
      <c r="K41" s="61">
        <f t="shared" si="45"/>
        <v>0</v>
      </c>
      <c r="L41" s="60"/>
      <c r="M41" s="71">
        <f t="shared" si="46"/>
        <v>0</v>
      </c>
      <c r="N41" s="113">
        <f>SUM([3]vi!C300)</f>
        <v>16000000</v>
      </c>
      <c r="O41" s="110">
        <f>SUM([3]vi!D300)</f>
        <v>0</v>
      </c>
      <c r="P41" s="60">
        <f t="shared" ref="P41:P64" si="55">SUM(N41:O41)</f>
        <v>16000000</v>
      </c>
      <c r="Q41" s="61">
        <f t="shared" si="48"/>
        <v>2.417843530631704E-4</v>
      </c>
      <c r="R41" s="110">
        <f>SUM([3]vi!G300)</f>
        <v>9826317</v>
      </c>
      <c r="S41" s="71">
        <f t="shared" si="49"/>
        <v>61.414481249999994</v>
      </c>
      <c r="T41" s="113">
        <f>SUM([3]vi!C11)</f>
        <v>0</v>
      </c>
      <c r="U41" s="110">
        <f>SUM([3]vi!D11)</f>
        <v>0</v>
      </c>
      <c r="V41" s="60">
        <f t="shared" ref="V41:V64" si="56">SUM(T41:U41)</f>
        <v>0</v>
      </c>
      <c r="W41" s="61">
        <f t="shared" si="51"/>
        <v>0</v>
      </c>
      <c r="X41" s="110">
        <f>SUM([3]vi!G11)</f>
        <v>0</v>
      </c>
      <c r="Y41" s="71">
        <f t="shared" si="29"/>
        <v>0</v>
      </c>
      <c r="Z41" s="104">
        <f t="shared" ref="Z41:Z64" si="57">SUM(B41+H41+N41+T41)</f>
        <v>88113000000</v>
      </c>
      <c r="AA41" s="60">
        <f t="shared" ref="AA41:AA64" si="58">SUM(C41+I41+O41+U41)</f>
        <v>0</v>
      </c>
      <c r="AB41" s="60">
        <f t="shared" si="52"/>
        <v>88113000000</v>
      </c>
      <c r="AC41" s="61">
        <f t="shared" si="5"/>
        <v>0.50856970858522366</v>
      </c>
      <c r="AD41" s="60">
        <f t="shared" ref="AD41:AD64" si="59">SUM(F41+L41+R41+X41)</f>
        <v>15381722868</v>
      </c>
      <c r="AE41" s="61">
        <f t="shared" si="11"/>
        <v>17.456814395151678</v>
      </c>
      <c r="AF41" s="62">
        <f t="shared" ref="AF41:AF64" si="60">SUM(AB41-AD41)</f>
        <v>72731277132</v>
      </c>
      <c r="AG41" s="49">
        <f>SUM('gas ent'!BF66)</f>
        <v>88113000000</v>
      </c>
      <c r="AH41" s="72">
        <f t="shared" si="38"/>
        <v>0</v>
      </c>
    </row>
    <row r="42" spans="1:34" s="75" customFormat="1" x14ac:dyDescent="0.25">
      <c r="A42" s="93" t="s">
        <v>372</v>
      </c>
      <c r="B42" s="88">
        <f>SUM([3]tn!C$13)</f>
        <v>106205000000</v>
      </c>
      <c r="C42" s="78">
        <f>SUM([3]tn!D$13)</f>
        <v>0</v>
      </c>
      <c r="D42" s="63">
        <f t="shared" si="53"/>
        <v>106205000000</v>
      </c>
      <c r="E42" s="64">
        <f t="shared" si="42"/>
        <v>1.3530503086779928</v>
      </c>
      <c r="F42" s="78">
        <f>SUM([3]tn!G$13)</f>
        <v>21245477324</v>
      </c>
      <c r="G42" s="65">
        <f t="shared" si="43"/>
        <v>20.004215737488817</v>
      </c>
      <c r="H42" s="87"/>
      <c r="I42" s="80"/>
      <c r="J42" s="63">
        <f t="shared" si="54"/>
        <v>0</v>
      </c>
      <c r="K42" s="64">
        <f t="shared" si="45"/>
        <v>0</v>
      </c>
      <c r="L42" s="63"/>
      <c r="M42" s="65">
        <f t="shared" si="46"/>
        <v>0</v>
      </c>
      <c r="N42" s="85">
        <f>SUM([3]tn!C$300)</f>
        <v>6000000</v>
      </c>
      <c r="O42" s="78">
        <f>SUM([3]tn!D$300)</f>
        <v>0</v>
      </c>
      <c r="P42" s="63">
        <f t="shared" si="55"/>
        <v>6000000</v>
      </c>
      <c r="Q42" s="64">
        <f t="shared" si="48"/>
        <v>9.0669132398688904E-5</v>
      </c>
      <c r="R42" s="78">
        <f>SUM([3]tn!G$300)</f>
        <v>754930</v>
      </c>
      <c r="S42" s="65">
        <f t="shared" si="49"/>
        <v>12.582166666666666</v>
      </c>
      <c r="T42" s="85">
        <f>SUM([3]tn!C$11)</f>
        <v>0</v>
      </c>
      <c r="U42" s="78">
        <f>SUM([3]tn!D$11)</f>
        <v>0</v>
      </c>
      <c r="V42" s="63">
        <f t="shared" si="56"/>
        <v>0</v>
      </c>
      <c r="W42" s="64">
        <f t="shared" si="51"/>
        <v>0</v>
      </c>
      <c r="X42" s="78">
        <f>SUM([3]tn!G$11)</f>
        <v>0</v>
      </c>
      <c r="Y42" s="65">
        <f t="shared" si="29"/>
        <v>0</v>
      </c>
      <c r="Z42" s="83">
        <f t="shared" si="57"/>
        <v>106211000000</v>
      </c>
      <c r="AA42" s="63">
        <f t="shared" si="58"/>
        <v>0</v>
      </c>
      <c r="AB42" s="63">
        <f t="shared" si="52"/>
        <v>106211000000</v>
      </c>
      <c r="AC42" s="64">
        <f t="shared" si="5"/>
        <v>0.61302755914048079</v>
      </c>
      <c r="AD42" s="63">
        <f t="shared" si="59"/>
        <v>21246232254</v>
      </c>
      <c r="AE42" s="64">
        <f t="shared" si="11"/>
        <v>20.003796456110948</v>
      </c>
      <c r="AF42" s="66">
        <f t="shared" si="60"/>
        <v>84964767746</v>
      </c>
      <c r="AG42" s="49">
        <f>SUM('gas ent'!BF67)</f>
        <v>106211000000</v>
      </c>
      <c r="AH42" s="72">
        <f t="shared" si="38"/>
        <v>0</v>
      </c>
    </row>
    <row r="43" spans="1:34" x14ac:dyDescent="0.25">
      <c r="A43" s="93" t="s">
        <v>373</v>
      </c>
      <c r="B43" s="88">
        <f>SUM([3]si!C$13)</f>
        <v>117314000000</v>
      </c>
      <c r="C43" s="78">
        <f>SUM([3]si!D$13)</f>
        <v>0</v>
      </c>
      <c r="D43" s="63">
        <f t="shared" si="53"/>
        <v>117314000000</v>
      </c>
      <c r="E43" s="64">
        <f t="shared" si="42"/>
        <v>1.4945788231462742</v>
      </c>
      <c r="F43" s="78">
        <f>SUM([3]si!G$13)</f>
        <v>18133131750</v>
      </c>
      <c r="G43" s="65">
        <f t="shared" si="43"/>
        <v>15.456920529519069</v>
      </c>
      <c r="H43" s="85"/>
      <c r="I43" s="78"/>
      <c r="J43" s="63">
        <f t="shared" si="54"/>
        <v>0</v>
      </c>
      <c r="K43" s="64">
        <f t="shared" si="45"/>
        <v>0</v>
      </c>
      <c r="L43" s="63"/>
      <c r="M43" s="65">
        <f t="shared" si="46"/>
        <v>0</v>
      </c>
      <c r="N43" s="85">
        <f>SUM([3]si!C$300)</f>
        <v>25000000</v>
      </c>
      <c r="O43" s="78">
        <f>SUM([3]si!D$300)</f>
        <v>0</v>
      </c>
      <c r="P43" s="63">
        <f t="shared" si="55"/>
        <v>25000000</v>
      </c>
      <c r="Q43" s="64">
        <f t="shared" si="48"/>
        <v>3.7778805166120374E-4</v>
      </c>
      <c r="R43" s="78">
        <f>SUM([3]si!G$300)</f>
        <v>9493582</v>
      </c>
      <c r="S43" s="65">
        <f t="shared" si="49"/>
        <v>37.974328</v>
      </c>
      <c r="T43" s="85">
        <f>SUM([3]si!C$11)</f>
        <v>0</v>
      </c>
      <c r="U43" s="78">
        <f>SUM([3]si!D$11)</f>
        <v>0</v>
      </c>
      <c r="V43" s="63">
        <f t="shared" si="56"/>
        <v>0</v>
      </c>
      <c r="W43" s="64">
        <f t="shared" si="51"/>
        <v>0</v>
      </c>
      <c r="X43" s="78">
        <f>SUM([3]si!G$11)</f>
        <v>10826853907</v>
      </c>
      <c r="Y43" s="65">
        <f t="shared" si="29"/>
        <v>0</v>
      </c>
      <c r="Z43" s="83">
        <f t="shared" si="57"/>
        <v>117339000000</v>
      </c>
      <c r="AA43" s="63">
        <f t="shared" si="58"/>
        <v>0</v>
      </c>
      <c r="AB43" s="63">
        <f t="shared" si="52"/>
        <v>117339000000</v>
      </c>
      <c r="AC43" s="64">
        <f t="shared" si="5"/>
        <v>0.67725603526927414</v>
      </c>
      <c r="AD43" s="63">
        <f t="shared" si="59"/>
        <v>28969479239</v>
      </c>
      <c r="AE43" s="64">
        <f t="shared" si="11"/>
        <v>24.688704726476278</v>
      </c>
      <c r="AF43" s="66">
        <f t="shared" si="60"/>
        <v>88369520761</v>
      </c>
      <c r="AG43" s="49">
        <f>SUM('gas ent'!BF68)</f>
        <v>117339000000</v>
      </c>
      <c r="AH43" s="72">
        <f t="shared" si="38"/>
        <v>0</v>
      </c>
    </row>
    <row r="44" spans="1:34" x14ac:dyDescent="0.25">
      <c r="A44" s="93" t="s">
        <v>374</v>
      </c>
      <c r="B44" s="88">
        <f>SUM([3]oc!C$13)</f>
        <v>121389000000</v>
      </c>
      <c r="C44" s="78">
        <f>SUM([3]oc!D$13)</f>
        <v>0</v>
      </c>
      <c r="D44" s="63">
        <f t="shared" si="53"/>
        <v>121389000000</v>
      </c>
      <c r="E44" s="64">
        <f t="shared" si="42"/>
        <v>1.5464942697623734</v>
      </c>
      <c r="F44" s="78">
        <f>SUM([3]oc!G$13)</f>
        <v>27866446760</v>
      </c>
      <c r="G44" s="65">
        <f t="shared" si="43"/>
        <v>22.956319567670878</v>
      </c>
      <c r="H44" s="86"/>
      <c r="I44" s="79"/>
      <c r="J44" s="63">
        <f t="shared" si="54"/>
        <v>0</v>
      </c>
      <c r="K44" s="64">
        <f t="shared" si="45"/>
        <v>0</v>
      </c>
      <c r="L44" s="63"/>
      <c r="M44" s="65">
        <f t="shared" si="46"/>
        <v>0</v>
      </c>
      <c r="N44" s="85">
        <f>SUM([3]oc!C$300)</f>
        <v>46000000</v>
      </c>
      <c r="O44" s="78">
        <f>SUM([3]oc!D$300)</f>
        <v>0</v>
      </c>
      <c r="P44" s="63">
        <f t="shared" si="55"/>
        <v>46000000</v>
      </c>
      <c r="Q44" s="64">
        <f t="shared" si="48"/>
        <v>6.9513001505661488E-4</v>
      </c>
      <c r="R44" s="78">
        <f>SUM([3]oc!G$300)</f>
        <v>54614510</v>
      </c>
      <c r="S44" s="65">
        <f t="shared" si="49"/>
        <v>118.72719565217392</v>
      </c>
      <c r="T44" s="85">
        <f>SUM([3]oc!C$11)</f>
        <v>0</v>
      </c>
      <c r="U44" s="78">
        <f>SUM([3]oc!D$11)</f>
        <v>0</v>
      </c>
      <c r="V44" s="63">
        <f t="shared" si="56"/>
        <v>0</v>
      </c>
      <c r="W44" s="64">
        <f t="shared" si="51"/>
        <v>0</v>
      </c>
      <c r="X44" s="78">
        <f>SUM([3]oc!G$11)</f>
        <v>3823028600</v>
      </c>
      <c r="Y44" s="65">
        <f t="shared" si="29"/>
        <v>0</v>
      </c>
      <c r="Z44" s="83">
        <f t="shared" si="57"/>
        <v>121435000000</v>
      </c>
      <c r="AA44" s="63">
        <f t="shared" si="58"/>
        <v>0</v>
      </c>
      <c r="AB44" s="63">
        <f t="shared" si="52"/>
        <v>121435000000</v>
      </c>
      <c r="AC44" s="64">
        <f t="shared" si="5"/>
        <v>0.70089728600826917</v>
      </c>
      <c r="AD44" s="63">
        <f t="shared" si="59"/>
        <v>31744089870</v>
      </c>
      <c r="AE44" s="64">
        <f t="shared" si="11"/>
        <v>26.140807732531808</v>
      </c>
      <c r="AF44" s="66">
        <f t="shared" si="60"/>
        <v>89690910130</v>
      </c>
      <c r="AG44" s="49">
        <f>SUM('gas ent'!BF69)</f>
        <v>121435000000</v>
      </c>
      <c r="AH44" s="72">
        <f t="shared" si="38"/>
        <v>0</v>
      </c>
    </row>
    <row r="45" spans="1:34" x14ac:dyDescent="0.25">
      <c r="A45" s="93" t="s">
        <v>375</v>
      </c>
      <c r="B45" s="88">
        <f>SUM([3]cl!C$13)</f>
        <v>95989000000</v>
      </c>
      <c r="C45" s="78">
        <f>SUM([3]cl!D$13)</f>
        <v>0</v>
      </c>
      <c r="D45" s="63">
        <f t="shared" si="53"/>
        <v>95989000000</v>
      </c>
      <c r="E45" s="64">
        <f t="shared" si="42"/>
        <v>1.2228986025111044</v>
      </c>
      <c r="F45" s="78">
        <f>SUM([3]cl!G$13)</f>
        <v>21706199276</v>
      </c>
      <c r="G45" s="65">
        <f t="shared" si="43"/>
        <v>22.613215343424766</v>
      </c>
      <c r="H45" s="86"/>
      <c r="I45" s="79"/>
      <c r="J45" s="63">
        <f t="shared" si="54"/>
        <v>0</v>
      </c>
      <c r="K45" s="64">
        <f t="shared" si="45"/>
        <v>0</v>
      </c>
      <c r="L45" s="63"/>
      <c r="M45" s="65">
        <f t="shared" si="46"/>
        <v>0</v>
      </c>
      <c r="N45" s="85">
        <f>SUM([3]cl!C$300)</f>
        <v>97000000</v>
      </c>
      <c r="O45" s="78">
        <f>SUM([3]cl!D$300)</f>
        <v>0</v>
      </c>
      <c r="P45" s="63">
        <f t="shared" si="55"/>
        <v>97000000</v>
      </c>
      <c r="Q45" s="64">
        <f t="shared" si="48"/>
        <v>1.4658176404454706E-3</v>
      </c>
      <c r="R45" s="78">
        <f>SUM([3]cl!G$300)</f>
        <v>37987857</v>
      </c>
      <c r="S45" s="65">
        <f t="shared" si="49"/>
        <v>39.162739175257734</v>
      </c>
      <c r="T45" s="85">
        <f>SUM([3]cl!C$11)</f>
        <v>0</v>
      </c>
      <c r="U45" s="78">
        <f>SUM([3]cl!D$11)</f>
        <v>0</v>
      </c>
      <c r="V45" s="63">
        <f t="shared" si="56"/>
        <v>0</v>
      </c>
      <c r="W45" s="64">
        <f t="shared" si="51"/>
        <v>0</v>
      </c>
      <c r="X45" s="78">
        <f>SUM([3]cl!G$11)</f>
        <v>0</v>
      </c>
      <c r="Y45" s="65">
        <f t="shared" si="29"/>
        <v>0</v>
      </c>
      <c r="Z45" s="83">
        <f t="shared" si="57"/>
        <v>96086000000</v>
      </c>
      <c r="AA45" s="63">
        <f t="shared" si="58"/>
        <v>0</v>
      </c>
      <c r="AB45" s="63">
        <f t="shared" si="52"/>
        <v>96086000000</v>
      </c>
      <c r="AC45" s="64">
        <f t="shared" si="5"/>
        <v>0.55458818811208099</v>
      </c>
      <c r="AD45" s="63">
        <f t="shared" si="59"/>
        <v>21744187133</v>
      </c>
      <c r="AE45" s="64">
        <f t="shared" si="11"/>
        <v>22.629922291488874</v>
      </c>
      <c r="AF45" s="66">
        <f t="shared" si="60"/>
        <v>74341812867</v>
      </c>
      <c r="AG45" s="49">
        <f>SUM('gas ent'!BF70)</f>
        <v>96086000000</v>
      </c>
      <c r="AH45" s="72">
        <f t="shared" si="38"/>
        <v>0</v>
      </c>
    </row>
    <row r="46" spans="1:34" x14ac:dyDescent="0.25">
      <c r="A46" s="93" t="s">
        <v>376</v>
      </c>
      <c r="B46" s="88">
        <f>SUM([3]bo!C$13)</f>
        <v>34117000000</v>
      </c>
      <c r="C46" s="78">
        <f>SUM([3]bo!D$13)</f>
        <v>856315042</v>
      </c>
      <c r="D46" s="63">
        <f t="shared" si="53"/>
        <v>34973315042</v>
      </c>
      <c r="E46" s="64">
        <f t="shared" si="42"/>
        <v>0.44555957547263114</v>
      </c>
      <c r="F46" s="78">
        <f>SUM([3]bo!G$13)</f>
        <v>2729149535</v>
      </c>
      <c r="G46" s="65">
        <f t="shared" si="43"/>
        <v>7.8035197170257433</v>
      </c>
      <c r="H46" s="86"/>
      <c r="I46" s="79"/>
      <c r="J46" s="63">
        <f t="shared" si="54"/>
        <v>0</v>
      </c>
      <c r="K46" s="64">
        <f t="shared" si="45"/>
        <v>0</v>
      </c>
      <c r="L46" s="63"/>
      <c r="M46" s="65">
        <f t="shared" si="46"/>
        <v>0</v>
      </c>
      <c r="N46" s="85">
        <f>SUM([3]bo!C$300)</f>
        <v>117000000</v>
      </c>
      <c r="O46" s="78">
        <f>SUM([3]bo!D$300)</f>
        <v>0</v>
      </c>
      <c r="P46" s="63">
        <f t="shared" si="55"/>
        <v>117000000</v>
      </c>
      <c r="Q46" s="64">
        <f t="shared" si="48"/>
        <v>1.7680480817744337E-3</v>
      </c>
      <c r="R46" s="78">
        <f>SUM([3]bo!G$300)</f>
        <v>15778505</v>
      </c>
      <c r="S46" s="65">
        <f t="shared" si="49"/>
        <v>13.485901709401709</v>
      </c>
      <c r="T46" s="85">
        <f>SUM([3]bo!C$11)</f>
        <v>2367000000</v>
      </c>
      <c r="U46" s="78">
        <f>SUM([3]bo!D$11)</f>
        <v>0</v>
      </c>
      <c r="V46" s="63">
        <f t="shared" si="56"/>
        <v>2367000000</v>
      </c>
      <c r="W46" s="64">
        <f t="shared" si="51"/>
        <v>0</v>
      </c>
      <c r="X46" s="78">
        <f>SUM([3]bo!G$11)</f>
        <v>2367000000</v>
      </c>
      <c r="Y46" s="65">
        <f t="shared" si="29"/>
        <v>100</v>
      </c>
      <c r="Z46" s="83">
        <f t="shared" si="57"/>
        <v>36601000000</v>
      </c>
      <c r="AA46" s="63">
        <f t="shared" si="58"/>
        <v>856315042</v>
      </c>
      <c r="AB46" s="63">
        <f t="shared" si="52"/>
        <v>37457315042</v>
      </c>
      <c r="AC46" s="64">
        <f t="shared" si="5"/>
        <v>0.21619574631773805</v>
      </c>
      <c r="AD46" s="63">
        <f t="shared" si="59"/>
        <v>5111928040</v>
      </c>
      <c r="AE46" s="64">
        <f t="shared" si="11"/>
        <v>13.647342406331356</v>
      </c>
      <c r="AF46" s="66">
        <f t="shared" si="60"/>
        <v>32345387002</v>
      </c>
      <c r="AG46" s="49">
        <f>SUM('gas ent'!BF71)</f>
        <v>37457315042</v>
      </c>
      <c r="AH46" s="72">
        <f t="shared" si="38"/>
        <v>0</v>
      </c>
    </row>
    <row r="47" spans="1:34" x14ac:dyDescent="0.25">
      <c r="A47" s="93" t="s">
        <v>377</v>
      </c>
      <c r="B47" s="88">
        <f>SUM([3]en!C$13)</f>
        <v>70491000000</v>
      </c>
      <c r="C47" s="78">
        <f>SUM([3]en!D$13)</f>
        <v>0</v>
      </c>
      <c r="D47" s="63">
        <f t="shared" si="53"/>
        <v>70491000000</v>
      </c>
      <c r="E47" s="64">
        <f t="shared" si="42"/>
        <v>0.89805441654366924</v>
      </c>
      <c r="F47" s="78">
        <f>SUM([3]en!G$13)</f>
        <v>12234501081</v>
      </c>
      <c r="G47" s="65">
        <f t="shared" si="43"/>
        <v>17.356117917180917</v>
      </c>
      <c r="H47" s="86"/>
      <c r="I47" s="79"/>
      <c r="J47" s="63">
        <f t="shared" si="54"/>
        <v>0</v>
      </c>
      <c r="K47" s="64">
        <f t="shared" si="45"/>
        <v>0</v>
      </c>
      <c r="L47" s="63"/>
      <c r="M47" s="65">
        <f t="shared" si="46"/>
        <v>0</v>
      </c>
      <c r="N47" s="85">
        <f>SUM([3]en!C$300)</f>
        <v>112000000</v>
      </c>
      <c r="O47" s="78">
        <f>SUM([3]en!D$300)</f>
        <v>0</v>
      </c>
      <c r="P47" s="63">
        <f t="shared" si="55"/>
        <v>112000000</v>
      </c>
      <c r="Q47" s="64">
        <f t="shared" si="48"/>
        <v>1.6924904714421928E-3</v>
      </c>
      <c r="R47" s="78">
        <f>SUM([3]en!G$300)</f>
        <v>17790836</v>
      </c>
      <c r="S47" s="65">
        <f t="shared" si="49"/>
        <v>15.884675000000001</v>
      </c>
      <c r="T47" s="85">
        <f>SUM([3]en!C$11)</f>
        <v>0</v>
      </c>
      <c r="U47" s="78">
        <f>SUM([3]en!D$11)</f>
        <v>0</v>
      </c>
      <c r="V47" s="63">
        <f t="shared" si="56"/>
        <v>0</v>
      </c>
      <c r="W47" s="64">
        <f t="shared" si="51"/>
        <v>0</v>
      </c>
      <c r="X47" s="78">
        <f>SUM([3]en!G$11)</f>
        <v>2720700895</v>
      </c>
      <c r="Y47" s="65">
        <f t="shared" si="29"/>
        <v>0</v>
      </c>
      <c r="Z47" s="83">
        <f t="shared" si="57"/>
        <v>70603000000</v>
      </c>
      <c r="AA47" s="63">
        <f t="shared" si="58"/>
        <v>0</v>
      </c>
      <c r="AB47" s="63">
        <f t="shared" si="52"/>
        <v>70603000000</v>
      </c>
      <c r="AC47" s="64">
        <f t="shared" si="5"/>
        <v>0.40750567039191199</v>
      </c>
      <c r="AD47" s="63">
        <f t="shared" si="59"/>
        <v>14972992812</v>
      </c>
      <c r="AE47" s="64">
        <f t="shared" si="11"/>
        <v>21.207303955922551</v>
      </c>
      <c r="AF47" s="66">
        <f t="shared" si="60"/>
        <v>55630007188</v>
      </c>
      <c r="AG47" s="49">
        <f>SUM('gas ent'!BF72)</f>
        <v>70603000000</v>
      </c>
      <c r="AH47" s="72">
        <f t="shared" si="38"/>
        <v>0</v>
      </c>
    </row>
    <row r="48" spans="1:34" x14ac:dyDescent="0.25">
      <c r="A48" s="93" t="s">
        <v>378</v>
      </c>
      <c r="B48" s="88">
        <f>SUM([3]fo!C$13)</f>
        <v>52684000000</v>
      </c>
      <c r="C48" s="78">
        <f>SUM([3]fo!D$13)</f>
        <v>449584699</v>
      </c>
      <c r="D48" s="63">
        <f t="shared" si="53"/>
        <v>53133584699</v>
      </c>
      <c r="E48" s="64">
        <f t="shared" si="42"/>
        <v>0.67692117299703614</v>
      </c>
      <c r="F48" s="78">
        <f>SUM([3]fo!G$13)</f>
        <v>7056028087</v>
      </c>
      <c r="G48" s="65">
        <f t="shared" si="43"/>
        <v>13.279789283881685</v>
      </c>
      <c r="H48" s="86"/>
      <c r="I48" s="79"/>
      <c r="J48" s="63">
        <f t="shared" si="54"/>
        <v>0</v>
      </c>
      <c r="K48" s="64">
        <f t="shared" si="45"/>
        <v>0</v>
      </c>
      <c r="L48" s="63"/>
      <c r="M48" s="65">
        <f t="shared" si="46"/>
        <v>0</v>
      </c>
      <c r="N48" s="85">
        <f>SUM([3]fo!C$300)</f>
        <v>25000000</v>
      </c>
      <c r="O48" s="78">
        <f>SUM([3]fo!D$300)</f>
        <v>0</v>
      </c>
      <c r="P48" s="63">
        <f t="shared" si="55"/>
        <v>25000000</v>
      </c>
      <c r="Q48" s="64">
        <f t="shared" si="48"/>
        <v>3.7778805166120374E-4</v>
      </c>
      <c r="R48" s="78">
        <f>SUM([3]fo!G$300)</f>
        <v>12586363</v>
      </c>
      <c r="S48" s="65">
        <f t="shared" si="49"/>
        <v>50.345452000000002</v>
      </c>
      <c r="T48" s="85">
        <f>SUM([3]fo!C$11)</f>
        <v>0</v>
      </c>
      <c r="U48" s="78">
        <f>SUM([3]fo!D$11)</f>
        <v>0</v>
      </c>
      <c r="V48" s="63">
        <f t="shared" si="56"/>
        <v>0</v>
      </c>
      <c r="W48" s="64">
        <f t="shared" si="51"/>
        <v>0</v>
      </c>
      <c r="X48" s="78">
        <f>SUM([3]fo!G$11)</f>
        <v>3802714642</v>
      </c>
      <c r="Y48" s="65">
        <f t="shared" si="29"/>
        <v>0</v>
      </c>
      <c r="Z48" s="83">
        <f t="shared" si="57"/>
        <v>52709000000</v>
      </c>
      <c r="AA48" s="63">
        <f t="shared" si="58"/>
        <v>449584699</v>
      </c>
      <c r="AB48" s="63">
        <f t="shared" si="52"/>
        <v>53158584699</v>
      </c>
      <c r="AC48" s="64">
        <f t="shared" si="5"/>
        <v>0.30682017329081246</v>
      </c>
      <c r="AD48" s="63">
        <f t="shared" si="59"/>
        <v>10871329092</v>
      </c>
      <c r="AE48" s="64">
        <f t="shared" si="11"/>
        <v>20.450749683342316</v>
      </c>
      <c r="AF48" s="66">
        <f t="shared" si="60"/>
        <v>42287255607</v>
      </c>
      <c r="AG48" s="49">
        <f>SUM('gas ent'!BF73)</f>
        <v>53158584699</v>
      </c>
      <c r="AH48" s="72">
        <f t="shared" si="38"/>
        <v>0</v>
      </c>
    </row>
    <row r="49" spans="1:34" x14ac:dyDescent="0.25">
      <c r="A49" s="93" t="s">
        <v>379</v>
      </c>
      <c r="B49" s="88">
        <f>SUM([3]me!C$13)</f>
        <v>65836000000</v>
      </c>
      <c r="C49" s="78">
        <f>SUM([3]me!D$13)</f>
        <v>0</v>
      </c>
      <c r="D49" s="63">
        <f t="shared" si="53"/>
        <v>65836000000</v>
      </c>
      <c r="E49" s="64">
        <f t="shared" si="42"/>
        <v>0.8387497775257694</v>
      </c>
      <c r="F49" s="78">
        <f>SUM([3]me!G$13)</f>
        <v>10324245927</v>
      </c>
      <c r="G49" s="65">
        <f t="shared" si="43"/>
        <v>15.681763665775565</v>
      </c>
      <c r="H49" s="86"/>
      <c r="I49" s="79"/>
      <c r="J49" s="63">
        <f t="shared" si="54"/>
        <v>0</v>
      </c>
      <c r="K49" s="64">
        <f t="shared" si="45"/>
        <v>0</v>
      </c>
      <c r="L49" s="63"/>
      <c r="M49" s="65">
        <f t="shared" si="46"/>
        <v>0</v>
      </c>
      <c r="N49" s="85">
        <f>SUM([3]me!C$300)</f>
        <v>21000000</v>
      </c>
      <c r="O49" s="78">
        <f>SUM([3]me!D$300)</f>
        <v>0</v>
      </c>
      <c r="P49" s="63">
        <f t="shared" si="55"/>
        <v>21000000</v>
      </c>
      <c r="Q49" s="64">
        <f t="shared" si="48"/>
        <v>3.173419633954112E-4</v>
      </c>
      <c r="R49" s="78">
        <f>SUM([3]me!G$300)</f>
        <v>47369964</v>
      </c>
      <c r="S49" s="65">
        <f t="shared" si="49"/>
        <v>225.57125714285715</v>
      </c>
      <c r="T49" s="85">
        <f>SUM([3]me!C$11)</f>
        <v>0</v>
      </c>
      <c r="U49" s="78">
        <f>SUM([3]me!D$11)</f>
        <v>0</v>
      </c>
      <c r="V49" s="63">
        <f t="shared" si="56"/>
        <v>0</v>
      </c>
      <c r="W49" s="64">
        <f t="shared" si="51"/>
        <v>0</v>
      </c>
      <c r="X49" s="78">
        <f>SUM([3]me!G$11)</f>
        <v>15297340297</v>
      </c>
      <c r="Y49" s="65">
        <f t="shared" si="29"/>
        <v>0</v>
      </c>
      <c r="Z49" s="83">
        <f t="shared" si="57"/>
        <v>65857000000</v>
      </c>
      <c r="AA49" s="63">
        <f t="shared" si="58"/>
        <v>0</v>
      </c>
      <c r="AB49" s="63">
        <f t="shared" si="52"/>
        <v>65857000000</v>
      </c>
      <c r="AC49" s="64">
        <f t="shared" si="5"/>
        <v>0.38011275632763691</v>
      </c>
      <c r="AD49" s="63">
        <f t="shared" si="59"/>
        <v>25668956188</v>
      </c>
      <c r="AE49" s="64">
        <f t="shared" si="11"/>
        <v>38.976807610428651</v>
      </c>
      <c r="AF49" s="66">
        <f t="shared" si="60"/>
        <v>40188043812</v>
      </c>
      <c r="AG49" s="49">
        <f>SUM('gas ent'!BF74)</f>
        <v>65857000000</v>
      </c>
      <c r="AH49" s="72">
        <f t="shared" si="38"/>
        <v>0</v>
      </c>
    </row>
    <row r="50" spans="1:34" x14ac:dyDescent="0.25">
      <c r="A50" s="93" t="s">
        <v>380</v>
      </c>
      <c r="B50" s="88">
        <f>SUM([3]tj!C$13)</f>
        <v>48565000000</v>
      </c>
      <c r="C50" s="78">
        <f>SUM([3]tj!D$13)</f>
        <v>0</v>
      </c>
      <c r="D50" s="63">
        <f t="shared" si="53"/>
        <v>48565000000</v>
      </c>
      <c r="E50" s="64">
        <f t="shared" si="42"/>
        <v>0.61871746378180614</v>
      </c>
      <c r="F50" s="78">
        <f>SUM([3]tj!G$13)</f>
        <v>7269879732</v>
      </c>
      <c r="G50" s="65">
        <f t="shared" si="43"/>
        <v>14.969380689797179</v>
      </c>
      <c r="H50" s="86"/>
      <c r="I50" s="79"/>
      <c r="J50" s="63">
        <f t="shared" si="54"/>
        <v>0</v>
      </c>
      <c r="K50" s="64">
        <f t="shared" si="45"/>
        <v>0</v>
      </c>
      <c r="L50" s="63"/>
      <c r="M50" s="65">
        <f t="shared" si="46"/>
        <v>0</v>
      </c>
      <c r="N50" s="85">
        <f>SUM([3]tj!C$300)</f>
        <v>28000000</v>
      </c>
      <c r="O50" s="78">
        <f>SUM([3]tj!D$300)</f>
        <v>0</v>
      </c>
      <c r="P50" s="63">
        <f t="shared" si="55"/>
        <v>28000000</v>
      </c>
      <c r="Q50" s="64">
        <f t="shared" si="48"/>
        <v>4.2312261786054821E-4</v>
      </c>
      <c r="R50" s="78">
        <f>SUM([3]tj!G$300)</f>
        <v>6402788</v>
      </c>
      <c r="S50" s="65">
        <f t="shared" si="49"/>
        <v>22.867100000000001</v>
      </c>
      <c r="T50" s="85">
        <f>SUM([3]tj!C$11)</f>
        <v>0</v>
      </c>
      <c r="U50" s="78">
        <f>SUM([3]tj!D$11)</f>
        <v>0</v>
      </c>
      <c r="V50" s="63">
        <f t="shared" si="56"/>
        <v>0</v>
      </c>
      <c r="W50" s="64">
        <f t="shared" si="51"/>
        <v>0</v>
      </c>
      <c r="X50" s="78">
        <f>SUM([3]tj!G$11)</f>
        <v>0</v>
      </c>
      <c r="Y50" s="65">
        <f t="shared" si="29"/>
        <v>0</v>
      </c>
      <c r="Z50" s="83">
        <f t="shared" si="57"/>
        <v>48593000000</v>
      </c>
      <c r="AA50" s="63">
        <f t="shared" si="58"/>
        <v>0</v>
      </c>
      <c r="AB50" s="63">
        <f t="shared" si="52"/>
        <v>48593000000</v>
      </c>
      <c r="AC50" s="64">
        <f t="shared" si="5"/>
        <v>0.2804685784082005</v>
      </c>
      <c r="AD50" s="63">
        <f t="shared" si="59"/>
        <v>7276282520</v>
      </c>
      <c r="AE50" s="64">
        <f t="shared" si="11"/>
        <v>14.973931471611138</v>
      </c>
      <c r="AF50" s="66">
        <f t="shared" si="60"/>
        <v>41316717480</v>
      </c>
      <c r="AG50" s="49">
        <f>SUM('gas ent'!BF75)</f>
        <v>48593000000</v>
      </c>
      <c r="AH50" s="72">
        <f t="shared" si="38"/>
        <v>0</v>
      </c>
    </row>
    <row r="51" spans="1:34" x14ac:dyDescent="0.25">
      <c r="A51" s="93" t="s">
        <v>381</v>
      </c>
      <c r="B51" s="88">
        <f>SUM([3]ce!C$13)</f>
        <v>42146000000</v>
      </c>
      <c r="C51" s="78">
        <f>SUM([3]ce!D$13)</f>
        <v>0</v>
      </c>
      <c r="D51" s="63">
        <f t="shared" si="53"/>
        <v>42146000000</v>
      </c>
      <c r="E51" s="64">
        <f t="shared" si="42"/>
        <v>0.53693948787291268</v>
      </c>
      <c r="F51" s="78">
        <f>SUM([3]ce!G$13)</f>
        <v>7827045868</v>
      </c>
      <c r="G51" s="65">
        <f t="shared" si="43"/>
        <v>18.571266236416268</v>
      </c>
      <c r="H51" s="86"/>
      <c r="I51" s="79"/>
      <c r="J51" s="63">
        <f t="shared" si="54"/>
        <v>0</v>
      </c>
      <c r="K51" s="64">
        <f t="shared" si="45"/>
        <v>0</v>
      </c>
      <c r="L51" s="63"/>
      <c r="M51" s="65">
        <f t="shared" si="46"/>
        <v>0</v>
      </c>
      <c r="N51" s="85">
        <f>SUM([3]ce!C$300)</f>
        <v>18000000</v>
      </c>
      <c r="O51" s="78">
        <f>SUM([3]ce!D$300)</f>
        <v>0</v>
      </c>
      <c r="P51" s="63">
        <f t="shared" si="55"/>
        <v>18000000</v>
      </c>
      <c r="Q51" s="64">
        <f t="shared" si="48"/>
        <v>2.7200739719606673E-4</v>
      </c>
      <c r="R51" s="78">
        <f>SUM([3]ce!G$300)</f>
        <v>6416422</v>
      </c>
      <c r="S51" s="65">
        <f t="shared" si="49"/>
        <v>35.646788888888885</v>
      </c>
      <c r="T51" s="85">
        <f>SUM([3]ce!C$11)</f>
        <v>0</v>
      </c>
      <c r="U51" s="78">
        <f>SUM([3]ce!D$11)</f>
        <v>0</v>
      </c>
      <c r="V51" s="63">
        <f t="shared" si="56"/>
        <v>0</v>
      </c>
      <c r="W51" s="64">
        <f t="shared" si="51"/>
        <v>0</v>
      </c>
      <c r="X51" s="78">
        <f>SUM([3]ce!G$11)</f>
        <v>0</v>
      </c>
      <c r="Y51" s="65">
        <f t="shared" si="29"/>
        <v>0</v>
      </c>
      <c r="Z51" s="83">
        <f t="shared" si="57"/>
        <v>42164000000</v>
      </c>
      <c r="AA51" s="63">
        <f t="shared" si="58"/>
        <v>0</v>
      </c>
      <c r="AB51" s="63">
        <f t="shared" si="52"/>
        <v>42164000000</v>
      </c>
      <c r="AC51" s="64">
        <f t="shared" si="5"/>
        <v>0.24336174222631585</v>
      </c>
      <c r="AD51" s="63">
        <f t="shared" si="59"/>
        <v>7833462290</v>
      </c>
      <c r="AE51" s="64">
        <f t="shared" si="11"/>
        <v>18.578555853334599</v>
      </c>
      <c r="AF51" s="66">
        <f t="shared" si="60"/>
        <v>34330537710</v>
      </c>
      <c r="AG51" s="49">
        <f>SUM('gas ent'!BF76)</f>
        <v>42164000000</v>
      </c>
      <c r="AH51" s="72">
        <f t="shared" si="38"/>
        <v>0</v>
      </c>
    </row>
    <row r="52" spans="1:34" x14ac:dyDescent="0.25">
      <c r="A52" s="93" t="s">
        <v>382</v>
      </c>
      <c r="B52" s="88">
        <f>SUM([3]bl!C$13)</f>
        <v>34375000000</v>
      </c>
      <c r="C52" s="78">
        <f>SUM([3]bl!D$13)</f>
        <v>0</v>
      </c>
      <c r="D52" s="63">
        <f t="shared" si="53"/>
        <v>34375000000</v>
      </c>
      <c r="E52" s="64">
        <f t="shared" si="42"/>
        <v>0.43793704967568386</v>
      </c>
      <c r="F52" s="78">
        <f>SUM([3]bl!G$13)</f>
        <v>6290695258</v>
      </c>
      <c r="G52" s="65">
        <f t="shared" si="43"/>
        <v>18.30020438690909</v>
      </c>
      <c r="H52" s="86"/>
      <c r="I52" s="79"/>
      <c r="J52" s="63">
        <f t="shared" si="54"/>
        <v>0</v>
      </c>
      <c r="K52" s="64">
        <f t="shared" si="45"/>
        <v>0</v>
      </c>
      <c r="L52" s="63"/>
      <c r="M52" s="65">
        <f t="shared" si="46"/>
        <v>0</v>
      </c>
      <c r="N52" s="85">
        <f>SUM([3]bl!C$300)</f>
        <v>14000000</v>
      </c>
      <c r="O52" s="78">
        <f>SUM([3]bl!D$300)</f>
        <v>0</v>
      </c>
      <c r="P52" s="63">
        <f t="shared" si="55"/>
        <v>14000000</v>
      </c>
      <c r="Q52" s="64">
        <f t="shared" si="48"/>
        <v>2.1156130893027411E-4</v>
      </c>
      <c r="R52" s="78">
        <f>SUM([3]bl!G$300)</f>
        <v>5081500</v>
      </c>
      <c r="S52" s="65">
        <f t="shared" si="49"/>
        <v>36.296428571428571</v>
      </c>
      <c r="T52" s="85">
        <f>SUM([3]bl!C$11)</f>
        <v>0</v>
      </c>
      <c r="U52" s="78">
        <f>SUM([3]bl!D$11)</f>
        <v>0</v>
      </c>
      <c r="V52" s="63">
        <f t="shared" si="56"/>
        <v>0</v>
      </c>
      <c r="W52" s="64">
        <f t="shared" si="51"/>
        <v>0</v>
      </c>
      <c r="X52" s="78">
        <f>SUM([3]bl!G$11)</f>
        <v>0</v>
      </c>
      <c r="Y52" s="65">
        <f t="shared" si="29"/>
        <v>0</v>
      </c>
      <c r="Z52" s="83">
        <f t="shared" si="57"/>
        <v>34389000000</v>
      </c>
      <c r="AA52" s="63">
        <f t="shared" si="58"/>
        <v>0</v>
      </c>
      <c r="AB52" s="63">
        <f t="shared" si="52"/>
        <v>34389000000</v>
      </c>
      <c r="AC52" s="64">
        <f t="shared" si="5"/>
        <v>0.198486077066236</v>
      </c>
      <c r="AD52" s="63">
        <f t="shared" si="59"/>
        <v>6295776758</v>
      </c>
      <c r="AE52" s="64">
        <f t="shared" si="11"/>
        <v>18.307530774375529</v>
      </c>
      <c r="AF52" s="66">
        <f t="shared" si="60"/>
        <v>28093223242</v>
      </c>
      <c r="AG52" s="49">
        <f>SUM('gas ent'!BF77)</f>
        <v>34389000000</v>
      </c>
      <c r="AH52" s="72">
        <f t="shared" si="38"/>
        <v>0</v>
      </c>
    </row>
    <row r="53" spans="1:34" x14ac:dyDescent="0.25">
      <c r="A53" s="93" t="s">
        <v>383</v>
      </c>
      <c r="B53" s="88">
        <f>SUM([3]ch!C$13)</f>
        <v>27446000000</v>
      </c>
      <c r="C53" s="78">
        <f>SUM([3]ch!D$13)</f>
        <v>0</v>
      </c>
      <c r="D53" s="63">
        <f t="shared" si="53"/>
        <v>27446000000</v>
      </c>
      <c r="E53" s="64">
        <f t="shared" si="42"/>
        <v>0.34966168044796564</v>
      </c>
      <c r="F53" s="78">
        <f>SUM([3]ch!G$13)</f>
        <v>5366236054</v>
      </c>
      <c r="G53" s="65">
        <f t="shared" si="43"/>
        <v>19.551978627122349</v>
      </c>
      <c r="H53" s="86"/>
      <c r="I53" s="79"/>
      <c r="J53" s="63">
        <f t="shared" si="54"/>
        <v>0</v>
      </c>
      <c r="K53" s="64">
        <f t="shared" si="45"/>
        <v>0</v>
      </c>
      <c r="L53" s="63"/>
      <c r="M53" s="65">
        <f t="shared" si="46"/>
        <v>0</v>
      </c>
      <c r="N53" s="85">
        <f>SUM([3]ch!C$300)</f>
        <v>0</v>
      </c>
      <c r="O53" s="78">
        <f>SUM([3]ch!D$300)</f>
        <v>0</v>
      </c>
      <c r="P53" s="63">
        <f t="shared" si="55"/>
        <v>0</v>
      </c>
      <c r="Q53" s="64">
        <f t="shared" si="48"/>
        <v>0</v>
      </c>
      <c r="R53" s="78">
        <f>SUM([3]ch!G$300)</f>
        <v>25408761</v>
      </c>
      <c r="S53" s="65">
        <f t="shared" si="49"/>
        <v>0</v>
      </c>
      <c r="T53" s="85">
        <f>SUM([3]ch!C$11)</f>
        <v>0</v>
      </c>
      <c r="U53" s="78">
        <f>SUM([3]ch!D$11)</f>
        <v>0</v>
      </c>
      <c r="V53" s="63">
        <f t="shared" si="56"/>
        <v>0</v>
      </c>
      <c r="W53" s="64">
        <f t="shared" si="51"/>
        <v>0</v>
      </c>
      <c r="X53" s="78">
        <f>SUM([3]ch!G$11)</f>
        <v>1767095603</v>
      </c>
      <c r="Y53" s="65">
        <f t="shared" si="29"/>
        <v>0</v>
      </c>
      <c r="Z53" s="83">
        <f t="shared" si="57"/>
        <v>27446000000</v>
      </c>
      <c r="AA53" s="63">
        <f t="shared" si="58"/>
        <v>0</v>
      </c>
      <c r="AB53" s="63">
        <f t="shared" si="52"/>
        <v>27446000000</v>
      </c>
      <c r="AC53" s="64">
        <f t="shared" si="5"/>
        <v>0.15841254096251456</v>
      </c>
      <c r="AD53" s="63">
        <f t="shared" si="59"/>
        <v>7158740418</v>
      </c>
      <c r="AE53" s="64">
        <f t="shared" si="11"/>
        <v>26.083000867157324</v>
      </c>
      <c r="AF53" s="66">
        <f t="shared" si="60"/>
        <v>20287259582</v>
      </c>
      <c r="AG53" s="49">
        <f>SUM('gas ent'!BF78)</f>
        <v>27446000000</v>
      </c>
      <c r="AH53" s="72">
        <f t="shared" si="38"/>
        <v>0</v>
      </c>
    </row>
    <row r="54" spans="1:34" x14ac:dyDescent="0.25">
      <c r="A54" s="93" t="s">
        <v>384</v>
      </c>
      <c r="B54" s="88">
        <f>SUM([3]sb!C$13)</f>
        <v>97068000000</v>
      </c>
      <c r="C54" s="78">
        <f>SUM([3]sb!D$13)</f>
        <v>0</v>
      </c>
      <c r="D54" s="63">
        <f t="shared" si="53"/>
        <v>97068000000</v>
      </c>
      <c r="E54" s="64">
        <f t="shared" si="42"/>
        <v>1.2366450483758336</v>
      </c>
      <c r="F54" s="78">
        <f>SUM([3]sb!G$13)</f>
        <v>15902415035</v>
      </c>
      <c r="G54" s="65">
        <f t="shared" si="43"/>
        <v>16.382757484443893</v>
      </c>
      <c r="H54" s="86"/>
      <c r="I54" s="79"/>
      <c r="J54" s="63">
        <f t="shared" si="54"/>
        <v>0</v>
      </c>
      <c r="K54" s="64">
        <f t="shared" si="45"/>
        <v>0</v>
      </c>
      <c r="L54" s="63"/>
      <c r="M54" s="65">
        <f t="shared" si="46"/>
        <v>0</v>
      </c>
      <c r="N54" s="85">
        <f>SUM([3]sb!C$300)</f>
        <v>0</v>
      </c>
      <c r="O54" s="78">
        <f>SUM([3]sb!D$300)</f>
        <v>0</v>
      </c>
      <c r="P54" s="63">
        <f t="shared" si="55"/>
        <v>0</v>
      </c>
      <c r="Q54" s="64">
        <f t="shared" si="48"/>
        <v>0</v>
      </c>
      <c r="R54" s="78">
        <f>SUM([3]sb!G$300)</f>
        <v>7851616</v>
      </c>
      <c r="S54" s="65">
        <f t="shared" si="49"/>
        <v>0</v>
      </c>
      <c r="T54" s="85">
        <f>SUM([3]sb!C$11)</f>
        <v>0</v>
      </c>
      <c r="U54" s="78">
        <f>SUM([3]sb!D$11)</f>
        <v>0</v>
      </c>
      <c r="V54" s="63">
        <f t="shared" si="56"/>
        <v>0</v>
      </c>
      <c r="W54" s="64">
        <f t="shared" si="51"/>
        <v>0</v>
      </c>
      <c r="X54" s="78">
        <f>SUM([3]sb!G$11)</f>
        <v>5313064781</v>
      </c>
      <c r="Y54" s="65">
        <f t="shared" si="29"/>
        <v>0</v>
      </c>
      <c r="Z54" s="83">
        <f t="shared" si="57"/>
        <v>97068000000</v>
      </c>
      <c r="AA54" s="63">
        <f t="shared" si="58"/>
        <v>0</v>
      </c>
      <c r="AB54" s="63">
        <f t="shared" si="52"/>
        <v>97068000000</v>
      </c>
      <c r="AC54" s="64">
        <f t="shared" si="5"/>
        <v>0.56025608562811935</v>
      </c>
      <c r="AD54" s="63">
        <f t="shared" si="59"/>
        <v>21223331432</v>
      </c>
      <c r="AE54" s="64">
        <f t="shared" si="11"/>
        <v>21.86439550830346</v>
      </c>
      <c r="AF54" s="66">
        <f t="shared" si="60"/>
        <v>75844668568</v>
      </c>
      <c r="AG54" s="49">
        <f>SUM('gas ent'!BF79)</f>
        <v>97068000000</v>
      </c>
      <c r="AH54" s="72">
        <f t="shared" si="38"/>
        <v>0</v>
      </c>
    </row>
    <row r="55" spans="1:34" x14ac:dyDescent="0.25">
      <c r="A55" s="93" t="s">
        <v>385</v>
      </c>
      <c r="B55" s="88">
        <f>SUM([3]uq!C$13)</f>
        <v>29979000000</v>
      </c>
      <c r="C55" s="78">
        <f>SUM([3]uq!D$13)</f>
        <v>0</v>
      </c>
      <c r="D55" s="63">
        <f t="shared" si="53"/>
        <v>29979000000</v>
      </c>
      <c r="E55" s="64">
        <f t="shared" si="42"/>
        <v>0.38193206726479495</v>
      </c>
      <c r="F55" s="78">
        <f>SUM([3]uq!G$13)</f>
        <v>3407591953</v>
      </c>
      <c r="G55" s="65">
        <f t="shared" si="43"/>
        <v>11.366596460855932</v>
      </c>
      <c r="H55" s="86"/>
      <c r="I55" s="79"/>
      <c r="J55" s="63">
        <f t="shared" si="54"/>
        <v>0</v>
      </c>
      <c r="K55" s="64">
        <f t="shared" si="45"/>
        <v>0</v>
      </c>
      <c r="L55" s="63"/>
      <c r="M55" s="65">
        <f t="shared" si="46"/>
        <v>0</v>
      </c>
      <c r="N55" s="85">
        <f>SUM([3]uq!C$300)</f>
        <v>0</v>
      </c>
      <c r="O55" s="78">
        <f>SUM([3]uq!D$300)</f>
        <v>0</v>
      </c>
      <c r="P55" s="63">
        <f t="shared" si="55"/>
        <v>0</v>
      </c>
      <c r="Q55" s="64">
        <f t="shared" si="48"/>
        <v>0</v>
      </c>
      <c r="R55" s="78">
        <f>SUM([3]uq!G$300)</f>
        <v>23636201</v>
      </c>
      <c r="S55" s="65">
        <f t="shared" si="49"/>
        <v>0</v>
      </c>
      <c r="T55" s="85">
        <f>SUM([3]uq!C$11)</f>
        <v>0</v>
      </c>
      <c r="U55" s="78">
        <f>SUM([3]uq!D$11)</f>
        <v>0</v>
      </c>
      <c r="V55" s="63">
        <f t="shared" si="56"/>
        <v>0</v>
      </c>
      <c r="W55" s="64">
        <f t="shared" si="51"/>
        <v>0</v>
      </c>
      <c r="X55" s="78">
        <f>SUM([3]uq!G$11)</f>
        <v>0</v>
      </c>
      <c r="Y55" s="65">
        <f t="shared" si="29"/>
        <v>0</v>
      </c>
      <c r="Z55" s="83">
        <f t="shared" si="57"/>
        <v>29979000000</v>
      </c>
      <c r="AA55" s="63">
        <f t="shared" si="58"/>
        <v>0</v>
      </c>
      <c r="AB55" s="63">
        <f t="shared" si="52"/>
        <v>29979000000</v>
      </c>
      <c r="AC55" s="64">
        <f t="shared" si="5"/>
        <v>0.17303248435164412</v>
      </c>
      <c r="AD55" s="63">
        <f t="shared" si="59"/>
        <v>3431228154</v>
      </c>
      <c r="AE55" s="64">
        <f t="shared" si="11"/>
        <v>11.445438987291103</v>
      </c>
      <c r="AF55" s="66">
        <f t="shared" si="60"/>
        <v>26547771846</v>
      </c>
      <c r="AG55" s="49">
        <f>SUM('gas ent'!BF80)</f>
        <v>29979000000</v>
      </c>
      <c r="AH55" s="72">
        <f t="shared" si="38"/>
        <v>0</v>
      </c>
    </row>
    <row r="56" spans="1:34" x14ac:dyDescent="0.25">
      <c r="A56" s="93" t="s">
        <v>386</v>
      </c>
      <c r="B56" s="88">
        <f>SUM([3]us!C$13)</f>
        <v>46994000000</v>
      </c>
      <c r="C56" s="78">
        <f>SUM([3]us!D$13)</f>
        <v>0</v>
      </c>
      <c r="D56" s="63">
        <f t="shared" si="53"/>
        <v>46994000000</v>
      </c>
      <c r="E56" s="64">
        <f t="shared" si="42"/>
        <v>0.59870294436244609</v>
      </c>
      <c r="F56" s="78">
        <f>SUM([3]us!G$13)</f>
        <v>8300230919</v>
      </c>
      <c r="G56" s="65">
        <f t="shared" si="43"/>
        <v>17.662320549431843</v>
      </c>
      <c r="H56" s="86"/>
      <c r="I56" s="79"/>
      <c r="J56" s="63">
        <f t="shared" si="54"/>
        <v>0</v>
      </c>
      <c r="K56" s="64">
        <f t="shared" si="45"/>
        <v>0</v>
      </c>
      <c r="L56" s="63"/>
      <c r="M56" s="65">
        <f t="shared" si="46"/>
        <v>0</v>
      </c>
      <c r="N56" s="85">
        <f>SUM([3]us!C$300)</f>
        <v>1000000</v>
      </c>
      <c r="O56" s="78">
        <f>SUM([3]us!D$300)</f>
        <v>0</v>
      </c>
      <c r="P56" s="63">
        <f t="shared" si="55"/>
        <v>1000000</v>
      </c>
      <c r="Q56" s="64">
        <f t="shared" si="48"/>
        <v>1.511152206644815E-5</v>
      </c>
      <c r="R56" s="78">
        <f>SUM([3]us!G$300)</f>
        <v>110632904</v>
      </c>
      <c r="S56" s="65">
        <f t="shared" si="49"/>
        <v>11063.2904</v>
      </c>
      <c r="T56" s="85">
        <f>SUM([3]us!C$11)</f>
        <v>13922000000</v>
      </c>
      <c r="U56" s="78">
        <f>SUM([3]us!D$11)</f>
        <v>0</v>
      </c>
      <c r="V56" s="63">
        <f t="shared" si="56"/>
        <v>13922000000</v>
      </c>
      <c r="W56" s="64">
        <f t="shared" si="51"/>
        <v>0</v>
      </c>
      <c r="X56" s="78">
        <f>SUM([3]us!G$11)</f>
        <v>0</v>
      </c>
      <c r="Y56" s="65">
        <f t="shared" si="29"/>
        <v>0</v>
      </c>
      <c r="Z56" s="83">
        <f t="shared" si="57"/>
        <v>60917000000</v>
      </c>
      <c r="AA56" s="63">
        <f t="shared" si="58"/>
        <v>0</v>
      </c>
      <c r="AB56" s="63">
        <f t="shared" si="52"/>
        <v>60917000000</v>
      </c>
      <c r="AC56" s="64">
        <f t="shared" si="5"/>
        <v>0.35160011505550898</v>
      </c>
      <c r="AD56" s="63">
        <f t="shared" si="59"/>
        <v>8410863823</v>
      </c>
      <c r="AE56" s="64">
        <f t="shared" si="11"/>
        <v>13.807088042746688</v>
      </c>
      <c r="AF56" s="66">
        <f t="shared" si="60"/>
        <v>52506136177</v>
      </c>
      <c r="AG56" s="49">
        <f>SUM('gas ent'!BF81)</f>
        <v>60917000000</v>
      </c>
      <c r="AH56" s="72">
        <f t="shared" si="38"/>
        <v>0</v>
      </c>
    </row>
    <row r="57" spans="1:34" x14ac:dyDescent="0.25">
      <c r="A57" s="93" t="s">
        <v>387</v>
      </c>
      <c r="B57" s="88">
        <f>SUM([3]su!C$13)</f>
        <v>49128000000</v>
      </c>
      <c r="C57" s="78">
        <f>SUM([3]su!D$13)</f>
        <v>0</v>
      </c>
      <c r="D57" s="63">
        <f t="shared" si="53"/>
        <v>49128000000</v>
      </c>
      <c r="E57" s="64">
        <f t="shared" si="42"/>
        <v>0.62589007640631256</v>
      </c>
      <c r="F57" s="78">
        <f>SUM([3]su!G$13)</f>
        <v>10410496090</v>
      </c>
      <c r="G57" s="65">
        <f t="shared" si="43"/>
        <v>21.190555467350595</v>
      </c>
      <c r="H57" s="86"/>
      <c r="I57" s="79"/>
      <c r="J57" s="63">
        <f t="shared" si="54"/>
        <v>0</v>
      </c>
      <c r="K57" s="64">
        <f t="shared" si="45"/>
        <v>0</v>
      </c>
      <c r="L57" s="63"/>
      <c r="M57" s="65">
        <f t="shared" si="46"/>
        <v>0</v>
      </c>
      <c r="N57" s="85">
        <f>SUM([3]su!C$300)</f>
        <v>100000000</v>
      </c>
      <c r="O57" s="78">
        <f>SUM([3]su!D$300)</f>
        <v>0</v>
      </c>
      <c r="P57" s="63">
        <f t="shared" si="55"/>
        <v>100000000</v>
      </c>
      <c r="Q57" s="64">
        <f t="shared" si="48"/>
        <v>1.511152206644815E-3</v>
      </c>
      <c r="R57" s="78">
        <f>SUM([3]su!G$300)</f>
        <v>46804463</v>
      </c>
      <c r="S57" s="65">
        <f t="shared" si="49"/>
        <v>46.804462999999998</v>
      </c>
      <c r="T57" s="85">
        <f>SUM([3]su!C$11)</f>
        <v>0</v>
      </c>
      <c r="U57" s="78">
        <f>SUM([3]su!D$11)</f>
        <v>0</v>
      </c>
      <c r="V57" s="63">
        <f t="shared" si="56"/>
        <v>0</v>
      </c>
      <c r="W57" s="64">
        <f t="shared" si="51"/>
        <v>0</v>
      </c>
      <c r="X57" s="78">
        <f>SUM([3]su!G$11)</f>
        <v>0</v>
      </c>
      <c r="Y57" s="65">
        <f t="shared" si="29"/>
        <v>0</v>
      </c>
      <c r="Z57" s="83">
        <f t="shared" si="57"/>
        <v>49228000000</v>
      </c>
      <c r="AA57" s="63">
        <f t="shared" si="58"/>
        <v>0</v>
      </c>
      <c r="AB57" s="63">
        <f t="shared" si="52"/>
        <v>49228000000</v>
      </c>
      <c r="AC57" s="64">
        <f t="shared" si="5"/>
        <v>0.28413366488751252</v>
      </c>
      <c r="AD57" s="63">
        <f t="shared" si="59"/>
        <v>10457300553</v>
      </c>
      <c r="AE57" s="64">
        <f t="shared" si="11"/>
        <v>21.242586643779962</v>
      </c>
      <c r="AF57" s="66">
        <f t="shared" si="60"/>
        <v>38770699447</v>
      </c>
      <c r="AG57" s="49">
        <f>SUM('gas ent'!BF82)</f>
        <v>49228000000</v>
      </c>
      <c r="AH57" s="72">
        <f t="shared" si="38"/>
        <v>0</v>
      </c>
    </row>
    <row r="58" spans="1:34" x14ac:dyDescent="0.25">
      <c r="A58" s="93" t="s">
        <v>388</v>
      </c>
      <c r="B58" s="88">
        <f>SUM([3]nz!C$13)</f>
        <v>9969000000</v>
      </c>
      <c r="C58" s="78">
        <f>SUM([3]nz!D$13)</f>
        <v>0</v>
      </c>
      <c r="D58" s="63">
        <f t="shared" si="53"/>
        <v>9969000000</v>
      </c>
      <c r="E58" s="64">
        <f t="shared" si="42"/>
        <v>0.12700492940267322</v>
      </c>
      <c r="F58" s="78">
        <f>SUM([3]nz!G$13)</f>
        <v>1663900634</v>
      </c>
      <c r="G58" s="65">
        <f t="shared" si="43"/>
        <v>16.690747657738992</v>
      </c>
      <c r="H58" s="86"/>
      <c r="I58" s="79"/>
      <c r="J58" s="63">
        <f t="shared" si="54"/>
        <v>0</v>
      </c>
      <c r="K58" s="64">
        <f t="shared" si="45"/>
        <v>0</v>
      </c>
      <c r="L58" s="63"/>
      <c r="M58" s="65">
        <f t="shared" si="46"/>
        <v>0</v>
      </c>
      <c r="N58" s="85">
        <f>SUM([3]nz!C$300)</f>
        <v>6000000</v>
      </c>
      <c r="O58" s="78">
        <f>SUM([3]nz!D$300)</f>
        <v>0</v>
      </c>
      <c r="P58" s="63">
        <f t="shared" si="55"/>
        <v>6000000</v>
      </c>
      <c r="Q58" s="64">
        <f t="shared" si="48"/>
        <v>9.0669132398688904E-5</v>
      </c>
      <c r="R58" s="78">
        <f>SUM([3]nz!G$300)</f>
        <v>1115809</v>
      </c>
      <c r="S58" s="65">
        <f t="shared" si="49"/>
        <v>18.596816666666665</v>
      </c>
      <c r="T58" s="85">
        <f>SUM([3]nz!C$11)</f>
        <v>0</v>
      </c>
      <c r="U58" s="78">
        <f>SUM([3]nz!D$11)</f>
        <v>0</v>
      </c>
      <c r="V58" s="63">
        <f t="shared" si="56"/>
        <v>0</v>
      </c>
      <c r="W58" s="64">
        <f t="shared" si="51"/>
        <v>0</v>
      </c>
      <c r="X58" s="78">
        <f>SUM([3]nz!G$11)</f>
        <v>1250124029</v>
      </c>
      <c r="Y58" s="65">
        <f t="shared" si="29"/>
        <v>0</v>
      </c>
      <c r="Z58" s="83">
        <f t="shared" si="57"/>
        <v>9975000000</v>
      </c>
      <c r="AA58" s="63">
        <f t="shared" si="58"/>
        <v>0</v>
      </c>
      <c r="AB58" s="63">
        <f t="shared" si="52"/>
        <v>9975000000</v>
      </c>
      <c r="AC58" s="64">
        <f t="shared" si="5"/>
        <v>5.7573602568719767E-2</v>
      </c>
      <c r="AD58" s="63">
        <f t="shared" si="59"/>
        <v>2915140472</v>
      </c>
      <c r="AE58" s="64">
        <f t="shared" si="11"/>
        <v>29.22446588471178</v>
      </c>
      <c r="AF58" s="66">
        <f t="shared" si="60"/>
        <v>7059859528</v>
      </c>
      <c r="AG58" s="49">
        <f>SUM('gas ent'!BF83)</f>
        <v>9975000000</v>
      </c>
      <c r="AH58" s="72">
        <f t="shared" si="38"/>
        <v>0</v>
      </c>
    </row>
    <row r="59" spans="1:34" x14ac:dyDescent="0.25">
      <c r="A59" s="93" t="s">
        <v>389</v>
      </c>
      <c r="B59" s="88">
        <f>SUM([3]pb!C$13)</f>
        <v>76060000000</v>
      </c>
      <c r="C59" s="78">
        <f>SUM([3]pb!D$13)</f>
        <v>0</v>
      </c>
      <c r="D59" s="63">
        <f t="shared" si="53"/>
        <v>76060000000</v>
      </c>
      <c r="E59" s="64">
        <f t="shared" si="42"/>
        <v>0.96900340358785486</v>
      </c>
      <c r="F59" s="78">
        <f>SUM([3]pb!G$13)</f>
        <v>16549634725</v>
      </c>
      <c r="G59" s="65">
        <f t="shared" si="43"/>
        <v>21.758657277149617</v>
      </c>
      <c r="H59" s="86"/>
      <c r="I59" s="79"/>
      <c r="J59" s="63">
        <f t="shared" si="54"/>
        <v>0</v>
      </c>
      <c r="K59" s="64">
        <f t="shared" si="45"/>
        <v>0</v>
      </c>
      <c r="L59" s="63"/>
      <c r="M59" s="65">
        <f t="shared" si="46"/>
        <v>0</v>
      </c>
      <c r="N59" s="85">
        <f>SUM([3]pb!C$300)</f>
        <v>189000000</v>
      </c>
      <c r="O59" s="78">
        <f>SUM([3]pb!D$300)</f>
        <v>0</v>
      </c>
      <c r="P59" s="63">
        <f t="shared" si="55"/>
        <v>189000000</v>
      </c>
      <c r="Q59" s="64">
        <f t="shared" si="48"/>
        <v>2.8560776705587004E-3</v>
      </c>
      <c r="R59" s="78">
        <f>SUM([3]pb!G$300)</f>
        <v>79995522</v>
      </c>
      <c r="S59" s="65">
        <f t="shared" si="49"/>
        <v>42.325673015873015</v>
      </c>
      <c r="T59" s="85">
        <f>SUM([3]pb!C$11)</f>
        <v>11271000000</v>
      </c>
      <c r="U59" s="78">
        <f>SUM([3]pb!D$11)</f>
        <v>0</v>
      </c>
      <c r="V59" s="63">
        <f t="shared" si="56"/>
        <v>11271000000</v>
      </c>
      <c r="W59" s="64">
        <f t="shared" si="51"/>
        <v>0</v>
      </c>
      <c r="X59" s="78">
        <f>SUM([3]pb!G$11)</f>
        <v>0</v>
      </c>
      <c r="Y59" s="65">
        <f t="shared" si="29"/>
        <v>0</v>
      </c>
      <c r="Z59" s="83">
        <f t="shared" si="57"/>
        <v>87520000000</v>
      </c>
      <c r="AA59" s="63">
        <f t="shared" si="58"/>
        <v>0</v>
      </c>
      <c r="AB59" s="63">
        <f t="shared" si="52"/>
        <v>87520000000</v>
      </c>
      <c r="AC59" s="64">
        <f t="shared" si="5"/>
        <v>0.50514703727462196</v>
      </c>
      <c r="AD59" s="63">
        <f t="shared" si="59"/>
        <v>16629630247</v>
      </c>
      <c r="AE59" s="64">
        <f t="shared" si="11"/>
        <v>19.000948636882995</v>
      </c>
      <c r="AF59" s="66">
        <f t="shared" si="60"/>
        <v>70890369753</v>
      </c>
      <c r="AG59" s="49">
        <f>SUM('gas ent'!BF84)</f>
        <v>87520000000</v>
      </c>
      <c r="AH59" s="72">
        <f t="shared" si="38"/>
        <v>0</v>
      </c>
    </row>
    <row r="60" spans="1:34" x14ac:dyDescent="0.25">
      <c r="A60" s="93" t="s">
        <v>390</v>
      </c>
      <c r="B60" s="88">
        <f>SUM([3]cr!C$13)</f>
        <v>39024000000</v>
      </c>
      <c r="C60" s="78">
        <f>SUM([3]cr!D$13)</f>
        <v>0</v>
      </c>
      <c r="D60" s="63">
        <f t="shared" si="53"/>
        <v>39024000000</v>
      </c>
      <c r="E60" s="64">
        <f t="shared" si="42"/>
        <v>0.49716524877218576</v>
      </c>
      <c r="F60" s="78">
        <f>SUM([3]cr!G$13)</f>
        <v>5959803501</v>
      </c>
      <c r="G60" s="65">
        <f t="shared" si="43"/>
        <v>15.272149192804427</v>
      </c>
      <c r="H60" s="86"/>
      <c r="I60" s="79"/>
      <c r="J60" s="63">
        <f t="shared" si="54"/>
        <v>0</v>
      </c>
      <c r="K60" s="64">
        <f t="shared" si="45"/>
        <v>0</v>
      </c>
      <c r="L60" s="63"/>
      <c r="M60" s="65">
        <f t="shared" si="46"/>
        <v>0</v>
      </c>
      <c r="N60" s="85">
        <f>SUM([3]cr!C$300)</f>
        <v>704000000</v>
      </c>
      <c r="O60" s="78">
        <f>SUM([3]cr!D$300)</f>
        <v>0</v>
      </c>
      <c r="P60" s="63">
        <f t="shared" si="55"/>
        <v>704000000</v>
      </c>
      <c r="Q60" s="64">
        <f t="shared" si="48"/>
        <v>1.0638511534779498E-2</v>
      </c>
      <c r="R60" s="78">
        <f>SUM([3]cr!G$300)</f>
        <v>270322021</v>
      </c>
      <c r="S60" s="65">
        <f t="shared" si="49"/>
        <v>38.398014346590905</v>
      </c>
      <c r="T60" s="85">
        <f>SUM([3]cr!C$11)</f>
        <v>0</v>
      </c>
      <c r="U60" s="78">
        <f>SUM([3]cr!D$11)</f>
        <v>0</v>
      </c>
      <c r="V60" s="63">
        <f t="shared" si="56"/>
        <v>0</v>
      </c>
      <c r="W60" s="64">
        <f t="shared" si="51"/>
        <v>0</v>
      </c>
      <c r="X60" s="78">
        <f>SUM([3]cr!G$11)</f>
        <v>0</v>
      </c>
      <c r="Y60" s="65">
        <f t="shared" si="29"/>
        <v>0</v>
      </c>
      <c r="Z60" s="83">
        <f t="shared" si="57"/>
        <v>39728000000</v>
      </c>
      <c r="AA60" s="63">
        <f t="shared" si="58"/>
        <v>0</v>
      </c>
      <c r="AB60" s="63">
        <f t="shared" si="52"/>
        <v>39728000000</v>
      </c>
      <c r="AC60" s="64">
        <f t="shared" si="5"/>
        <v>0.22930166244111272</v>
      </c>
      <c r="AD60" s="63">
        <f t="shared" si="59"/>
        <v>6230125522</v>
      </c>
      <c r="AE60" s="64">
        <f t="shared" si="11"/>
        <v>15.681951072291584</v>
      </c>
      <c r="AF60" s="66">
        <f t="shared" si="60"/>
        <v>33497874478</v>
      </c>
      <c r="AG60" s="49">
        <f>SUM('gas ent'!BF85)</f>
        <v>39728000000</v>
      </c>
      <c r="AH60" s="72">
        <f t="shared" si="38"/>
        <v>0</v>
      </c>
    </row>
    <row r="61" spans="1:34" x14ac:dyDescent="0.25">
      <c r="A61" s="93" t="s">
        <v>391</v>
      </c>
      <c r="B61" s="88">
        <f>SUM([3]ra!C$13)</f>
        <v>39821000000</v>
      </c>
      <c r="C61" s="78">
        <f>SUM([3]ra!D$13)</f>
        <v>0</v>
      </c>
      <c r="D61" s="63">
        <f t="shared" si="53"/>
        <v>39821000000</v>
      </c>
      <c r="E61" s="64">
        <f t="shared" si="42"/>
        <v>0.50731901833121185</v>
      </c>
      <c r="F61" s="78">
        <f>SUM([3]ra!G$13)</f>
        <v>6806924003</v>
      </c>
      <c r="G61" s="65">
        <f t="shared" si="43"/>
        <v>17.093804783907988</v>
      </c>
      <c r="H61" s="86"/>
      <c r="I61" s="79"/>
      <c r="J61" s="63">
        <f t="shared" si="54"/>
        <v>0</v>
      </c>
      <c r="K61" s="64">
        <f t="shared" si="45"/>
        <v>0</v>
      </c>
      <c r="L61" s="63"/>
      <c r="M61" s="65">
        <f t="shared" si="46"/>
        <v>0</v>
      </c>
      <c r="N61" s="85">
        <f>SUM([3]ra!C$300)</f>
        <v>29000000</v>
      </c>
      <c r="O61" s="78">
        <f>SUM([3]ra!D$300)</f>
        <v>0</v>
      </c>
      <c r="P61" s="63">
        <f t="shared" si="55"/>
        <v>29000000</v>
      </c>
      <c r="Q61" s="64">
        <f t="shared" si="48"/>
        <v>4.3823413992699639E-4</v>
      </c>
      <c r="R61" s="78">
        <f>SUM([3]ra!G$300)</f>
        <v>11001359</v>
      </c>
      <c r="S61" s="65">
        <f t="shared" si="49"/>
        <v>37.93572068965517</v>
      </c>
      <c r="T61" s="85">
        <f>SUM([3]ra!C$11)</f>
        <v>10315000000</v>
      </c>
      <c r="U61" s="78">
        <f>SUM([3]ra!D$11)</f>
        <v>0</v>
      </c>
      <c r="V61" s="63">
        <f t="shared" si="56"/>
        <v>10315000000</v>
      </c>
      <c r="W61" s="64">
        <f t="shared" si="51"/>
        <v>0</v>
      </c>
      <c r="X61" s="78">
        <f>SUM([3]ra!G$11)</f>
        <v>10315000000</v>
      </c>
      <c r="Y61" s="65">
        <f t="shared" si="29"/>
        <v>100</v>
      </c>
      <c r="Z61" s="83">
        <f t="shared" si="57"/>
        <v>50165000000</v>
      </c>
      <c r="AA61" s="63">
        <f t="shared" si="58"/>
        <v>0</v>
      </c>
      <c r="AB61" s="63">
        <f t="shared" si="52"/>
        <v>50165000000</v>
      </c>
      <c r="AC61" s="64">
        <f t="shared" si="5"/>
        <v>0.28954183186564686</v>
      </c>
      <c r="AD61" s="63">
        <f t="shared" si="59"/>
        <v>17132925362</v>
      </c>
      <c r="AE61" s="64">
        <f t="shared" si="11"/>
        <v>34.153145344363601</v>
      </c>
      <c r="AF61" s="66">
        <f t="shared" si="60"/>
        <v>33032074638</v>
      </c>
      <c r="AG61" s="49">
        <f>SUM('gas ent'!BF86)</f>
        <v>50165000000</v>
      </c>
      <c r="AH61" s="72">
        <f t="shared" si="38"/>
        <v>0</v>
      </c>
    </row>
    <row r="62" spans="1:34" ht="16.5" thickBot="1" x14ac:dyDescent="0.3">
      <c r="A62" s="115" t="s">
        <v>392</v>
      </c>
      <c r="B62" s="116">
        <f>SUM([3]vs!C$13)</f>
        <v>63359000000</v>
      </c>
      <c r="C62" s="117">
        <f>SUM([3]vs!D$13)</f>
        <v>0</v>
      </c>
      <c r="D62" s="67">
        <f t="shared" si="53"/>
        <v>63359000000</v>
      </c>
      <c r="E62" s="68">
        <f t="shared" si="42"/>
        <v>0.80719282997532071</v>
      </c>
      <c r="F62" s="117">
        <f>SUM([3]vs!G$13)</f>
        <v>10365054960</v>
      </c>
      <c r="G62" s="69">
        <f t="shared" si="43"/>
        <v>16.359246452753357</v>
      </c>
      <c r="H62" s="118"/>
      <c r="I62" s="119"/>
      <c r="J62" s="67">
        <f t="shared" si="54"/>
        <v>0</v>
      </c>
      <c r="K62" s="68">
        <f t="shared" si="45"/>
        <v>0</v>
      </c>
      <c r="L62" s="67"/>
      <c r="M62" s="69">
        <f t="shared" si="46"/>
        <v>0</v>
      </c>
      <c r="N62" s="120">
        <f>SUM([3]vs!C$300)</f>
        <v>300000000</v>
      </c>
      <c r="O62" s="117">
        <f>SUM([3]vs!D$300)</f>
        <v>0</v>
      </c>
      <c r="P62" s="67">
        <f t="shared" si="55"/>
        <v>300000000</v>
      </c>
      <c r="Q62" s="68">
        <f t="shared" si="48"/>
        <v>4.5334566199344449E-3</v>
      </c>
      <c r="R62" s="117">
        <f>SUM([3]vs!G$300)</f>
        <v>138468374</v>
      </c>
      <c r="S62" s="69">
        <f t="shared" si="49"/>
        <v>46.156124666666663</v>
      </c>
      <c r="T62" s="120">
        <f>SUM([3]vs!C$11)</f>
        <v>0</v>
      </c>
      <c r="U62" s="117">
        <f>SUM([3]vs!D$11)</f>
        <v>0</v>
      </c>
      <c r="V62" s="67">
        <f t="shared" si="56"/>
        <v>0</v>
      </c>
      <c r="W62" s="68">
        <f t="shared" si="51"/>
        <v>0</v>
      </c>
      <c r="X62" s="117">
        <f>SUM([3]vs!G$11)</f>
        <v>19696319347</v>
      </c>
      <c r="Y62" s="69">
        <f t="shared" si="29"/>
        <v>0</v>
      </c>
      <c r="Z62" s="102">
        <f t="shared" si="57"/>
        <v>63659000000</v>
      </c>
      <c r="AA62" s="67">
        <f t="shared" si="58"/>
        <v>0</v>
      </c>
      <c r="AB62" s="67">
        <f t="shared" si="52"/>
        <v>63659000000</v>
      </c>
      <c r="AC62" s="68">
        <f t="shared" si="5"/>
        <v>0.36742636249845939</v>
      </c>
      <c r="AD62" s="67">
        <f t="shared" si="59"/>
        <v>30199842681</v>
      </c>
      <c r="AE62" s="68">
        <f t="shared" si="11"/>
        <v>47.440020548547729</v>
      </c>
      <c r="AF62" s="73">
        <f t="shared" si="60"/>
        <v>33459157319</v>
      </c>
      <c r="AG62" s="49">
        <f>SUM('gas ent'!BF87)</f>
        <v>63659000000</v>
      </c>
      <c r="AH62" s="72">
        <f t="shared" si="38"/>
        <v>0</v>
      </c>
    </row>
    <row r="63" spans="1:34" ht="16.5" thickBot="1" x14ac:dyDescent="0.3">
      <c r="A63" s="114" t="s">
        <v>393</v>
      </c>
      <c r="B63" s="106">
        <f>SUM(B41:B62)</f>
        <v>1356056000000</v>
      </c>
      <c r="C63" s="57">
        <f>SUM(C41:C62)</f>
        <v>1305899741</v>
      </c>
      <c r="D63" s="57">
        <f t="shared" si="53"/>
        <v>1357361899741</v>
      </c>
      <c r="E63" s="58">
        <f t="shared" si="42"/>
        <v>17.292772820792869</v>
      </c>
      <c r="F63" s="57">
        <f>SUM(F41:F62)</f>
        <v>242786985023</v>
      </c>
      <c r="G63" s="70">
        <f t="shared" si="43"/>
        <v>17.88668041067946</v>
      </c>
      <c r="H63" s="121"/>
      <c r="I63" s="122"/>
      <c r="J63" s="57">
        <f t="shared" si="54"/>
        <v>0</v>
      </c>
      <c r="K63" s="58">
        <f t="shared" si="45"/>
        <v>0</v>
      </c>
      <c r="L63" s="57"/>
      <c r="M63" s="70">
        <f t="shared" si="46"/>
        <v>0</v>
      </c>
      <c r="N63" s="106">
        <f>SUM(N41:N62)</f>
        <v>1854000000</v>
      </c>
      <c r="O63" s="57">
        <f>SUM(O41:O62)</f>
        <v>0</v>
      </c>
      <c r="P63" s="57">
        <f t="shared" si="55"/>
        <v>1854000000</v>
      </c>
      <c r="Q63" s="58">
        <f t="shared" si="48"/>
        <v>2.8016761911194871E-2</v>
      </c>
      <c r="R63" s="57">
        <f>SUM(R41:R62)</f>
        <v>939340604</v>
      </c>
      <c r="S63" s="70">
        <f t="shared" si="49"/>
        <v>50.665620496224385</v>
      </c>
      <c r="T63" s="106">
        <f>SUM(T41:T62)</f>
        <v>37875000000</v>
      </c>
      <c r="U63" s="57">
        <f>SUM(U41:U62)</f>
        <v>0</v>
      </c>
      <c r="V63" s="57">
        <f t="shared" si="56"/>
        <v>37875000000</v>
      </c>
      <c r="W63" s="58">
        <f t="shared" si="51"/>
        <v>0</v>
      </c>
      <c r="X63" s="57">
        <f>SUM(X41:X62)</f>
        <v>77179242101</v>
      </c>
      <c r="Y63" s="70">
        <f t="shared" si="29"/>
        <v>203.77357650429042</v>
      </c>
      <c r="Z63" s="106">
        <f t="shared" si="57"/>
        <v>1395785000000</v>
      </c>
      <c r="AA63" s="57">
        <f t="shared" si="58"/>
        <v>1305899741</v>
      </c>
      <c r="AB63" s="57">
        <f t="shared" si="52"/>
        <v>1397090899741</v>
      </c>
      <c r="AC63" s="58">
        <f t="shared" si="5"/>
        <v>8.0637149086780404</v>
      </c>
      <c r="AD63" s="57">
        <f t="shared" si="59"/>
        <v>320905567728</v>
      </c>
      <c r="AE63" s="58">
        <f t="shared" si="11"/>
        <v>22.969555365902902</v>
      </c>
      <c r="AF63" s="59">
        <f t="shared" si="60"/>
        <v>1076185332013</v>
      </c>
      <c r="AG63" s="49">
        <f>SUM('gas ent'!BF88)</f>
        <v>1397090899741</v>
      </c>
      <c r="AH63" s="72">
        <f t="shared" si="38"/>
        <v>0</v>
      </c>
    </row>
    <row r="64" spans="1:34" ht="16.5" thickBot="1" x14ac:dyDescent="0.3">
      <c r="A64" s="206" t="s">
        <v>394</v>
      </c>
      <c r="B64" s="207">
        <f>SUM(B32+B40+B63)</f>
        <v>10931776204916</v>
      </c>
      <c r="C64" s="208">
        <f>SUM(C32+C40+C63)</f>
        <v>23232436635</v>
      </c>
      <c r="D64" s="208">
        <f t="shared" si="53"/>
        <v>10955008641551</v>
      </c>
      <c r="E64" s="209">
        <f t="shared" si="42"/>
        <v>139.56666657898083</v>
      </c>
      <c r="F64" s="208">
        <f>SUM(F32+F40+F63)</f>
        <v>2517728111095</v>
      </c>
      <c r="G64" s="210">
        <f t="shared" si="43"/>
        <v>22.982438384809363</v>
      </c>
      <c r="H64" s="207">
        <f>SUM(H32+H40+H63)</f>
        <v>6824436321382</v>
      </c>
      <c r="I64" s="208">
        <f>SUM(I32+I40+I63)</f>
        <v>-200000000000</v>
      </c>
      <c r="J64" s="208">
        <f t="shared" ref="J64" si="61">SUM(H64:I64)</f>
        <v>6624436321382</v>
      </c>
      <c r="K64" s="209">
        <f t="shared" si="45"/>
        <v>231.71440875735607</v>
      </c>
      <c r="L64" s="208">
        <f>SUM(L32+L40+L63)</f>
        <v>1000880075369</v>
      </c>
      <c r="M64" s="210">
        <f t="shared" si="46"/>
        <v>15.108909299020853</v>
      </c>
      <c r="N64" s="207">
        <f>SUM(N32+N40+N63)</f>
        <v>6949005063622</v>
      </c>
      <c r="O64" s="208">
        <f>SUM(O32+O40+O63)</f>
        <v>1440846009</v>
      </c>
      <c r="P64" s="208">
        <f t="shared" si="55"/>
        <v>6950445909631</v>
      </c>
      <c r="Q64" s="209">
        <f t="shared" si="48"/>
        <v>105.03181673504314</v>
      </c>
      <c r="R64" s="208">
        <f>SUM(R32+R40+R63)</f>
        <v>327598243179</v>
      </c>
      <c r="S64" s="210">
        <f t="shared" si="49"/>
        <v>4.7133413803718414</v>
      </c>
      <c r="T64" s="207">
        <f>SUM(T32+T40+T63)</f>
        <v>1307731651059</v>
      </c>
      <c r="U64" s="208">
        <f>SUM(U32+U40+U63)</f>
        <v>0</v>
      </c>
      <c r="V64" s="208">
        <f t="shared" si="56"/>
        <v>1307731651059</v>
      </c>
      <c r="W64" s="209">
        <f t="shared" si="51"/>
        <v>0</v>
      </c>
      <c r="X64" s="208">
        <f>SUM(X32+X40+X63)</f>
        <v>816023694546</v>
      </c>
      <c r="Y64" s="210">
        <f t="shared" si="29"/>
        <v>62.399934564953341</v>
      </c>
      <c r="Z64" s="207">
        <f t="shared" si="57"/>
        <v>26012949240979</v>
      </c>
      <c r="AA64" s="208">
        <f t="shared" si="58"/>
        <v>-175326717356</v>
      </c>
      <c r="AB64" s="208">
        <f t="shared" si="52"/>
        <v>25837622523623</v>
      </c>
      <c r="AC64" s="209">
        <f t="shared" si="5"/>
        <v>149.12932436046847</v>
      </c>
      <c r="AD64" s="208">
        <f t="shared" si="59"/>
        <v>4662230124189</v>
      </c>
      <c r="AE64" s="209">
        <f t="shared" si="11"/>
        <v>18.044346456127624</v>
      </c>
      <c r="AF64" s="211">
        <f t="shared" si="60"/>
        <v>21175392399434</v>
      </c>
      <c r="AG64" s="49">
        <f>SUM('gas ent'!BF89)</f>
        <v>25837622523623</v>
      </c>
      <c r="AH64" s="72">
        <f t="shared" si="38"/>
        <v>0</v>
      </c>
    </row>
    <row r="65" spans="1:32" ht="16.5" thickBot="1" x14ac:dyDescent="0.3">
      <c r="A65" s="212" t="s">
        <v>1332</v>
      </c>
      <c r="B65" s="213">
        <f>IF(OR(B64=0,$Z$64=0),0,(B64/$Z$64)*100)</f>
        <v>42.024362957256827</v>
      </c>
      <c r="C65" s="58">
        <f>IF(OR(C64=0,$AA$64=0),0,(C64/$AA$64)*100)</f>
        <v>-13.250939152546076</v>
      </c>
      <c r="D65" s="58">
        <f>IF(OR(D64=0,$AB$64=0),0,(D64/$AB$64)*100)</f>
        <v>42.399445349644608</v>
      </c>
      <c r="E65" s="122"/>
      <c r="F65" s="58">
        <f>IF(OR(F64=0,$AD$64=0),0,(F64/$AD$64)*100)</f>
        <v>54.002656326042285</v>
      </c>
      <c r="G65" s="219"/>
      <c r="H65" s="213">
        <f>IF(OR(H64=0,$Z$64=0),0,(H64/$Z$64)*100)</f>
        <v>26.234765839742831</v>
      </c>
      <c r="I65" s="58">
        <f>IF(OR(I64=0,$AA$64=0),0,(I64/$AA$64)*100)</f>
        <v>114.07274545265172</v>
      </c>
      <c r="J65" s="58">
        <f>IF(OR(J64=0,$AB$64=0),0,(J64/$AB$64)*100)</f>
        <v>25.638722430151478</v>
      </c>
      <c r="K65" s="122"/>
      <c r="L65" s="58">
        <f>IF(OR(L64=0,$AD$64=0),0,(L64/$AD$64)*100)</f>
        <v>21.467839396775897</v>
      </c>
      <c r="M65" s="219"/>
      <c r="N65" s="213">
        <f>IF(OR(N64=0,$Z$64=0),0,(N64/$Z$64)*100)</f>
        <v>26.713637885684328</v>
      </c>
      <c r="O65" s="58">
        <f>IF(OR(O64=0,$AA$64=0),0,(O64/$AA$64)*100)</f>
        <v>-0.8218063001056306</v>
      </c>
      <c r="P65" s="58">
        <f>IF(OR(P64=0,$AB$64=0),0,(P64/$AB$64)*100)</f>
        <v>26.900485535293729</v>
      </c>
      <c r="Q65" s="122"/>
      <c r="R65" s="58">
        <f>IF(OR(R64=0,$AD$64=0),0,(R64/$AD$64)*100)</f>
        <v>7.0266424962449934</v>
      </c>
      <c r="S65" s="219"/>
      <c r="T65" s="213">
        <f>IF(OR(T64=0,$Z$64=0),0,(T64/$Z$64)*100)</f>
        <v>5.027233317316016</v>
      </c>
      <c r="U65" s="58">
        <f>IF(OR(U64=0,$AA$64=0),0,(U64/$AA$64)*100)</f>
        <v>0</v>
      </c>
      <c r="V65" s="58">
        <f>IF(OR(V64=0,$AB$64=0),0,(V64/$AB$64)*100)</f>
        <v>5.0613466849101849</v>
      </c>
      <c r="W65" s="122"/>
      <c r="X65" s="58">
        <f>IF(OR(X64=0,$AD$64=0),0,(X64/$AD$64)*100)</f>
        <v>17.502861780936826</v>
      </c>
      <c r="Y65" s="219"/>
      <c r="Z65" s="213">
        <f>IF(OR(Z64=0,$Z$64=0),0,(Z64/$Z$64)*100)</f>
        <v>100</v>
      </c>
      <c r="AA65" s="58">
        <f>IF(OR(AA64=0,$AA$64=0),0,(AA64/$AA$64)*100)</f>
        <v>100</v>
      </c>
      <c r="AB65" s="58">
        <f>IF(OR(AB64=0,$AB$64=0),0,(AB64/$AB$64)*100)</f>
        <v>100</v>
      </c>
      <c r="AC65" s="122"/>
      <c r="AD65" s="58">
        <f>IF(OR(AD64=0,$AD$64=0),0,(AD64/$AD$64)*100)</f>
        <v>100</v>
      </c>
      <c r="AE65" s="122"/>
      <c r="AF65" s="219"/>
    </row>
    <row r="66" spans="1:32" s="75" customFormat="1" ht="15" x14ac:dyDescent="0.25">
      <c r="B66" s="74"/>
      <c r="C66" s="74"/>
      <c r="F66" s="74"/>
      <c r="H66" s="74"/>
      <c r="I66" s="74"/>
      <c r="L66" s="74"/>
      <c r="N66" s="74"/>
      <c r="O66" s="74"/>
      <c r="R66" s="74"/>
      <c r="T66" s="74"/>
      <c r="U66" s="74"/>
      <c r="X66" s="74"/>
      <c r="Z66" s="74"/>
      <c r="AA66" s="74"/>
      <c r="AD66" s="74"/>
    </row>
    <row r="67" spans="1:32" x14ac:dyDescent="0.25">
      <c r="B67" s="72"/>
      <c r="C67" s="72"/>
      <c r="F67" s="72"/>
      <c r="H67" s="72"/>
      <c r="I67" s="72"/>
      <c r="L67" s="72"/>
      <c r="N67" s="72"/>
      <c r="O67" s="72"/>
      <c r="R67" s="72"/>
      <c r="T67" s="72"/>
      <c r="U67" s="72"/>
      <c r="X67" s="72"/>
      <c r="Z67" s="72"/>
      <c r="AA67" s="72"/>
      <c r="AD67" s="72"/>
    </row>
  </sheetData>
  <mergeCells count="18">
    <mergeCell ref="T6:W6"/>
    <mergeCell ref="X6:Y6"/>
    <mergeCell ref="Z6:AC6"/>
    <mergeCell ref="AD6:AF6"/>
    <mergeCell ref="B6:E6"/>
    <mergeCell ref="F6:G6"/>
    <mergeCell ref="H6:K6"/>
    <mergeCell ref="L6:M6"/>
    <mergeCell ref="N6:Q6"/>
    <mergeCell ref="R6:S6"/>
    <mergeCell ref="B1:AF1"/>
    <mergeCell ref="B2:AF2"/>
    <mergeCell ref="B3:AF3"/>
    <mergeCell ref="B5:G5"/>
    <mergeCell ref="H5:M5"/>
    <mergeCell ref="N5:S5"/>
    <mergeCell ref="T5:Y5"/>
    <mergeCell ref="Z5:AF5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84"/>
  <sheetViews>
    <sheetView tabSelected="1" topLeftCell="A410" workbookViewId="0">
      <selection activeCell="L438" sqref="L438"/>
    </sheetView>
  </sheetViews>
  <sheetFormatPr baseColWidth="10" defaultRowHeight="15.75" x14ac:dyDescent="0.25"/>
  <cols>
    <col min="1" max="1" width="15.75" style="126" bestFit="1" customWidth="1"/>
    <col min="2" max="2" width="39.25" style="188" customWidth="1"/>
    <col min="3" max="3" width="6" style="126" hidden="1" customWidth="1"/>
    <col min="4" max="4" width="15.125" style="126" bestFit="1" customWidth="1"/>
    <col min="5" max="5" width="14.75" style="126" bestFit="1" customWidth="1"/>
    <col min="6" max="6" width="16.25" style="126" bestFit="1" customWidth="1"/>
    <col min="7" max="7" width="5.875" style="126" bestFit="1" customWidth="1"/>
    <col min="8" max="8" width="9.25" style="126" bestFit="1" customWidth="1"/>
    <col min="9" max="9" width="16.25" style="126" bestFit="1" customWidth="1"/>
    <col min="10" max="10" width="14.25" style="126" bestFit="1" customWidth="1"/>
    <col min="11" max="11" width="5.75" style="126" customWidth="1"/>
    <col min="12" max="12" width="15.25" style="126" bestFit="1" customWidth="1"/>
    <col min="13" max="13" width="5.75" style="126" bestFit="1" customWidth="1"/>
    <col min="14" max="14" width="14.25" style="126" bestFit="1" customWidth="1"/>
    <col min="15" max="15" width="6.875" style="126" customWidth="1"/>
    <col min="16" max="16" width="16.25" style="126" bestFit="1" customWidth="1"/>
    <col min="17" max="17" width="11" style="126" customWidth="1"/>
    <col min="18" max="18" width="15.125" style="126" hidden="1" customWidth="1"/>
    <col min="19" max="19" width="14" style="126" hidden="1" customWidth="1"/>
    <col min="20" max="250" width="11" style="126"/>
    <col min="251" max="251" width="15.75" style="126" bestFit="1" customWidth="1"/>
    <col min="252" max="252" width="26.125" style="126" customWidth="1"/>
    <col min="253" max="253" width="11" style="126" customWidth="1"/>
    <col min="254" max="254" width="12" style="126" customWidth="1"/>
    <col min="255" max="255" width="12.125" style="126" customWidth="1"/>
    <col min="256" max="256" width="11" style="126"/>
    <col min="257" max="257" width="5.625" style="126" customWidth="1"/>
    <col min="258" max="258" width="9.75" style="126" customWidth="1"/>
    <col min="259" max="259" width="11" style="126"/>
    <col min="260" max="260" width="11.125" style="126" customWidth="1"/>
    <col min="261" max="261" width="5.75" style="126" customWidth="1"/>
    <col min="262" max="262" width="11.5" style="126" customWidth="1"/>
    <col min="263" max="263" width="5.75" style="126" customWidth="1"/>
    <col min="264" max="264" width="12" style="126" bestFit="1" customWidth="1"/>
    <col min="265" max="265" width="5.375" style="126" customWidth="1"/>
    <col min="266" max="266" width="12.375" style="126" customWidth="1"/>
    <col min="267" max="268" width="11" style="126"/>
    <col min="269" max="269" width="13.875" style="126" customWidth="1"/>
    <col min="270" max="506" width="11" style="126"/>
    <col min="507" max="507" width="15.75" style="126" bestFit="1" customWidth="1"/>
    <col min="508" max="508" width="26.125" style="126" customWidth="1"/>
    <col min="509" max="509" width="11" style="126" customWidth="1"/>
    <col min="510" max="510" width="12" style="126" customWidth="1"/>
    <col min="511" max="511" width="12.125" style="126" customWidth="1"/>
    <col min="512" max="512" width="11" style="126"/>
    <col min="513" max="513" width="5.625" style="126" customWidth="1"/>
    <col min="514" max="514" width="9.75" style="126" customWidth="1"/>
    <col min="515" max="515" width="11" style="126"/>
    <col min="516" max="516" width="11.125" style="126" customWidth="1"/>
    <col min="517" max="517" width="5.75" style="126" customWidth="1"/>
    <col min="518" max="518" width="11.5" style="126" customWidth="1"/>
    <col min="519" max="519" width="5.75" style="126" customWidth="1"/>
    <col min="520" max="520" width="12" style="126" bestFit="1" customWidth="1"/>
    <col min="521" max="521" width="5.375" style="126" customWidth="1"/>
    <col min="522" max="522" width="12.375" style="126" customWidth="1"/>
    <col min="523" max="524" width="11" style="126"/>
    <col min="525" max="525" width="13.875" style="126" customWidth="1"/>
    <col min="526" max="762" width="11" style="126"/>
    <col min="763" max="763" width="15.75" style="126" bestFit="1" customWidth="1"/>
    <col min="764" max="764" width="26.125" style="126" customWidth="1"/>
    <col min="765" max="765" width="11" style="126" customWidth="1"/>
    <col min="766" max="766" width="12" style="126" customWidth="1"/>
    <col min="767" max="767" width="12.125" style="126" customWidth="1"/>
    <col min="768" max="768" width="11" style="126"/>
    <col min="769" max="769" width="5.625" style="126" customWidth="1"/>
    <col min="770" max="770" width="9.75" style="126" customWidth="1"/>
    <col min="771" max="771" width="11" style="126"/>
    <col min="772" max="772" width="11.125" style="126" customWidth="1"/>
    <col min="773" max="773" width="5.75" style="126" customWidth="1"/>
    <col min="774" max="774" width="11.5" style="126" customWidth="1"/>
    <col min="775" max="775" width="5.75" style="126" customWidth="1"/>
    <col min="776" max="776" width="12" style="126" bestFit="1" customWidth="1"/>
    <col min="777" max="777" width="5.375" style="126" customWidth="1"/>
    <col min="778" max="778" width="12.375" style="126" customWidth="1"/>
    <col min="779" max="780" width="11" style="126"/>
    <col min="781" max="781" width="13.875" style="126" customWidth="1"/>
    <col min="782" max="1018" width="11" style="126"/>
    <col min="1019" max="1019" width="15.75" style="126" bestFit="1" customWidth="1"/>
    <col min="1020" max="1020" width="26.125" style="126" customWidth="1"/>
    <col min="1021" max="1021" width="11" style="126" customWidth="1"/>
    <col min="1022" max="1022" width="12" style="126" customWidth="1"/>
    <col min="1023" max="1023" width="12.125" style="126" customWidth="1"/>
    <col min="1024" max="1024" width="11" style="126"/>
    <col min="1025" max="1025" width="5.625" style="126" customWidth="1"/>
    <col min="1026" max="1026" width="9.75" style="126" customWidth="1"/>
    <col min="1027" max="1027" width="11" style="126"/>
    <col min="1028" max="1028" width="11.125" style="126" customWidth="1"/>
    <col min="1029" max="1029" width="5.75" style="126" customWidth="1"/>
    <col min="1030" max="1030" width="11.5" style="126" customWidth="1"/>
    <col min="1031" max="1031" width="5.75" style="126" customWidth="1"/>
    <col min="1032" max="1032" width="12" style="126" bestFit="1" customWidth="1"/>
    <col min="1033" max="1033" width="5.375" style="126" customWidth="1"/>
    <col min="1034" max="1034" width="12.375" style="126" customWidth="1"/>
    <col min="1035" max="1036" width="11" style="126"/>
    <col min="1037" max="1037" width="13.875" style="126" customWidth="1"/>
    <col min="1038" max="1274" width="11" style="126"/>
    <col min="1275" max="1275" width="15.75" style="126" bestFit="1" customWidth="1"/>
    <col min="1276" max="1276" width="26.125" style="126" customWidth="1"/>
    <col min="1277" max="1277" width="11" style="126" customWidth="1"/>
    <col min="1278" max="1278" width="12" style="126" customWidth="1"/>
    <col min="1279" max="1279" width="12.125" style="126" customWidth="1"/>
    <col min="1280" max="1280" width="11" style="126"/>
    <col min="1281" max="1281" width="5.625" style="126" customWidth="1"/>
    <col min="1282" max="1282" width="9.75" style="126" customWidth="1"/>
    <col min="1283" max="1283" width="11" style="126"/>
    <col min="1284" max="1284" width="11.125" style="126" customWidth="1"/>
    <col min="1285" max="1285" width="5.75" style="126" customWidth="1"/>
    <col min="1286" max="1286" width="11.5" style="126" customWidth="1"/>
    <col min="1287" max="1287" width="5.75" style="126" customWidth="1"/>
    <col min="1288" max="1288" width="12" style="126" bestFit="1" customWidth="1"/>
    <col min="1289" max="1289" width="5.375" style="126" customWidth="1"/>
    <col min="1290" max="1290" width="12.375" style="126" customWidth="1"/>
    <col min="1291" max="1292" width="11" style="126"/>
    <col min="1293" max="1293" width="13.875" style="126" customWidth="1"/>
    <col min="1294" max="1530" width="11" style="126"/>
    <col min="1531" max="1531" width="15.75" style="126" bestFit="1" customWidth="1"/>
    <col min="1532" max="1532" width="26.125" style="126" customWidth="1"/>
    <col min="1533" max="1533" width="11" style="126" customWidth="1"/>
    <col min="1534" max="1534" width="12" style="126" customWidth="1"/>
    <col min="1535" max="1535" width="12.125" style="126" customWidth="1"/>
    <col min="1536" max="1536" width="11" style="126"/>
    <col min="1537" max="1537" width="5.625" style="126" customWidth="1"/>
    <col min="1538" max="1538" width="9.75" style="126" customWidth="1"/>
    <col min="1539" max="1539" width="11" style="126"/>
    <col min="1540" max="1540" width="11.125" style="126" customWidth="1"/>
    <col min="1541" max="1541" width="5.75" style="126" customWidth="1"/>
    <col min="1542" max="1542" width="11.5" style="126" customWidth="1"/>
    <col min="1543" max="1543" width="5.75" style="126" customWidth="1"/>
    <col min="1544" max="1544" width="12" style="126" bestFit="1" customWidth="1"/>
    <col min="1545" max="1545" width="5.375" style="126" customWidth="1"/>
    <col min="1546" max="1546" width="12.375" style="126" customWidth="1"/>
    <col min="1547" max="1548" width="11" style="126"/>
    <col min="1549" max="1549" width="13.875" style="126" customWidth="1"/>
    <col min="1550" max="1786" width="11" style="126"/>
    <col min="1787" max="1787" width="15.75" style="126" bestFit="1" customWidth="1"/>
    <col min="1788" max="1788" width="26.125" style="126" customWidth="1"/>
    <col min="1789" max="1789" width="11" style="126" customWidth="1"/>
    <col min="1790" max="1790" width="12" style="126" customWidth="1"/>
    <col min="1791" max="1791" width="12.125" style="126" customWidth="1"/>
    <col min="1792" max="1792" width="11" style="126"/>
    <col min="1793" max="1793" width="5.625" style="126" customWidth="1"/>
    <col min="1794" max="1794" width="9.75" style="126" customWidth="1"/>
    <col min="1795" max="1795" width="11" style="126"/>
    <col min="1796" max="1796" width="11.125" style="126" customWidth="1"/>
    <col min="1797" max="1797" width="5.75" style="126" customWidth="1"/>
    <col min="1798" max="1798" width="11.5" style="126" customWidth="1"/>
    <col min="1799" max="1799" width="5.75" style="126" customWidth="1"/>
    <col min="1800" max="1800" width="12" style="126" bestFit="1" customWidth="1"/>
    <col min="1801" max="1801" width="5.375" style="126" customWidth="1"/>
    <col min="1802" max="1802" width="12.375" style="126" customWidth="1"/>
    <col min="1803" max="1804" width="11" style="126"/>
    <col min="1805" max="1805" width="13.875" style="126" customWidth="1"/>
    <col min="1806" max="2042" width="11" style="126"/>
    <col min="2043" max="2043" width="15.75" style="126" bestFit="1" customWidth="1"/>
    <col min="2044" max="2044" width="26.125" style="126" customWidth="1"/>
    <col min="2045" max="2045" width="11" style="126" customWidth="1"/>
    <col min="2046" max="2046" width="12" style="126" customWidth="1"/>
    <col min="2047" max="2047" width="12.125" style="126" customWidth="1"/>
    <col min="2048" max="2048" width="11" style="126"/>
    <col min="2049" max="2049" width="5.625" style="126" customWidth="1"/>
    <col min="2050" max="2050" width="9.75" style="126" customWidth="1"/>
    <col min="2051" max="2051" width="11" style="126"/>
    <col min="2052" max="2052" width="11.125" style="126" customWidth="1"/>
    <col min="2053" max="2053" width="5.75" style="126" customWidth="1"/>
    <col min="2054" max="2054" width="11.5" style="126" customWidth="1"/>
    <col min="2055" max="2055" width="5.75" style="126" customWidth="1"/>
    <col min="2056" max="2056" width="12" style="126" bestFit="1" customWidth="1"/>
    <col min="2057" max="2057" width="5.375" style="126" customWidth="1"/>
    <col min="2058" max="2058" width="12.375" style="126" customWidth="1"/>
    <col min="2059" max="2060" width="11" style="126"/>
    <col min="2061" max="2061" width="13.875" style="126" customWidth="1"/>
    <col min="2062" max="2298" width="11" style="126"/>
    <col min="2299" max="2299" width="15.75" style="126" bestFit="1" customWidth="1"/>
    <col min="2300" max="2300" width="26.125" style="126" customWidth="1"/>
    <col min="2301" max="2301" width="11" style="126" customWidth="1"/>
    <col min="2302" max="2302" width="12" style="126" customWidth="1"/>
    <col min="2303" max="2303" width="12.125" style="126" customWidth="1"/>
    <col min="2304" max="2304" width="11" style="126"/>
    <col min="2305" max="2305" width="5.625" style="126" customWidth="1"/>
    <col min="2306" max="2306" width="9.75" style="126" customWidth="1"/>
    <col min="2307" max="2307" width="11" style="126"/>
    <col min="2308" max="2308" width="11.125" style="126" customWidth="1"/>
    <col min="2309" max="2309" width="5.75" style="126" customWidth="1"/>
    <col min="2310" max="2310" width="11.5" style="126" customWidth="1"/>
    <col min="2311" max="2311" width="5.75" style="126" customWidth="1"/>
    <col min="2312" max="2312" width="12" style="126" bestFit="1" customWidth="1"/>
    <col min="2313" max="2313" width="5.375" style="126" customWidth="1"/>
    <col min="2314" max="2314" width="12.375" style="126" customWidth="1"/>
    <col min="2315" max="2316" width="11" style="126"/>
    <col min="2317" max="2317" width="13.875" style="126" customWidth="1"/>
    <col min="2318" max="2554" width="11" style="126"/>
    <col min="2555" max="2555" width="15.75" style="126" bestFit="1" customWidth="1"/>
    <col min="2556" max="2556" width="26.125" style="126" customWidth="1"/>
    <col min="2557" max="2557" width="11" style="126" customWidth="1"/>
    <col min="2558" max="2558" width="12" style="126" customWidth="1"/>
    <col min="2559" max="2559" width="12.125" style="126" customWidth="1"/>
    <col min="2560" max="2560" width="11" style="126"/>
    <col min="2561" max="2561" width="5.625" style="126" customWidth="1"/>
    <col min="2562" max="2562" width="9.75" style="126" customWidth="1"/>
    <col min="2563" max="2563" width="11" style="126"/>
    <col min="2564" max="2564" width="11.125" style="126" customWidth="1"/>
    <col min="2565" max="2565" width="5.75" style="126" customWidth="1"/>
    <col min="2566" max="2566" width="11.5" style="126" customWidth="1"/>
    <col min="2567" max="2567" width="5.75" style="126" customWidth="1"/>
    <col min="2568" max="2568" width="12" style="126" bestFit="1" customWidth="1"/>
    <col min="2569" max="2569" width="5.375" style="126" customWidth="1"/>
    <col min="2570" max="2570" width="12.375" style="126" customWidth="1"/>
    <col min="2571" max="2572" width="11" style="126"/>
    <col min="2573" max="2573" width="13.875" style="126" customWidth="1"/>
    <col min="2574" max="2810" width="11" style="126"/>
    <col min="2811" max="2811" width="15.75" style="126" bestFit="1" customWidth="1"/>
    <col min="2812" max="2812" width="26.125" style="126" customWidth="1"/>
    <col min="2813" max="2813" width="11" style="126" customWidth="1"/>
    <col min="2814" max="2814" width="12" style="126" customWidth="1"/>
    <col min="2815" max="2815" width="12.125" style="126" customWidth="1"/>
    <col min="2816" max="2816" width="11" style="126"/>
    <col min="2817" max="2817" width="5.625" style="126" customWidth="1"/>
    <col min="2818" max="2818" width="9.75" style="126" customWidth="1"/>
    <col min="2819" max="2819" width="11" style="126"/>
    <col min="2820" max="2820" width="11.125" style="126" customWidth="1"/>
    <col min="2821" max="2821" width="5.75" style="126" customWidth="1"/>
    <col min="2822" max="2822" width="11.5" style="126" customWidth="1"/>
    <col min="2823" max="2823" width="5.75" style="126" customWidth="1"/>
    <col min="2824" max="2824" width="12" style="126" bestFit="1" customWidth="1"/>
    <col min="2825" max="2825" width="5.375" style="126" customWidth="1"/>
    <col min="2826" max="2826" width="12.375" style="126" customWidth="1"/>
    <col min="2827" max="2828" width="11" style="126"/>
    <col min="2829" max="2829" width="13.875" style="126" customWidth="1"/>
    <col min="2830" max="3066" width="11" style="126"/>
    <col min="3067" max="3067" width="15.75" style="126" bestFit="1" customWidth="1"/>
    <col min="3068" max="3068" width="26.125" style="126" customWidth="1"/>
    <col min="3069" max="3069" width="11" style="126" customWidth="1"/>
    <col min="3070" max="3070" width="12" style="126" customWidth="1"/>
    <col min="3071" max="3071" width="12.125" style="126" customWidth="1"/>
    <col min="3072" max="3072" width="11" style="126"/>
    <col min="3073" max="3073" width="5.625" style="126" customWidth="1"/>
    <col min="3074" max="3074" width="9.75" style="126" customWidth="1"/>
    <col min="3075" max="3075" width="11" style="126"/>
    <col min="3076" max="3076" width="11.125" style="126" customWidth="1"/>
    <col min="3077" max="3077" width="5.75" style="126" customWidth="1"/>
    <col min="3078" max="3078" width="11.5" style="126" customWidth="1"/>
    <col min="3079" max="3079" width="5.75" style="126" customWidth="1"/>
    <col min="3080" max="3080" width="12" style="126" bestFit="1" customWidth="1"/>
    <col min="3081" max="3081" width="5.375" style="126" customWidth="1"/>
    <col min="3082" max="3082" width="12.375" style="126" customWidth="1"/>
    <col min="3083" max="3084" width="11" style="126"/>
    <col min="3085" max="3085" width="13.875" style="126" customWidth="1"/>
    <col min="3086" max="3322" width="11" style="126"/>
    <col min="3323" max="3323" width="15.75" style="126" bestFit="1" customWidth="1"/>
    <col min="3324" max="3324" width="26.125" style="126" customWidth="1"/>
    <col min="3325" max="3325" width="11" style="126" customWidth="1"/>
    <col min="3326" max="3326" width="12" style="126" customWidth="1"/>
    <col min="3327" max="3327" width="12.125" style="126" customWidth="1"/>
    <col min="3328" max="3328" width="11" style="126"/>
    <col min="3329" max="3329" width="5.625" style="126" customWidth="1"/>
    <col min="3330" max="3330" width="9.75" style="126" customWidth="1"/>
    <col min="3331" max="3331" width="11" style="126"/>
    <col min="3332" max="3332" width="11.125" style="126" customWidth="1"/>
    <col min="3333" max="3333" width="5.75" style="126" customWidth="1"/>
    <col min="3334" max="3334" width="11.5" style="126" customWidth="1"/>
    <col min="3335" max="3335" width="5.75" style="126" customWidth="1"/>
    <col min="3336" max="3336" width="12" style="126" bestFit="1" customWidth="1"/>
    <col min="3337" max="3337" width="5.375" style="126" customWidth="1"/>
    <col min="3338" max="3338" width="12.375" style="126" customWidth="1"/>
    <col min="3339" max="3340" width="11" style="126"/>
    <col min="3341" max="3341" width="13.875" style="126" customWidth="1"/>
    <col min="3342" max="3578" width="11" style="126"/>
    <col min="3579" max="3579" width="15.75" style="126" bestFit="1" customWidth="1"/>
    <col min="3580" max="3580" width="26.125" style="126" customWidth="1"/>
    <col min="3581" max="3581" width="11" style="126" customWidth="1"/>
    <col min="3582" max="3582" width="12" style="126" customWidth="1"/>
    <col min="3583" max="3583" width="12.125" style="126" customWidth="1"/>
    <col min="3584" max="3584" width="11" style="126"/>
    <col min="3585" max="3585" width="5.625" style="126" customWidth="1"/>
    <col min="3586" max="3586" width="9.75" style="126" customWidth="1"/>
    <col min="3587" max="3587" width="11" style="126"/>
    <col min="3588" max="3588" width="11.125" style="126" customWidth="1"/>
    <col min="3589" max="3589" width="5.75" style="126" customWidth="1"/>
    <col min="3590" max="3590" width="11.5" style="126" customWidth="1"/>
    <col min="3591" max="3591" width="5.75" style="126" customWidth="1"/>
    <col min="3592" max="3592" width="12" style="126" bestFit="1" customWidth="1"/>
    <col min="3593" max="3593" width="5.375" style="126" customWidth="1"/>
    <col min="3594" max="3594" width="12.375" style="126" customWidth="1"/>
    <col min="3595" max="3596" width="11" style="126"/>
    <col min="3597" max="3597" width="13.875" style="126" customWidth="1"/>
    <col min="3598" max="3834" width="11" style="126"/>
    <col min="3835" max="3835" width="15.75" style="126" bestFit="1" customWidth="1"/>
    <col min="3836" max="3836" width="26.125" style="126" customWidth="1"/>
    <col min="3837" max="3837" width="11" style="126" customWidth="1"/>
    <col min="3838" max="3838" width="12" style="126" customWidth="1"/>
    <col min="3839" max="3839" width="12.125" style="126" customWidth="1"/>
    <col min="3840" max="3840" width="11" style="126"/>
    <col min="3841" max="3841" width="5.625" style="126" customWidth="1"/>
    <col min="3842" max="3842" width="9.75" style="126" customWidth="1"/>
    <col min="3843" max="3843" width="11" style="126"/>
    <col min="3844" max="3844" width="11.125" style="126" customWidth="1"/>
    <col min="3845" max="3845" width="5.75" style="126" customWidth="1"/>
    <col min="3846" max="3846" width="11.5" style="126" customWidth="1"/>
    <col min="3847" max="3847" width="5.75" style="126" customWidth="1"/>
    <col min="3848" max="3848" width="12" style="126" bestFit="1" customWidth="1"/>
    <col min="3849" max="3849" width="5.375" style="126" customWidth="1"/>
    <col min="3850" max="3850" width="12.375" style="126" customWidth="1"/>
    <col min="3851" max="3852" width="11" style="126"/>
    <col min="3853" max="3853" width="13.875" style="126" customWidth="1"/>
    <col min="3854" max="4090" width="11" style="126"/>
    <col min="4091" max="4091" width="15.75" style="126" bestFit="1" customWidth="1"/>
    <col min="4092" max="4092" width="26.125" style="126" customWidth="1"/>
    <col min="4093" max="4093" width="11" style="126" customWidth="1"/>
    <col min="4094" max="4094" width="12" style="126" customWidth="1"/>
    <col min="4095" max="4095" width="12.125" style="126" customWidth="1"/>
    <col min="4096" max="4096" width="11" style="126"/>
    <col min="4097" max="4097" width="5.625" style="126" customWidth="1"/>
    <col min="4098" max="4098" width="9.75" style="126" customWidth="1"/>
    <col min="4099" max="4099" width="11" style="126"/>
    <col min="4100" max="4100" width="11.125" style="126" customWidth="1"/>
    <col min="4101" max="4101" width="5.75" style="126" customWidth="1"/>
    <col min="4102" max="4102" width="11.5" style="126" customWidth="1"/>
    <col min="4103" max="4103" width="5.75" style="126" customWidth="1"/>
    <col min="4104" max="4104" width="12" style="126" bestFit="1" customWidth="1"/>
    <col min="4105" max="4105" width="5.375" style="126" customWidth="1"/>
    <col min="4106" max="4106" width="12.375" style="126" customWidth="1"/>
    <col min="4107" max="4108" width="11" style="126"/>
    <col min="4109" max="4109" width="13.875" style="126" customWidth="1"/>
    <col min="4110" max="4346" width="11" style="126"/>
    <col min="4347" max="4347" width="15.75" style="126" bestFit="1" customWidth="1"/>
    <col min="4348" max="4348" width="26.125" style="126" customWidth="1"/>
    <col min="4349" max="4349" width="11" style="126" customWidth="1"/>
    <col min="4350" max="4350" width="12" style="126" customWidth="1"/>
    <col min="4351" max="4351" width="12.125" style="126" customWidth="1"/>
    <col min="4352" max="4352" width="11" style="126"/>
    <col min="4353" max="4353" width="5.625" style="126" customWidth="1"/>
    <col min="4354" max="4354" width="9.75" style="126" customWidth="1"/>
    <col min="4355" max="4355" width="11" style="126"/>
    <col min="4356" max="4356" width="11.125" style="126" customWidth="1"/>
    <col min="4357" max="4357" width="5.75" style="126" customWidth="1"/>
    <col min="4358" max="4358" width="11.5" style="126" customWidth="1"/>
    <col min="4359" max="4359" width="5.75" style="126" customWidth="1"/>
    <col min="4360" max="4360" width="12" style="126" bestFit="1" customWidth="1"/>
    <col min="4361" max="4361" width="5.375" style="126" customWidth="1"/>
    <col min="4362" max="4362" width="12.375" style="126" customWidth="1"/>
    <col min="4363" max="4364" width="11" style="126"/>
    <col min="4365" max="4365" width="13.875" style="126" customWidth="1"/>
    <col min="4366" max="4602" width="11" style="126"/>
    <col min="4603" max="4603" width="15.75" style="126" bestFit="1" customWidth="1"/>
    <col min="4604" max="4604" width="26.125" style="126" customWidth="1"/>
    <col min="4605" max="4605" width="11" style="126" customWidth="1"/>
    <col min="4606" max="4606" width="12" style="126" customWidth="1"/>
    <col min="4607" max="4607" width="12.125" style="126" customWidth="1"/>
    <col min="4608" max="4608" width="11" style="126"/>
    <col min="4609" max="4609" width="5.625" style="126" customWidth="1"/>
    <col min="4610" max="4610" width="9.75" style="126" customWidth="1"/>
    <col min="4611" max="4611" width="11" style="126"/>
    <col min="4612" max="4612" width="11.125" style="126" customWidth="1"/>
    <col min="4613" max="4613" width="5.75" style="126" customWidth="1"/>
    <col min="4614" max="4614" width="11.5" style="126" customWidth="1"/>
    <col min="4615" max="4615" width="5.75" style="126" customWidth="1"/>
    <col min="4616" max="4616" width="12" style="126" bestFit="1" customWidth="1"/>
    <col min="4617" max="4617" width="5.375" style="126" customWidth="1"/>
    <col min="4618" max="4618" width="12.375" style="126" customWidth="1"/>
    <col min="4619" max="4620" width="11" style="126"/>
    <col min="4621" max="4621" width="13.875" style="126" customWidth="1"/>
    <col min="4622" max="4858" width="11" style="126"/>
    <col min="4859" max="4859" width="15.75" style="126" bestFit="1" customWidth="1"/>
    <col min="4860" max="4860" width="26.125" style="126" customWidth="1"/>
    <col min="4861" max="4861" width="11" style="126" customWidth="1"/>
    <col min="4862" max="4862" width="12" style="126" customWidth="1"/>
    <col min="4863" max="4863" width="12.125" style="126" customWidth="1"/>
    <col min="4864" max="4864" width="11" style="126"/>
    <col min="4865" max="4865" width="5.625" style="126" customWidth="1"/>
    <col min="4866" max="4866" width="9.75" style="126" customWidth="1"/>
    <col min="4867" max="4867" width="11" style="126"/>
    <col min="4868" max="4868" width="11.125" style="126" customWidth="1"/>
    <col min="4869" max="4869" width="5.75" style="126" customWidth="1"/>
    <col min="4870" max="4870" width="11.5" style="126" customWidth="1"/>
    <col min="4871" max="4871" width="5.75" style="126" customWidth="1"/>
    <col min="4872" max="4872" width="12" style="126" bestFit="1" customWidth="1"/>
    <col min="4873" max="4873" width="5.375" style="126" customWidth="1"/>
    <col min="4874" max="4874" width="12.375" style="126" customWidth="1"/>
    <col min="4875" max="4876" width="11" style="126"/>
    <col min="4877" max="4877" width="13.875" style="126" customWidth="1"/>
    <col min="4878" max="5114" width="11" style="126"/>
    <col min="5115" max="5115" width="15.75" style="126" bestFit="1" customWidth="1"/>
    <col min="5116" max="5116" width="26.125" style="126" customWidth="1"/>
    <col min="5117" max="5117" width="11" style="126" customWidth="1"/>
    <col min="5118" max="5118" width="12" style="126" customWidth="1"/>
    <col min="5119" max="5119" width="12.125" style="126" customWidth="1"/>
    <col min="5120" max="5120" width="11" style="126"/>
    <col min="5121" max="5121" width="5.625" style="126" customWidth="1"/>
    <col min="5122" max="5122" width="9.75" style="126" customWidth="1"/>
    <col min="5123" max="5123" width="11" style="126"/>
    <col min="5124" max="5124" width="11.125" style="126" customWidth="1"/>
    <col min="5125" max="5125" width="5.75" style="126" customWidth="1"/>
    <col min="5126" max="5126" width="11.5" style="126" customWidth="1"/>
    <col min="5127" max="5127" width="5.75" style="126" customWidth="1"/>
    <col min="5128" max="5128" width="12" style="126" bestFit="1" customWidth="1"/>
    <col min="5129" max="5129" width="5.375" style="126" customWidth="1"/>
    <col min="5130" max="5130" width="12.375" style="126" customWidth="1"/>
    <col min="5131" max="5132" width="11" style="126"/>
    <col min="5133" max="5133" width="13.875" style="126" customWidth="1"/>
    <col min="5134" max="5370" width="11" style="126"/>
    <col min="5371" max="5371" width="15.75" style="126" bestFit="1" customWidth="1"/>
    <col min="5372" max="5372" width="26.125" style="126" customWidth="1"/>
    <col min="5373" max="5373" width="11" style="126" customWidth="1"/>
    <col min="5374" max="5374" width="12" style="126" customWidth="1"/>
    <col min="5375" max="5375" width="12.125" style="126" customWidth="1"/>
    <col min="5376" max="5376" width="11" style="126"/>
    <col min="5377" max="5377" width="5.625" style="126" customWidth="1"/>
    <col min="5378" max="5378" width="9.75" style="126" customWidth="1"/>
    <col min="5379" max="5379" width="11" style="126"/>
    <col min="5380" max="5380" width="11.125" style="126" customWidth="1"/>
    <col min="5381" max="5381" width="5.75" style="126" customWidth="1"/>
    <col min="5382" max="5382" width="11.5" style="126" customWidth="1"/>
    <col min="5383" max="5383" width="5.75" style="126" customWidth="1"/>
    <col min="5384" max="5384" width="12" style="126" bestFit="1" customWidth="1"/>
    <col min="5385" max="5385" width="5.375" style="126" customWidth="1"/>
    <col min="5386" max="5386" width="12.375" style="126" customWidth="1"/>
    <col min="5387" max="5388" width="11" style="126"/>
    <col min="5389" max="5389" width="13.875" style="126" customWidth="1"/>
    <col min="5390" max="5626" width="11" style="126"/>
    <col min="5627" max="5627" width="15.75" style="126" bestFit="1" customWidth="1"/>
    <col min="5628" max="5628" width="26.125" style="126" customWidth="1"/>
    <col min="5629" max="5629" width="11" style="126" customWidth="1"/>
    <col min="5630" max="5630" width="12" style="126" customWidth="1"/>
    <col min="5631" max="5631" width="12.125" style="126" customWidth="1"/>
    <col min="5632" max="5632" width="11" style="126"/>
    <col min="5633" max="5633" width="5.625" style="126" customWidth="1"/>
    <col min="5634" max="5634" width="9.75" style="126" customWidth="1"/>
    <col min="5635" max="5635" width="11" style="126"/>
    <col min="5636" max="5636" width="11.125" style="126" customWidth="1"/>
    <col min="5637" max="5637" width="5.75" style="126" customWidth="1"/>
    <col min="5638" max="5638" width="11.5" style="126" customWidth="1"/>
    <col min="5639" max="5639" width="5.75" style="126" customWidth="1"/>
    <col min="5640" max="5640" width="12" style="126" bestFit="1" customWidth="1"/>
    <col min="5641" max="5641" width="5.375" style="126" customWidth="1"/>
    <col min="5642" max="5642" width="12.375" style="126" customWidth="1"/>
    <col min="5643" max="5644" width="11" style="126"/>
    <col min="5645" max="5645" width="13.875" style="126" customWidth="1"/>
    <col min="5646" max="5882" width="11" style="126"/>
    <col min="5883" max="5883" width="15.75" style="126" bestFit="1" customWidth="1"/>
    <col min="5884" max="5884" width="26.125" style="126" customWidth="1"/>
    <col min="5885" max="5885" width="11" style="126" customWidth="1"/>
    <col min="5886" max="5886" width="12" style="126" customWidth="1"/>
    <col min="5887" max="5887" width="12.125" style="126" customWidth="1"/>
    <col min="5888" max="5888" width="11" style="126"/>
    <col min="5889" max="5889" width="5.625" style="126" customWidth="1"/>
    <col min="5890" max="5890" width="9.75" style="126" customWidth="1"/>
    <col min="5891" max="5891" width="11" style="126"/>
    <col min="5892" max="5892" width="11.125" style="126" customWidth="1"/>
    <col min="5893" max="5893" width="5.75" style="126" customWidth="1"/>
    <col min="5894" max="5894" width="11.5" style="126" customWidth="1"/>
    <col min="5895" max="5895" width="5.75" style="126" customWidth="1"/>
    <col min="5896" max="5896" width="12" style="126" bestFit="1" customWidth="1"/>
    <col min="5897" max="5897" width="5.375" style="126" customWidth="1"/>
    <col min="5898" max="5898" width="12.375" style="126" customWidth="1"/>
    <col min="5899" max="5900" width="11" style="126"/>
    <col min="5901" max="5901" width="13.875" style="126" customWidth="1"/>
    <col min="5902" max="6138" width="11" style="126"/>
    <col min="6139" max="6139" width="15.75" style="126" bestFit="1" customWidth="1"/>
    <col min="6140" max="6140" width="26.125" style="126" customWidth="1"/>
    <col min="6141" max="6141" width="11" style="126" customWidth="1"/>
    <col min="6142" max="6142" width="12" style="126" customWidth="1"/>
    <col min="6143" max="6143" width="12.125" style="126" customWidth="1"/>
    <col min="6144" max="6144" width="11" style="126"/>
    <col min="6145" max="6145" width="5.625" style="126" customWidth="1"/>
    <col min="6146" max="6146" width="9.75" style="126" customWidth="1"/>
    <col min="6147" max="6147" width="11" style="126"/>
    <col min="6148" max="6148" width="11.125" style="126" customWidth="1"/>
    <col min="6149" max="6149" width="5.75" style="126" customWidth="1"/>
    <col min="6150" max="6150" width="11.5" style="126" customWidth="1"/>
    <col min="6151" max="6151" width="5.75" style="126" customWidth="1"/>
    <col min="6152" max="6152" width="12" style="126" bestFit="1" customWidth="1"/>
    <col min="6153" max="6153" width="5.375" style="126" customWidth="1"/>
    <col min="6154" max="6154" width="12.375" style="126" customWidth="1"/>
    <col min="6155" max="6156" width="11" style="126"/>
    <col min="6157" max="6157" width="13.875" style="126" customWidth="1"/>
    <col min="6158" max="6394" width="11" style="126"/>
    <col min="6395" max="6395" width="15.75" style="126" bestFit="1" customWidth="1"/>
    <col min="6396" max="6396" width="26.125" style="126" customWidth="1"/>
    <col min="6397" max="6397" width="11" style="126" customWidth="1"/>
    <col min="6398" max="6398" width="12" style="126" customWidth="1"/>
    <col min="6399" max="6399" width="12.125" style="126" customWidth="1"/>
    <col min="6400" max="6400" width="11" style="126"/>
    <col min="6401" max="6401" width="5.625" style="126" customWidth="1"/>
    <col min="6402" max="6402" width="9.75" style="126" customWidth="1"/>
    <col min="6403" max="6403" width="11" style="126"/>
    <col min="6404" max="6404" width="11.125" style="126" customWidth="1"/>
    <col min="6405" max="6405" width="5.75" style="126" customWidth="1"/>
    <col min="6406" max="6406" width="11.5" style="126" customWidth="1"/>
    <col min="6407" max="6407" width="5.75" style="126" customWidth="1"/>
    <col min="6408" max="6408" width="12" style="126" bestFit="1" customWidth="1"/>
    <col min="6409" max="6409" width="5.375" style="126" customWidth="1"/>
    <col min="6410" max="6410" width="12.375" style="126" customWidth="1"/>
    <col min="6411" max="6412" width="11" style="126"/>
    <col min="6413" max="6413" width="13.875" style="126" customWidth="1"/>
    <col min="6414" max="6650" width="11" style="126"/>
    <col min="6651" max="6651" width="15.75" style="126" bestFit="1" customWidth="1"/>
    <col min="6652" max="6652" width="26.125" style="126" customWidth="1"/>
    <col min="6653" max="6653" width="11" style="126" customWidth="1"/>
    <col min="6654" max="6654" width="12" style="126" customWidth="1"/>
    <col min="6655" max="6655" width="12.125" style="126" customWidth="1"/>
    <col min="6656" max="6656" width="11" style="126"/>
    <col min="6657" max="6657" width="5.625" style="126" customWidth="1"/>
    <col min="6658" max="6658" width="9.75" style="126" customWidth="1"/>
    <col min="6659" max="6659" width="11" style="126"/>
    <col min="6660" max="6660" width="11.125" style="126" customWidth="1"/>
    <col min="6661" max="6661" width="5.75" style="126" customWidth="1"/>
    <col min="6662" max="6662" width="11.5" style="126" customWidth="1"/>
    <col min="6663" max="6663" width="5.75" style="126" customWidth="1"/>
    <col min="6664" max="6664" width="12" style="126" bestFit="1" customWidth="1"/>
    <col min="6665" max="6665" width="5.375" style="126" customWidth="1"/>
    <col min="6666" max="6666" width="12.375" style="126" customWidth="1"/>
    <col min="6667" max="6668" width="11" style="126"/>
    <col min="6669" max="6669" width="13.875" style="126" customWidth="1"/>
    <col min="6670" max="6906" width="11" style="126"/>
    <col min="6907" max="6907" width="15.75" style="126" bestFit="1" customWidth="1"/>
    <col min="6908" max="6908" width="26.125" style="126" customWidth="1"/>
    <col min="6909" max="6909" width="11" style="126" customWidth="1"/>
    <col min="6910" max="6910" width="12" style="126" customWidth="1"/>
    <col min="6911" max="6911" width="12.125" style="126" customWidth="1"/>
    <col min="6912" max="6912" width="11" style="126"/>
    <col min="6913" max="6913" width="5.625" style="126" customWidth="1"/>
    <col min="6914" max="6914" width="9.75" style="126" customWidth="1"/>
    <col min="6915" max="6915" width="11" style="126"/>
    <col min="6916" max="6916" width="11.125" style="126" customWidth="1"/>
    <col min="6917" max="6917" width="5.75" style="126" customWidth="1"/>
    <col min="6918" max="6918" width="11.5" style="126" customWidth="1"/>
    <col min="6919" max="6919" width="5.75" style="126" customWidth="1"/>
    <col min="6920" max="6920" width="12" style="126" bestFit="1" customWidth="1"/>
    <col min="6921" max="6921" width="5.375" style="126" customWidth="1"/>
    <col min="6922" max="6922" width="12.375" style="126" customWidth="1"/>
    <col min="6923" max="6924" width="11" style="126"/>
    <col min="6925" max="6925" width="13.875" style="126" customWidth="1"/>
    <col min="6926" max="7162" width="11" style="126"/>
    <col min="7163" max="7163" width="15.75" style="126" bestFit="1" customWidth="1"/>
    <col min="7164" max="7164" width="26.125" style="126" customWidth="1"/>
    <col min="7165" max="7165" width="11" style="126" customWidth="1"/>
    <col min="7166" max="7166" width="12" style="126" customWidth="1"/>
    <col min="7167" max="7167" width="12.125" style="126" customWidth="1"/>
    <col min="7168" max="7168" width="11" style="126"/>
    <col min="7169" max="7169" width="5.625" style="126" customWidth="1"/>
    <col min="7170" max="7170" width="9.75" style="126" customWidth="1"/>
    <col min="7171" max="7171" width="11" style="126"/>
    <col min="7172" max="7172" width="11.125" style="126" customWidth="1"/>
    <col min="7173" max="7173" width="5.75" style="126" customWidth="1"/>
    <col min="7174" max="7174" width="11.5" style="126" customWidth="1"/>
    <col min="7175" max="7175" width="5.75" style="126" customWidth="1"/>
    <col min="7176" max="7176" width="12" style="126" bestFit="1" customWidth="1"/>
    <col min="7177" max="7177" width="5.375" style="126" customWidth="1"/>
    <col min="7178" max="7178" width="12.375" style="126" customWidth="1"/>
    <col min="7179" max="7180" width="11" style="126"/>
    <col min="7181" max="7181" width="13.875" style="126" customWidth="1"/>
    <col min="7182" max="7418" width="11" style="126"/>
    <col min="7419" max="7419" width="15.75" style="126" bestFit="1" customWidth="1"/>
    <col min="7420" max="7420" width="26.125" style="126" customWidth="1"/>
    <col min="7421" max="7421" width="11" style="126" customWidth="1"/>
    <col min="7422" max="7422" width="12" style="126" customWidth="1"/>
    <col min="7423" max="7423" width="12.125" style="126" customWidth="1"/>
    <col min="7424" max="7424" width="11" style="126"/>
    <col min="7425" max="7425" width="5.625" style="126" customWidth="1"/>
    <col min="7426" max="7426" width="9.75" style="126" customWidth="1"/>
    <col min="7427" max="7427" width="11" style="126"/>
    <col min="7428" max="7428" width="11.125" style="126" customWidth="1"/>
    <col min="7429" max="7429" width="5.75" style="126" customWidth="1"/>
    <col min="7430" max="7430" width="11.5" style="126" customWidth="1"/>
    <col min="7431" max="7431" width="5.75" style="126" customWidth="1"/>
    <col min="7432" max="7432" width="12" style="126" bestFit="1" customWidth="1"/>
    <col min="7433" max="7433" width="5.375" style="126" customWidth="1"/>
    <col min="7434" max="7434" width="12.375" style="126" customWidth="1"/>
    <col min="7435" max="7436" width="11" style="126"/>
    <col min="7437" max="7437" width="13.875" style="126" customWidth="1"/>
    <col min="7438" max="7674" width="11" style="126"/>
    <col min="7675" max="7675" width="15.75" style="126" bestFit="1" customWidth="1"/>
    <col min="7676" max="7676" width="26.125" style="126" customWidth="1"/>
    <col min="7677" max="7677" width="11" style="126" customWidth="1"/>
    <col min="7678" max="7678" width="12" style="126" customWidth="1"/>
    <col min="7679" max="7679" width="12.125" style="126" customWidth="1"/>
    <col min="7680" max="7680" width="11" style="126"/>
    <col min="7681" max="7681" width="5.625" style="126" customWidth="1"/>
    <col min="7682" max="7682" width="9.75" style="126" customWidth="1"/>
    <col min="7683" max="7683" width="11" style="126"/>
    <col min="7684" max="7684" width="11.125" style="126" customWidth="1"/>
    <col min="7685" max="7685" width="5.75" style="126" customWidth="1"/>
    <col min="7686" max="7686" width="11.5" style="126" customWidth="1"/>
    <col min="7687" max="7687" width="5.75" style="126" customWidth="1"/>
    <col min="7688" max="7688" width="12" style="126" bestFit="1" customWidth="1"/>
    <col min="7689" max="7689" width="5.375" style="126" customWidth="1"/>
    <col min="7690" max="7690" width="12.375" style="126" customWidth="1"/>
    <col min="7691" max="7692" width="11" style="126"/>
    <col min="7693" max="7693" width="13.875" style="126" customWidth="1"/>
    <col min="7694" max="7930" width="11" style="126"/>
    <col min="7931" max="7931" width="15.75" style="126" bestFit="1" customWidth="1"/>
    <col min="7932" max="7932" width="26.125" style="126" customWidth="1"/>
    <col min="7933" max="7933" width="11" style="126" customWidth="1"/>
    <col min="7934" max="7934" width="12" style="126" customWidth="1"/>
    <col min="7935" max="7935" width="12.125" style="126" customWidth="1"/>
    <col min="7936" max="7936" width="11" style="126"/>
    <col min="7937" max="7937" width="5.625" style="126" customWidth="1"/>
    <col min="7938" max="7938" width="9.75" style="126" customWidth="1"/>
    <col min="7939" max="7939" width="11" style="126"/>
    <col min="7940" max="7940" width="11.125" style="126" customWidth="1"/>
    <col min="7941" max="7941" width="5.75" style="126" customWidth="1"/>
    <col min="7942" max="7942" width="11.5" style="126" customWidth="1"/>
    <col min="7943" max="7943" width="5.75" style="126" customWidth="1"/>
    <col min="7944" max="7944" width="12" style="126" bestFit="1" customWidth="1"/>
    <col min="7945" max="7945" width="5.375" style="126" customWidth="1"/>
    <col min="7946" max="7946" width="12.375" style="126" customWidth="1"/>
    <col min="7947" max="7948" width="11" style="126"/>
    <col min="7949" max="7949" width="13.875" style="126" customWidth="1"/>
    <col min="7950" max="8186" width="11" style="126"/>
    <col min="8187" max="8187" width="15.75" style="126" bestFit="1" customWidth="1"/>
    <col min="8188" max="8188" width="26.125" style="126" customWidth="1"/>
    <col min="8189" max="8189" width="11" style="126" customWidth="1"/>
    <col min="8190" max="8190" width="12" style="126" customWidth="1"/>
    <col min="8191" max="8191" width="12.125" style="126" customWidth="1"/>
    <col min="8192" max="8192" width="11" style="126"/>
    <col min="8193" max="8193" width="5.625" style="126" customWidth="1"/>
    <col min="8194" max="8194" width="9.75" style="126" customWidth="1"/>
    <col min="8195" max="8195" width="11" style="126"/>
    <col min="8196" max="8196" width="11.125" style="126" customWidth="1"/>
    <col min="8197" max="8197" width="5.75" style="126" customWidth="1"/>
    <col min="8198" max="8198" width="11.5" style="126" customWidth="1"/>
    <col min="8199" max="8199" width="5.75" style="126" customWidth="1"/>
    <col min="8200" max="8200" width="12" style="126" bestFit="1" customWidth="1"/>
    <col min="8201" max="8201" width="5.375" style="126" customWidth="1"/>
    <col min="8202" max="8202" width="12.375" style="126" customWidth="1"/>
    <col min="8203" max="8204" width="11" style="126"/>
    <col min="8205" max="8205" width="13.875" style="126" customWidth="1"/>
    <col min="8206" max="8442" width="11" style="126"/>
    <col min="8443" max="8443" width="15.75" style="126" bestFit="1" customWidth="1"/>
    <col min="8444" max="8444" width="26.125" style="126" customWidth="1"/>
    <col min="8445" max="8445" width="11" style="126" customWidth="1"/>
    <col min="8446" max="8446" width="12" style="126" customWidth="1"/>
    <col min="8447" max="8447" width="12.125" style="126" customWidth="1"/>
    <col min="8448" max="8448" width="11" style="126"/>
    <col min="8449" max="8449" width="5.625" style="126" customWidth="1"/>
    <col min="8450" max="8450" width="9.75" style="126" customWidth="1"/>
    <col min="8451" max="8451" width="11" style="126"/>
    <col min="8452" max="8452" width="11.125" style="126" customWidth="1"/>
    <col min="8453" max="8453" width="5.75" style="126" customWidth="1"/>
    <col min="8454" max="8454" width="11.5" style="126" customWidth="1"/>
    <col min="8455" max="8455" width="5.75" style="126" customWidth="1"/>
    <col min="8456" max="8456" width="12" style="126" bestFit="1" customWidth="1"/>
    <col min="8457" max="8457" width="5.375" style="126" customWidth="1"/>
    <col min="8458" max="8458" width="12.375" style="126" customWidth="1"/>
    <col min="8459" max="8460" width="11" style="126"/>
    <col min="8461" max="8461" width="13.875" style="126" customWidth="1"/>
    <col min="8462" max="8698" width="11" style="126"/>
    <col min="8699" max="8699" width="15.75" style="126" bestFit="1" customWidth="1"/>
    <col min="8700" max="8700" width="26.125" style="126" customWidth="1"/>
    <col min="8701" max="8701" width="11" style="126" customWidth="1"/>
    <col min="8702" max="8702" width="12" style="126" customWidth="1"/>
    <col min="8703" max="8703" width="12.125" style="126" customWidth="1"/>
    <col min="8704" max="8704" width="11" style="126"/>
    <col min="8705" max="8705" width="5.625" style="126" customWidth="1"/>
    <col min="8706" max="8706" width="9.75" style="126" customWidth="1"/>
    <col min="8707" max="8707" width="11" style="126"/>
    <col min="8708" max="8708" width="11.125" style="126" customWidth="1"/>
    <col min="8709" max="8709" width="5.75" style="126" customWidth="1"/>
    <col min="8710" max="8710" width="11.5" style="126" customWidth="1"/>
    <col min="8711" max="8711" width="5.75" style="126" customWidth="1"/>
    <col min="8712" max="8712" width="12" style="126" bestFit="1" customWidth="1"/>
    <col min="8713" max="8713" width="5.375" style="126" customWidth="1"/>
    <col min="8714" max="8714" width="12.375" style="126" customWidth="1"/>
    <col min="8715" max="8716" width="11" style="126"/>
    <col min="8717" max="8717" width="13.875" style="126" customWidth="1"/>
    <col min="8718" max="8954" width="11" style="126"/>
    <col min="8955" max="8955" width="15.75" style="126" bestFit="1" customWidth="1"/>
    <col min="8956" max="8956" width="26.125" style="126" customWidth="1"/>
    <col min="8957" max="8957" width="11" style="126" customWidth="1"/>
    <col min="8958" max="8958" width="12" style="126" customWidth="1"/>
    <col min="8959" max="8959" width="12.125" style="126" customWidth="1"/>
    <col min="8960" max="8960" width="11" style="126"/>
    <col min="8961" max="8961" width="5.625" style="126" customWidth="1"/>
    <col min="8962" max="8962" width="9.75" style="126" customWidth="1"/>
    <col min="8963" max="8963" width="11" style="126"/>
    <col min="8964" max="8964" width="11.125" style="126" customWidth="1"/>
    <col min="8965" max="8965" width="5.75" style="126" customWidth="1"/>
    <col min="8966" max="8966" width="11.5" style="126" customWidth="1"/>
    <col min="8967" max="8967" width="5.75" style="126" customWidth="1"/>
    <col min="8968" max="8968" width="12" style="126" bestFit="1" customWidth="1"/>
    <col min="8969" max="8969" width="5.375" style="126" customWidth="1"/>
    <col min="8970" max="8970" width="12.375" style="126" customWidth="1"/>
    <col min="8971" max="8972" width="11" style="126"/>
    <col min="8973" max="8973" width="13.875" style="126" customWidth="1"/>
    <col min="8974" max="9210" width="11" style="126"/>
    <col min="9211" max="9211" width="15.75" style="126" bestFit="1" customWidth="1"/>
    <col min="9212" max="9212" width="26.125" style="126" customWidth="1"/>
    <col min="9213" max="9213" width="11" style="126" customWidth="1"/>
    <col min="9214" max="9214" width="12" style="126" customWidth="1"/>
    <col min="9215" max="9215" width="12.125" style="126" customWidth="1"/>
    <col min="9216" max="9216" width="11" style="126"/>
    <col min="9217" max="9217" width="5.625" style="126" customWidth="1"/>
    <col min="9218" max="9218" width="9.75" style="126" customWidth="1"/>
    <col min="9219" max="9219" width="11" style="126"/>
    <col min="9220" max="9220" width="11.125" style="126" customWidth="1"/>
    <col min="9221" max="9221" width="5.75" style="126" customWidth="1"/>
    <col min="9222" max="9222" width="11.5" style="126" customWidth="1"/>
    <col min="9223" max="9223" width="5.75" style="126" customWidth="1"/>
    <col min="9224" max="9224" width="12" style="126" bestFit="1" customWidth="1"/>
    <col min="9225" max="9225" width="5.375" style="126" customWidth="1"/>
    <col min="9226" max="9226" width="12.375" style="126" customWidth="1"/>
    <col min="9227" max="9228" width="11" style="126"/>
    <col min="9229" max="9229" width="13.875" style="126" customWidth="1"/>
    <col min="9230" max="9466" width="11" style="126"/>
    <col min="9467" max="9467" width="15.75" style="126" bestFit="1" customWidth="1"/>
    <col min="9468" max="9468" width="26.125" style="126" customWidth="1"/>
    <col min="9469" max="9469" width="11" style="126" customWidth="1"/>
    <col min="9470" max="9470" width="12" style="126" customWidth="1"/>
    <col min="9471" max="9471" width="12.125" style="126" customWidth="1"/>
    <col min="9472" max="9472" width="11" style="126"/>
    <col min="9473" max="9473" width="5.625" style="126" customWidth="1"/>
    <col min="9474" max="9474" width="9.75" style="126" customWidth="1"/>
    <col min="9475" max="9475" width="11" style="126"/>
    <col min="9476" max="9476" width="11.125" style="126" customWidth="1"/>
    <col min="9477" max="9477" width="5.75" style="126" customWidth="1"/>
    <col min="9478" max="9478" width="11.5" style="126" customWidth="1"/>
    <col min="9479" max="9479" width="5.75" style="126" customWidth="1"/>
    <col min="9480" max="9480" width="12" style="126" bestFit="1" customWidth="1"/>
    <col min="9481" max="9481" width="5.375" style="126" customWidth="1"/>
    <col min="9482" max="9482" width="12.375" style="126" customWidth="1"/>
    <col min="9483" max="9484" width="11" style="126"/>
    <col min="9485" max="9485" width="13.875" style="126" customWidth="1"/>
    <col min="9486" max="9722" width="11" style="126"/>
    <col min="9723" max="9723" width="15.75" style="126" bestFit="1" customWidth="1"/>
    <col min="9724" max="9724" width="26.125" style="126" customWidth="1"/>
    <col min="9725" max="9725" width="11" style="126" customWidth="1"/>
    <col min="9726" max="9726" width="12" style="126" customWidth="1"/>
    <col min="9727" max="9727" width="12.125" style="126" customWidth="1"/>
    <col min="9728" max="9728" width="11" style="126"/>
    <col min="9729" max="9729" width="5.625" style="126" customWidth="1"/>
    <col min="9730" max="9730" width="9.75" style="126" customWidth="1"/>
    <col min="9731" max="9731" width="11" style="126"/>
    <col min="9732" max="9732" width="11.125" style="126" customWidth="1"/>
    <col min="9733" max="9733" width="5.75" style="126" customWidth="1"/>
    <col min="9734" max="9734" width="11.5" style="126" customWidth="1"/>
    <col min="9735" max="9735" width="5.75" style="126" customWidth="1"/>
    <col min="9736" max="9736" width="12" style="126" bestFit="1" customWidth="1"/>
    <col min="9737" max="9737" width="5.375" style="126" customWidth="1"/>
    <col min="9738" max="9738" width="12.375" style="126" customWidth="1"/>
    <col min="9739" max="9740" width="11" style="126"/>
    <col min="9741" max="9741" width="13.875" style="126" customWidth="1"/>
    <col min="9742" max="9978" width="11" style="126"/>
    <col min="9979" max="9979" width="15.75" style="126" bestFit="1" customWidth="1"/>
    <col min="9980" max="9980" width="26.125" style="126" customWidth="1"/>
    <col min="9981" max="9981" width="11" style="126" customWidth="1"/>
    <col min="9982" max="9982" width="12" style="126" customWidth="1"/>
    <col min="9983" max="9983" width="12.125" style="126" customWidth="1"/>
    <col min="9984" max="9984" width="11" style="126"/>
    <col min="9985" max="9985" width="5.625" style="126" customWidth="1"/>
    <col min="9986" max="9986" width="9.75" style="126" customWidth="1"/>
    <col min="9987" max="9987" width="11" style="126"/>
    <col min="9988" max="9988" width="11.125" style="126" customWidth="1"/>
    <col min="9989" max="9989" width="5.75" style="126" customWidth="1"/>
    <col min="9990" max="9990" width="11.5" style="126" customWidth="1"/>
    <col min="9991" max="9991" width="5.75" style="126" customWidth="1"/>
    <col min="9992" max="9992" width="12" style="126" bestFit="1" customWidth="1"/>
    <col min="9993" max="9993" width="5.375" style="126" customWidth="1"/>
    <col min="9994" max="9994" width="12.375" style="126" customWidth="1"/>
    <col min="9995" max="9996" width="11" style="126"/>
    <col min="9997" max="9997" width="13.875" style="126" customWidth="1"/>
    <col min="9998" max="10234" width="11" style="126"/>
    <col min="10235" max="10235" width="15.75" style="126" bestFit="1" customWidth="1"/>
    <col min="10236" max="10236" width="26.125" style="126" customWidth="1"/>
    <col min="10237" max="10237" width="11" style="126" customWidth="1"/>
    <col min="10238" max="10238" width="12" style="126" customWidth="1"/>
    <col min="10239" max="10239" width="12.125" style="126" customWidth="1"/>
    <col min="10240" max="10240" width="11" style="126"/>
    <col min="10241" max="10241" width="5.625" style="126" customWidth="1"/>
    <col min="10242" max="10242" width="9.75" style="126" customWidth="1"/>
    <col min="10243" max="10243" width="11" style="126"/>
    <col min="10244" max="10244" width="11.125" style="126" customWidth="1"/>
    <col min="10245" max="10245" width="5.75" style="126" customWidth="1"/>
    <col min="10246" max="10246" width="11.5" style="126" customWidth="1"/>
    <col min="10247" max="10247" width="5.75" style="126" customWidth="1"/>
    <col min="10248" max="10248" width="12" style="126" bestFit="1" customWidth="1"/>
    <col min="10249" max="10249" width="5.375" style="126" customWidth="1"/>
    <col min="10250" max="10250" width="12.375" style="126" customWidth="1"/>
    <col min="10251" max="10252" width="11" style="126"/>
    <col min="10253" max="10253" width="13.875" style="126" customWidth="1"/>
    <col min="10254" max="10490" width="11" style="126"/>
    <col min="10491" max="10491" width="15.75" style="126" bestFit="1" customWidth="1"/>
    <col min="10492" max="10492" width="26.125" style="126" customWidth="1"/>
    <col min="10493" max="10493" width="11" style="126" customWidth="1"/>
    <col min="10494" max="10494" width="12" style="126" customWidth="1"/>
    <col min="10495" max="10495" width="12.125" style="126" customWidth="1"/>
    <col min="10496" max="10496" width="11" style="126"/>
    <col min="10497" max="10497" width="5.625" style="126" customWidth="1"/>
    <col min="10498" max="10498" width="9.75" style="126" customWidth="1"/>
    <col min="10499" max="10499" width="11" style="126"/>
    <col min="10500" max="10500" width="11.125" style="126" customWidth="1"/>
    <col min="10501" max="10501" width="5.75" style="126" customWidth="1"/>
    <col min="10502" max="10502" width="11.5" style="126" customWidth="1"/>
    <col min="10503" max="10503" width="5.75" style="126" customWidth="1"/>
    <col min="10504" max="10504" width="12" style="126" bestFit="1" customWidth="1"/>
    <col min="10505" max="10505" width="5.375" style="126" customWidth="1"/>
    <col min="10506" max="10506" width="12.375" style="126" customWidth="1"/>
    <col min="10507" max="10508" width="11" style="126"/>
    <col min="10509" max="10509" width="13.875" style="126" customWidth="1"/>
    <col min="10510" max="10746" width="11" style="126"/>
    <col min="10747" max="10747" width="15.75" style="126" bestFit="1" customWidth="1"/>
    <col min="10748" max="10748" width="26.125" style="126" customWidth="1"/>
    <col min="10749" max="10749" width="11" style="126" customWidth="1"/>
    <col min="10750" max="10750" width="12" style="126" customWidth="1"/>
    <col min="10751" max="10751" width="12.125" style="126" customWidth="1"/>
    <col min="10752" max="10752" width="11" style="126"/>
    <col min="10753" max="10753" width="5.625" style="126" customWidth="1"/>
    <col min="10754" max="10754" width="9.75" style="126" customWidth="1"/>
    <col min="10755" max="10755" width="11" style="126"/>
    <col min="10756" max="10756" width="11.125" style="126" customWidth="1"/>
    <col min="10757" max="10757" width="5.75" style="126" customWidth="1"/>
    <col min="10758" max="10758" width="11.5" style="126" customWidth="1"/>
    <col min="10759" max="10759" width="5.75" style="126" customWidth="1"/>
    <col min="10760" max="10760" width="12" style="126" bestFit="1" customWidth="1"/>
    <col min="10761" max="10761" width="5.375" style="126" customWidth="1"/>
    <col min="10762" max="10762" width="12.375" style="126" customWidth="1"/>
    <col min="10763" max="10764" width="11" style="126"/>
    <col min="10765" max="10765" width="13.875" style="126" customWidth="1"/>
    <col min="10766" max="11002" width="11" style="126"/>
    <col min="11003" max="11003" width="15.75" style="126" bestFit="1" customWidth="1"/>
    <col min="11004" max="11004" width="26.125" style="126" customWidth="1"/>
    <col min="11005" max="11005" width="11" style="126" customWidth="1"/>
    <col min="11006" max="11006" width="12" style="126" customWidth="1"/>
    <col min="11007" max="11007" width="12.125" style="126" customWidth="1"/>
    <col min="11008" max="11008" width="11" style="126"/>
    <col min="11009" max="11009" width="5.625" style="126" customWidth="1"/>
    <col min="11010" max="11010" width="9.75" style="126" customWidth="1"/>
    <col min="11011" max="11011" width="11" style="126"/>
    <col min="11012" max="11012" width="11.125" style="126" customWidth="1"/>
    <col min="11013" max="11013" width="5.75" style="126" customWidth="1"/>
    <col min="11014" max="11014" width="11.5" style="126" customWidth="1"/>
    <col min="11015" max="11015" width="5.75" style="126" customWidth="1"/>
    <col min="11016" max="11016" width="12" style="126" bestFit="1" customWidth="1"/>
    <col min="11017" max="11017" width="5.375" style="126" customWidth="1"/>
    <col min="11018" max="11018" width="12.375" style="126" customWidth="1"/>
    <col min="11019" max="11020" width="11" style="126"/>
    <col min="11021" max="11021" width="13.875" style="126" customWidth="1"/>
    <col min="11022" max="11258" width="11" style="126"/>
    <col min="11259" max="11259" width="15.75" style="126" bestFit="1" customWidth="1"/>
    <col min="11260" max="11260" width="26.125" style="126" customWidth="1"/>
    <col min="11261" max="11261" width="11" style="126" customWidth="1"/>
    <col min="11262" max="11262" width="12" style="126" customWidth="1"/>
    <col min="11263" max="11263" width="12.125" style="126" customWidth="1"/>
    <col min="11264" max="11264" width="11" style="126"/>
    <col min="11265" max="11265" width="5.625" style="126" customWidth="1"/>
    <col min="11266" max="11266" width="9.75" style="126" customWidth="1"/>
    <col min="11267" max="11267" width="11" style="126"/>
    <col min="11268" max="11268" width="11.125" style="126" customWidth="1"/>
    <col min="11269" max="11269" width="5.75" style="126" customWidth="1"/>
    <col min="11270" max="11270" width="11.5" style="126" customWidth="1"/>
    <col min="11271" max="11271" width="5.75" style="126" customWidth="1"/>
    <col min="11272" max="11272" width="12" style="126" bestFit="1" customWidth="1"/>
    <col min="11273" max="11273" width="5.375" style="126" customWidth="1"/>
    <col min="11274" max="11274" width="12.375" style="126" customWidth="1"/>
    <col min="11275" max="11276" width="11" style="126"/>
    <col min="11277" max="11277" width="13.875" style="126" customWidth="1"/>
    <col min="11278" max="11514" width="11" style="126"/>
    <col min="11515" max="11515" width="15.75" style="126" bestFit="1" customWidth="1"/>
    <col min="11516" max="11516" width="26.125" style="126" customWidth="1"/>
    <col min="11517" max="11517" width="11" style="126" customWidth="1"/>
    <col min="11518" max="11518" width="12" style="126" customWidth="1"/>
    <col min="11519" max="11519" width="12.125" style="126" customWidth="1"/>
    <col min="11520" max="11520" width="11" style="126"/>
    <col min="11521" max="11521" width="5.625" style="126" customWidth="1"/>
    <col min="11522" max="11522" width="9.75" style="126" customWidth="1"/>
    <col min="11523" max="11523" width="11" style="126"/>
    <col min="11524" max="11524" width="11.125" style="126" customWidth="1"/>
    <col min="11525" max="11525" width="5.75" style="126" customWidth="1"/>
    <col min="11526" max="11526" width="11.5" style="126" customWidth="1"/>
    <col min="11527" max="11527" width="5.75" style="126" customWidth="1"/>
    <col min="11528" max="11528" width="12" style="126" bestFit="1" customWidth="1"/>
    <col min="11529" max="11529" width="5.375" style="126" customWidth="1"/>
    <col min="11530" max="11530" width="12.375" style="126" customWidth="1"/>
    <col min="11531" max="11532" width="11" style="126"/>
    <col min="11533" max="11533" width="13.875" style="126" customWidth="1"/>
    <col min="11534" max="11770" width="11" style="126"/>
    <col min="11771" max="11771" width="15.75" style="126" bestFit="1" customWidth="1"/>
    <col min="11772" max="11772" width="26.125" style="126" customWidth="1"/>
    <col min="11773" max="11773" width="11" style="126" customWidth="1"/>
    <col min="11774" max="11774" width="12" style="126" customWidth="1"/>
    <col min="11775" max="11775" width="12.125" style="126" customWidth="1"/>
    <col min="11776" max="11776" width="11" style="126"/>
    <col min="11777" max="11777" width="5.625" style="126" customWidth="1"/>
    <col min="11778" max="11778" width="9.75" style="126" customWidth="1"/>
    <col min="11779" max="11779" width="11" style="126"/>
    <col min="11780" max="11780" width="11.125" style="126" customWidth="1"/>
    <col min="11781" max="11781" width="5.75" style="126" customWidth="1"/>
    <col min="11782" max="11782" width="11.5" style="126" customWidth="1"/>
    <col min="11783" max="11783" width="5.75" style="126" customWidth="1"/>
    <col min="11784" max="11784" width="12" style="126" bestFit="1" customWidth="1"/>
    <col min="11785" max="11785" width="5.375" style="126" customWidth="1"/>
    <col min="11786" max="11786" width="12.375" style="126" customWidth="1"/>
    <col min="11787" max="11788" width="11" style="126"/>
    <col min="11789" max="11789" width="13.875" style="126" customWidth="1"/>
    <col min="11790" max="12026" width="11" style="126"/>
    <col min="12027" max="12027" width="15.75" style="126" bestFit="1" customWidth="1"/>
    <col min="12028" max="12028" width="26.125" style="126" customWidth="1"/>
    <col min="12029" max="12029" width="11" style="126" customWidth="1"/>
    <col min="12030" max="12030" width="12" style="126" customWidth="1"/>
    <col min="12031" max="12031" width="12.125" style="126" customWidth="1"/>
    <col min="12032" max="12032" width="11" style="126"/>
    <col min="12033" max="12033" width="5.625" style="126" customWidth="1"/>
    <col min="12034" max="12034" width="9.75" style="126" customWidth="1"/>
    <col min="12035" max="12035" width="11" style="126"/>
    <col min="12036" max="12036" width="11.125" style="126" customWidth="1"/>
    <col min="12037" max="12037" width="5.75" style="126" customWidth="1"/>
    <col min="12038" max="12038" width="11.5" style="126" customWidth="1"/>
    <col min="12039" max="12039" width="5.75" style="126" customWidth="1"/>
    <col min="12040" max="12040" width="12" style="126" bestFit="1" customWidth="1"/>
    <col min="12041" max="12041" width="5.375" style="126" customWidth="1"/>
    <col min="12042" max="12042" width="12.375" style="126" customWidth="1"/>
    <col min="12043" max="12044" width="11" style="126"/>
    <col min="12045" max="12045" width="13.875" style="126" customWidth="1"/>
    <col min="12046" max="12282" width="11" style="126"/>
    <col min="12283" max="12283" width="15.75" style="126" bestFit="1" customWidth="1"/>
    <col min="12284" max="12284" width="26.125" style="126" customWidth="1"/>
    <col min="12285" max="12285" width="11" style="126" customWidth="1"/>
    <col min="12286" max="12286" width="12" style="126" customWidth="1"/>
    <col min="12287" max="12287" width="12.125" style="126" customWidth="1"/>
    <col min="12288" max="12288" width="11" style="126"/>
    <col min="12289" max="12289" width="5.625" style="126" customWidth="1"/>
    <col min="12290" max="12290" width="9.75" style="126" customWidth="1"/>
    <col min="12291" max="12291" width="11" style="126"/>
    <col min="12292" max="12292" width="11.125" style="126" customWidth="1"/>
    <col min="12293" max="12293" width="5.75" style="126" customWidth="1"/>
    <col min="12294" max="12294" width="11.5" style="126" customWidth="1"/>
    <col min="12295" max="12295" width="5.75" style="126" customWidth="1"/>
    <col min="12296" max="12296" width="12" style="126" bestFit="1" customWidth="1"/>
    <col min="12297" max="12297" width="5.375" style="126" customWidth="1"/>
    <col min="12298" max="12298" width="12.375" style="126" customWidth="1"/>
    <col min="12299" max="12300" width="11" style="126"/>
    <col min="12301" max="12301" width="13.875" style="126" customWidth="1"/>
    <col min="12302" max="12538" width="11" style="126"/>
    <col min="12539" max="12539" width="15.75" style="126" bestFit="1" customWidth="1"/>
    <col min="12540" max="12540" width="26.125" style="126" customWidth="1"/>
    <col min="12541" max="12541" width="11" style="126" customWidth="1"/>
    <col min="12542" max="12542" width="12" style="126" customWidth="1"/>
    <col min="12543" max="12543" width="12.125" style="126" customWidth="1"/>
    <col min="12544" max="12544" width="11" style="126"/>
    <col min="12545" max="12545" width="5.625" style="126" customWidth="1"/>
    <col min="12546" max="12546" width="9.75" style="126" customWidth="1"/>
    <col min="12547" max="12547" width="11" style="126"/>
    <col min="12548" max="12548" width="11.125" style="126" customWidth="1"/>
    <col min="12549" max="12549" width="5.75" style="126" customWidth="1"/>
    <col min="12550" max="12550" width="11.5" style="126" customWidth="1"/>
    <col min="12551" max="12551" width="5.75" style="126" customWidth="1"/>
    <col min="12552" max="12552" width="12" style="126" bestFit="1" customWidth="1"/>
    <col min="12553" max="12553" width="5.375" style="126" customWidth="1"/>
    <col min="12554" max="12554" width="12.375" style="126" customWidth="1"/>
    <col min="12555" max="12556" width="11" style="126"/>
    <col min="12557" max="12557" width="13.875" style="126" customWidth="1"/>
    <col min="12558" max="12794" width="11" style="126"/>
    <col min="12795" max="12795" width="15.75" style="126" bestFit="1" customWidth="1"/>
    <col min="12796" max="12796" width="26.125" style="126" customWidth="1"/>
    <col min="12797" max="12797" width="11" style="126" customWidth="1"/>
    <col min="12798" max="12798" width="12" style="126" customWidth="1"/>
    <col min="12799" max="12799" width="12.125" style="126" customWidth="1"/>
    <col min="12800" max="12800" width="11" style="126"/>
    <col min="12801" max="12801" width="5.625" style="126" customWidth="1"/>
    <col min="12802" max="12802" width="9.75" style="126" customWidth="1"/>
    <col min="12803" max="12803" width="11" style="126"/>
    <col min="12804" max="12804" width="11.125" style="126" customWidth="1"/>
    <col min="12805" max="12805" width="5.75" style="126" customWidth="1"/>
    <col min="12806" max="12806" width="11.5" style="126" customWidth="1"/>
    <col min="12807" max="12807" width="5.75" style="126" customWidth="1"/>
    <col min="12808" max="12808" width="12" style="126" bestFit="1" customWidth="1"/>
    <col min="12809" max="12809" width="5.375" style="126" customWidth="1"/>
    <col min="12810" max="12810" width="12.375" style="126" customWidth="1"/>
    <col min="12811" max="12812" width="11" style="126"/>
    <col min="12813" max="12813" width="13.875" style="126" customWidth="1"/>
    <col min="12814" max="13050" width="11" style="126"/>
    <col min="13051" max="13051" width="15.75" style="126" bestFit="1" customWidth="1"/>
    <col min="13052" max="13052" width="26.125" style="126" customWidth="1"/>
    <col min="13053" max="13053" width="11" style="126" customWidth="1"/>
    <col min="13054" max="13054" width="12" style="126" customWidth="1"/>
    <col min="13055" max="13055" width="12.125" style="126" customWidth="1"/>
    <col min="13056" max="13056" width="11" style="126"/>
    <col min="13057" max="13057" width="5.625" style="126" customWidth="1"/>
    <col min="13058" max="13058" width="9.75" style="126" customWidth="1"/>
    <col min="13059" max="13059" width="11" style="126"/>
    <col min="13060" max="13060" width="11.125" style="126" customWidth="1"/>
    <col min="13061" max="13061" width="5.75" style="126" customWidth="1"/>
    <col min="13062" max="13062" width="11.5" style="126" customWidth="1"/>
    <col min="13063" max="13063" width="5.75" style="126" customWidth="1"/>
    <col min="13064" max="13064" width="12" style="126" bestFit="1" customWidth="1"/>
    <col min="13065" max="13065" width="5.375" style="126" customWidth="1"/>
    <col min="13066" max="13066" width="12.375" style="126" customWidth="1"/>
    <col min="13067" max="13068" width="11" style="126"/>
    <col min="13069" max="13069" width="13.875" style="126" customWidth="1"/>
    <col min="13070" max="13306" width="11" style="126"/>
    <col min="13307" max="13307" width="15.75" style="126" bestFit="1" customWidth="1"/>
    <col min="13308" max="13308" width="26.125" style="126" customWidth="1"/>
    <col min="13309" max="13309" width="11" style="126" customWidth="1"/>
    <col min="13310" max="13310" width="12" style="126" customWidth="1"/>
    <col min="13311" max="13311" width="12.125" style="126" customWidth="1"/>
    <col min="13312" max="13312" width="11" style="126"/>
    <col min="13313" max="13313" width="5.625" style="126" customWidth="1"/>
    <col min="13314" max="13314" width="9.75" style="126" customWidth="1"/>
    <col min="13315" max="13315" width="11" style="126"/>
    <col min="13316" max="13316" width="11.125" style="126" customWidth="1"/>
    <col min="13317" max="13317" width="5.75" style="126" customWidth="1"/>
    <col min="13318" max="13318" width="11.5" style="126" customWidth="1"/>
    <col min="13319" max="13319" width="5.75" style="126" customWidth="1"/>
    <col min="13320" max="13320" width="12" style="126" bestFit="1" customWidth="1"/>
    <col min="13321" max="13321" width="5.375" style="126" customWidth="1"/>
    <col min="13322" max="13322" width="12.375" style="126" customWidth="1"/>
    <col min="13323" max="13324" width="11" style="126"/>
    <col min="13325" max="13325" width="13.875" style="126" customWidth="1"/>
    <col min="13326" max="13562" width="11" style="126"/>
    <col min="13563" max="13563" width="15.75" style="126" bestFit="1" customWidth="1"/>
    <col min="13564" max="13564" width="26.125" style="126" customWidth="1"/>
    <col min="13565" max="13565" width="11" style="126" customWidth="1"/>
    <col min="13566" max="13566" width="12" style="126" customWidth="1"/>
    <col min="13567" max="13567" width="12.125" style="126" customWidth="1"/>
    <col min="13568" max="13568" width="11" style="126"/>
    <col min="13569" max="13569" width="5.625" style="126" customWidth="1"/>
    <col min="13570" max="13570" width="9.75" style="126" customWidth="1"/>
    <col min="13571" max="13571" width="11" style="126"/>
    <col min="13572" max="13572" width="11.125" style="126" customWidth="1"/>
    <col min="13573" max="13573" width="5.75" style="126" customWidth="1"/>
    <col min="13574" max="13574" width="11.5" style="126" customWidth="1"/>
    <col min="13575" max="13575" width="5.75" style="126" customWidth="1"/>
    <col min="13576" max="13576" width="12" style="126" bestFit="1" customWidth="1"/>
    <col min="13577" max="13577" width="5.375" style="126" customWidth="1"/>
    <col min="13578" max="13578" width="12.375" style="126" customWidth="1"/>
    <col min="13579" max="13580" width="11" style="126"/>
    <col min="13581" max="13581" width="13.875" style="126" customWidth="1"/>
    <col min="13582" max="13818" width="11" style="126"/>
    <col min="13819" max="13819" width="15.75" style="126" bestFit="1" customWidth="1"/>
    <col min="13820" max="13820" width="26.125" style="126" customWidth="1"/>
    <col min="13821" max="13821" width="11" style="126" customWidth="1"/>
    <col min="13822" max="13822" width="12" style="126" customWidth="1"/>
    <col min="13823" max="13823" width="12.125" style="126" customWidth="1"/>
    <col min="13824" max="13824" width="11" style="126"/>
    <col min="13825" max="13825" width="5.625" style="126" customWidth="1"/>
    <col min="13826" max="13826" width="9.75" style="126" customWidth="1"/>
    <col min="13827" max="13827" width="11" style="126"/>
    <col min="13828" max="13828" width="11.125" style="126" customWidth="1"/>
    <col min="13829" max="13829" width="5.75" style="126" customWidth="1"/>
    <col min="13830" max="13830" width="11.5" style="126" customWidth="1"/>
    <col min="13831" max="13831" width="5.75" style="126" customWidth="1"/>
    <col min="13832" max="13832" width="12" style="126" bestFit="1" customWidth="1"/>
    <col min="13833" max="13833" width="5.375" style="126" customWidth="1"/>
    <col min="13834" max="13834" width="12.375" style="126" customWidth="1"/>
    <col min="13835" max="13836" width="11" style="126"/>
    <col min="13837" max="13837" width="13.875" style="126" customWidth="1"/>
    <col min="13838" max="14074" width="11" style="126"/>
    <col min="14075" max="14075" width="15.75" style="126" bestFit="1" customWidth="1"/>
    <col min="14076" max="14076" width="26.125" style="126" customWidth="1"/>
    <col min="14077" max="14077" width="11" style="126" customWidth="1"/>
    <col min="14078" max="14078" width="12" style="126" customWidth="1"/>
    <col min="14079" max="14079" width="12.125" style="126" customWidth="1"/>
    <col min="14080" max="14080" width="11" style="126"/>
    <col min="14081" max="14081" width="5.625" style="126" customWidth="1"/>
    <col min="14082" max="14082" width="9.75" style="126" customWidth="1"/>
    <col min="14083" max="14083" width="11" style="126"/>
    <col min="14084" max="14084" width="11.125" style="126" customWidth="1"/>
    <col min="14085" max="14085" width="5.75" style="126" customWidth="1"/>
    <col min="14086" max="14086" width="11.5" style="126" customWidth="1"/>
    <col min="14087" max="14087" width="5.75" style="126" customWidth="1"/>
    <col min="14088" max="14088" width="12" style="126" bestFit="1" customWidth="1"/>
    <col min="14089" max="14089" width="5.375" style="126" customWidth="1"/>
    <col min="14090" max="14090" width="12.375" style="126" customWidth="1"/>
    <col min="14091" max="14092" width="11" style="126"/>
    <col min="14093" max="14093" width="13.875" style="126" customWidth="1"/>
    <col min="14094" max="14330" width="11" style="126"/>
    <col min="14331" max="14331" width="15.75" style="126" bestFit="1" customWidth="1"/>
    <col min="14332" max="14332" width="26.125" style="126" customWidth="1"/>
    <col min="14333" max="14333" width="11" style="126" customWidth="1"/>
    <col min="14334" max="14334" width="12" style="126" customWidth="1"/>
    <col min="14335" max="14335" width="12.125" style="126" customWidth="1"/>
    <col min="14336" max="14336" width="11" style="126"/>
    <col min="14337" max="14337" width="5.625" style="126" customWidth="1"/>
    <col min="14338" max="14338" width="9.75" style="126" customWidth="1"/>
    <col min="14339" max="14339" width="11" style="126"/>
    <col min="14340" max="14340" width="11.125" style="126" customWidth="1"/>
    <col min="14341" max="14341" width="5.75" style="126" customWidth="1"/>
    <col min="14342" max="14342" width="11.5" style="126" customWidth="1"/>
    <col min="14343" max="14343" width="5.75" style="126" customWidth="1"/>
    <col min="14344" max="14344" width="12" style="126" bestFit="1" customWidth="1"/>
    <col min="14345" max="14345" width="5.375" style="126" customWidth="1"/>
    <col min="14346" max="14346" width="12.375" style="126" customWidth="1"/>
    <col min="14347" max="14348" width="11" style="126"/>
    <col min="14349" max="14349" width="13.875" style="126" customWidth="1"/>
    <col min="14350" max="14586" width="11" style="126"/>
    <col min="14587" max="14587" width="15.75" style="126" bestFit="1" customWidth="1"/>
    <col min="14588" max="14588" width="26.125" style="126" customWidth="1"/>
    <col min="14589" max="14589" width="11" style="126" customWidth="1"/>
    <col min="14590" max="14590" width="12" style="126" customWidth="1"/>
    <col min="14591" max="14591" width="12.125" style="126" customWidth="1"/>
    <col min="14592" max="14592" width="11" style="126"/>
    <col min="14593" max="14593" width="5.625" style="126" customWidth="1"/>
    <col min="14594" max="14594" width="9.75" style="126" customWidth="1"/>
    <col min="14595" max="14595" width="11" style="126"/>
    <col min="14596" max="14596" width="11.125" style="126" customWidth="1"/>
    <col min="14597" max="14597" width="5.75" style="126" customWidth="1"/>
    <col min="14598" max="14598" width="11.5" style="126" customWidth="1"/>
    <col min="14599" max="14599" width="5.75" style="126" customWidth="1"/>
    <col min="14600" max="14600" width="12" style="126" bestFit="1" customWidth="1"/>
    <col min="14601" max="14601" width="5.375" style="126" customWidth="1"/>
    <col min="14602" max="14602" width="12.375" style="126" customWidth="1"/>
    <col min="14603" max="14604" width="11" style="126"/>
    <col min="14605" max="14605" width="13.875" style="126" customWidth="1"/>
    <col min="14606" max="14842" width="11" style="126"/>
    <col min="14843" max="14843" width="15.75" style="126" bestFit="1" customWidth="1"/>
    <col min="14844" max="14844" width="26.125" style="126" customWidth="1"/>
    <col min="14845" max="14845" width="11" style="126" customWidth="1"/>
    <col min="14846" max="14846" width="12" style="126" customWidth="1"/>
    <col min="14847" max="14847" width="12.125" style="126" customWidth="1"/>
    <col min="14848" max="14848" width="11" style="126"/>
    <col min="14849" max="14849" width="5.625" style="126" customWidth="1"/>
    <col min="14850" max="14850" width="9.75" style="126" customWidth="1"/>
    <col min="14851" max="14851" width="11" style="126"/>
    <col min="14852" max="14852" width="11.125" style="126" customWidth="1"/>
    <col min="14853" max="14853" width="5.75" style="126" customWidth="1"/>
    <col min="14854" max="14854" width="11.5" style="126" customWidth="1"/>
    <col min="14855" max="14855" width="5.75" style="126" customWidth="1"/>
    <col min="14856" max="14856" width="12" style="126" bestFit="1" customWidth="1"/>
    <col min="14857" max="14857" width="5.375" style="126" customWidth="1"/>
    <col min="14858" max="14858" width="12.375" style="126" customWidth="1"/>
    <col min="14859" max="14860" width="11" style="126"/>
    <col min="14861" max="14861" width="13.875" style="126" customWidth="1"/>
    <col min="14862" max="15098" width="11" style="126"/>
    <col min="15099" max="15099" width="15.75" style="126" bestFit="1" customWidth="1"/>
    <col min="15100" max="15100" width="26.125" style="126" customWidth="1"/>
    <col min="15101" max="15101" width="11" style="126" customWidth="1"/>
    <col min="15102" max="15102" width="12" style="126" customWidth="1"/>
    <col min="15103" max="15103" width="12.125" style="126" customWidth="1"/>
    <col min="15104" max="15104" width="11" style="126"/>
    <col min="15105" max="15105" width="5.625" style="126" customWidth="1"/>
    <col min="15106" max="15106" width="9.75" style="126" customWidth="1"/>
    <col min="15107" max="15107" width="11" style="126"/>
    <col min="15108" max="15108" width="11.125" style="126" customWidth="1"/>
    <col min="15109" max="15109" width="5.75" style="126" customWidth="1"/>
    <col min="15110" max="15110" width="11.5" style="126" customWidth="1"/>
    <col min="15111" max="15111" width="5.75" style="126" customWidth="1"/>
    <col min="15112" max="15112" width="12" style="126" bestFit="1" customWidth="1"/>
    <col min="15113" max="15113" width="5.375" style="126" customWidth="1"/>
    <col min="15114" max="15114" width="12.375" style="126" customWidth="1"/>
    <col min="15115" max="15116" width="11" style="126"/>
    <col min="15117" max="15117" width="13.875" style="126" customWidth="1"/>
    <col min="15118" max="15354" width="11" style="126"/>
    <col min="15355" max="15355" width="15.75" style="126" bestFit="1" customWidth="1"/>
    <col min="15356" max="15356" width="26.125" style="126" customWidth="1"/>
    <col min="15357" max="15357" width="11" style="126" customWidth="1"/>
    <col min="15358" max="15358" width="12" style="126" customWidth="1"/>
    <col min="15359" max="15359" width="12.125" style="126" customWidth="1"/>
    <col min="15360" max="15360" width="11" style="126"/>
    <col min="15361" max="15361" width="5.625" style="126" customWidth="1"/>
    <col min="15362" max="15362" width="9.75" style="126" customWidth="1"/>
    <col min="15363" max="15363" width="11" style="126"/>
    <col min="15364" max="15364" width="11.125" style="126" customWidth="1"/>
    <col min="15365" max="15365" width="5.75" style="126" customWidth="1"/>
    <col min="15366" max="15366" width="11.5" style="126" customWidth="1"/>
    <col min="15367" max="15367" width="5.75" style="126" customWidth="1"/>
    <col min="15368" max="15368" width="12" style="126" bestFit="1" customWidth="1"/>
    <col min="15369" max="15369" width="5.375" style="126" customWidth="1"/>
    <col min="15370" max="15370" width="12.375" style="126" customWidth="1"/>
    <col min="15371" max="15372" width="11" style="126"/>
    <col min="15373" max="15373" width="13.875" style="126" customWidth="1"/>
    <col min="15374" max="15610" width="11" style="126"/>
    <col min="15611" max="15611" width="15.75" style="126" bestFit="1" customWidth="1"/>
    <col min="15612" max="15612" width="26.125" style="126" customWidth="1"/>
    <col min="15613" max="15613" width="11" style="126" customWidth="1"/>
    <col min="15614" max="15614" width="12" style="126" customWidth="1"/>
    <col min="15615" max="15615" width="12.125" style="126" customWidth="1"/>
    <col min="15616" max="15616" width="11" style="126"/>
    <col min="15617" max="15617" width="5.625" style="126" customWidth="1"/>
    <col min="15618" max="15618" width="9.75" style="126" customWidth="1"/>
    <col min="15619" max="15619" width="11" style="126"/>
    <col min="15620" max="15620" width="11.125" style="126" customWidth="1"/>
    <col min="15621" max="15621" width="5.75" style="126" customWidth="1"/>
    <col min="15622" max="15622" width="11.5" style="126" customWidth="1"/>
    <col min="15623" max="15623" width="5.75" style="126" customWidth="1"/>
    <col min="15624" max="15624" width="12" style="126" bestFit="1" customWidth="1"/>
    <col min="15625" max="15625" width="5.375" style="126" customWidth="1"/>
    <col min="15626" max="15626" width="12.375" style="126" customWidth="1"/>
    <col min="15627" max="15628" width="11" style="126"/>
    <col min="15629" max="15629" width="13.875" style="126" customWidth="1"/>
    <col min="15630" max="15866" width="11" style="126"/>
    <col min="15867" max="15867" width="15.75" style="126" bestFit="1" customWidth="1"/>
    <col min="15868" max="15868" width="26.125" style="126" customWidth="1"/>
    <col min="15869" max="15869" width="11" style="126" customWidth="1"/>
    <col min="15870" max="15870" width="12" style="126" customWidth="1"/>
    <col min="15871" max="15871" width="12.125" style="126" customWidth="1"/>
    <col min="15872" max="15872" width="11" style="126"/>
    <col min="15873" max="15873" width="5.625" style="126" customWidth="1"/>
    <col min="15874" max="15874" width="9.75" style="126" customWidth="1"/>
    <col min="15875" max="15875" width="11" style="126"/>
    <col min="15876" max="15876" width="11.125" style="126" customWidth="1"/>
    <col min="15877" max="15877" width="5.75" style="126" customWidth="1"/>
    <col min="15878" max="15878" width="11.5" style="126" customWidth="1"/>
    <col min="15879" max="15879" width="5.75" style="126" customWidth="1"/>
    <col min="15880" max="15880" width="12" style="126" bestFit="1" customWidth="1"/>
    <col min="15881" max="15881" width="5.375" style="126" customWidth="1"/>
    <col min="15882" max="15882" width="12.375" style="126" customWidth="1"/>
    <col min="15883" max="15884" width="11" style="126"/>
    <col min="15885" max="15885" width="13.875" style="126" customWidth="1"/>
    <col min="15886" max="16122" width="11" style="126"/>
    <col min="16123" max="16123" width="15.75" style="126" bestFit="1" customWidth="1"/>
    <col min="16124" max="16124" width="26.125" style="126" customWidth="1"/>
    <col min="16125" max="16125" width="11" style="126" customWidth="1"/>
    <col min="16126" max="16126" width="12" style="126" customWidth="1"/>
    <col min="16127" max="16127" width="12.125" style="126" customWidth="1"/>
    <col min="16128" max="16128" width="11" style="126"/>
    <col min="16129" max="16129" width="5.625" style="126" customWidth="1"/>
    <col min="16130" max="16130" width="9.75" style="126" customWidth="1"/>
    <col min="16131" max="16131" width="11" style="126"/>
    <col min="16132" max="16132" width="11.125" style="126" customWidth="1"/>
    <col min="16133" max="16133" width="5.75" style="126" customWidth="1"/>
    <col min="16134" max="16134" width="11.5" style="126" customWidth="1"/>
    <col min="16135" max="16135" width="5.75" style="126" customWidth="1"/>
    <col min="16136" max="16136" width="12" style="126" bestFit="1" customWidth="1"/>
    <col min="16137" max="16137" width="5.375" style="126" customWidth="1"/>
    <col min="16138" max="16138" width="12.375" style="126" customWidth="1"/>
    <col min="16139" max="16140" width="11" style="126"/>
    <col min="16141" max="16141" width="13.875" style="126" customWidth="1"/>
    <col min="16142" max="16384" width="11" style="126"/>
  </cols>
  <sheetData>
    <row r="1" spans="1:19" x14ac:dyDescent="0.25">
      <c r="A1" s="124"/>
      <c r="B1" s="125"/>
      <c r="C1" s="125"/>
      <c r="D1" s="244" t="s">
        <v>1329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</row>
    <row r="2" spans="1:19" x14ac:dyDescent="0.25">
      <c r="A2" s="227" t="s">
        <v>396</v>
      </c>
      <c r="B2" s="227"/>
      <c r="C2" s="127"/>
      <c r="D2" s="245" t="s">
        <v>1330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</row>
    <row r="3" spans="1:19" x14ac:dyDescent="0.25">
      <c r="A3" s="227" t="s">
        <v>397</v>
      </c>
      <c r="B3" s="227"/>
      <c r="C3" s="127"/>
      <c r="D3" s="245" t="s">
        <v>398</v>
      </c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</row>
    <row r="4" spans="1:19" ht="27.75" thickBot="1" x14ac:dyDescent="0.3">
      <c r="A4" s="128"/>
      <c r="B4" s="129"/>
      <c r="C4" s="127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</row>
    <row r="5" spans="1:19" x14ac:dyDescent="0.25">
      <c r="A5" s="236" t="s">
        <v>3</v>
      </c>
      <c r="B5" s="237"/>
      <c r="C5" s="238" t="s">
        <v>399</v>
      </c>
      <c r="D5" s="240" t="s">
        <v>4</v>
      </c>
      <c r="E5" s="240"/>
      <c r="F5" s="240"/>
      <c r="G5" s="240"/>
      <c r="H5" s="240"/>
      <c r="I5" s="237"/>
      <c r="J5" s="241" t="s">
        <v>400</v>
      </c>
      <c r="K5" s="240"/>
      <c r="L5" s="240"/>
      <c r="M5" s="240"/>
      <c r="N5" s="240"/>
      <c r="O5" s="240"/>
      <c r="P5" s="237" t="s">
        <v>401</v>
      </c>
    </row>
    <row r="6" spans="1:19" ht="16.5" thickBot="1" x14ac:dyDescent="0.3">
      <c r="A6" s="130" t="s">
        <v>7</v>
      </c>
      <c r="B6" s="131" t="s">
        <v>8</v>
      </c>
      <c r="C6" s="239"/>
      <c r="D6" s="132" t="s">
        <v>9</v>
      </c>
      <c r="E6" s="132" t="s">
        <v>402</v>
      </c>
      <c r="F6" s="132" t="s">
        <v>403</v>
      </c>
      <c r="G6" s="132" t="s">
        <v>5</v>
      </c>
      <c r="H6" s="132" t="s">
        <v>404</v>
      </c>
      <c r="I6" s="131" t="s">
        <v>405</v>
      </c>
      <c r="J6" s="133" t="s">
        <v>406</v>
      </c>
      <c r="K6" s="132" t="s">
        <v>407</v>
      </c>
      <c r="L6" s="132" t="s">
        <v>408</v>
      </c>
      <c r="M6" s="132" t="s">
        <v>407</v>
      </c>
      <c r="N6" s="132" t="s">
        <v>409</v>
      </c>
      <c r="O6" s="132" t="s">
        <v>13</v>
      </c>
      <c r="P6" s="242"/>
    </row>
    <row r="7" spans="1:19" x14ac:dyDescent="0.25">
      <c r="A7" s="134"/>
      <c r="B7" s="135" t="s">
        <v>410</v>
      </c>
      <c r="C7" s="136"/>
      <c r="D7" s="137">
        <f>SUM(D8+D1376)</f>
        <v>26012949240979</v>
      </c>
      <c r="E7" s="137">
        <f>SUM(E8+E1376)</f>
        <v>-175326717356</v>
      </c>
      <c r="F7" s="138">
        <f>SUM(D7+E7)</f>
        <v>25837622523623</v>
      </c>
      <c r="G7" s="139">
        <f>IF(OR(F7=0,F$7=0),0,F7/F$7)*100</f>
        <v>100</v>
      </c>
      <c r="H7" s="137">
        <f>SUM(H8+H1376)</f>
        <v>0</v>
      </c>
      <c r="I7" s="140">
        <f>SUM(F7-H7)</f>
        <v>25837622523623</v>
      </c>
      <c r="J7" s="137">
        <f>SUM(J8+J1376)</f>
        <v>2625134497476</v>
      </c>
      <c r="K7" s="139">
        <f>IF(OR(J7=0,F7=0),0,J7/F7)*100</f>
        <v>10.160124040344169</v>
      </c>
      <c r="L7" s="138">
        <f>SUM(N7-J7)</f>
        <v>3569538525814</v>
      </c>
      <c r="M7" s="139">
        <f>IF(OR(L7=0,F7=0),0,L7/F7)*100</f>
        <v>13.815274693135631</v>
      </c>
      <c r="N7" s="137">
        <f>SUM(N8+N1376)</f>
        <v>6194673023290</v>
      </c>
      <c r="O7" s="139">
        <f>IF(OR(N7=0,F7=0),0,N7/F7)*100</f>
        <v>23.9753987334798</v>
      </c>
      <c r="P7" s="140">
        <f>SUM(F7-N7)</f>
        <v>19642949500333</v>
      </c>
      <c r="R7" s="152">
        <f>SUM('[1]gastos ctas'!E7+[2]gctas!E7+[6]ct!E7)</f>
        <v>-175326717356</v>
      </c>
      <c r="S7" s="191">
        <f>SUM(E7-R7)</f>
        <v>0</v>
      </c>
    </row>
    <row r="8" spans="1:19" x14ac:dyDescent="0.25">
      <c r="A8" s="141">
        <v>3</v>
      </c>
      <c r="B8" s="142" t="s">
        <v>411</v>
      </c>
      <c r="C8" s="143"/>
      <c r="D8" s="144">
        <f>SUM(D9+D190+D375+D395)</f>
        <v>25784268062329</v>
      </c>
      <c r="E8" s="144">
        <f>SUM(E9+E190+E375+E395)</f>
        <v>-175326717356</v>
      </c>
      <c r="F8" s="145">
        <f t="shared" ref="F8:F71" si="0">SUM(D8+E8)</f>
        <v>25608941344973</v>
      </c>
      <c r="G8" s="20">
        <f t="shared" ref="G8:G71" si="1">IF(OR(F8=0,F$7=0),0,F8/F$7)*100</f>
        <v>99.114929485323515</v>
      </c>
      <c r="H8" s="144">
        <f>SUM(H9+H190+H375+H395)</f>
        <v>0</v>
      </c>
      <c r="I8" s="146">
        <f t="shared" ref="I8:I71" si="2">SUM(F8-H8)</f>
        <v>25608941344973</v>
      </c>
      <c r="J8" s="144">
        <f>SUM(J9+J190+J375+J395)</f>
        <v>2625134497476</v>
      </c>
      <c r="K8" s="20">
        <f t="shared" ref="K8:K71" si="3">IF(OR(J8=0,F8=0),0,J8/F8)*100</f>
        <v>10.250851302727945</v>
      </c>
      <c r="L8" s="145">
        <f t="shared" ref="L8:L79" si="4">SUM(N8-J8)</f>
        <v>3569538525814</v>
      </c>
      <c r="M8" s="20">
        <f t="shared" ref="M8:M71" si="5">IF(OR(L8=0,F8=0),0,L8/F8)*100</f>
        <v>13.938641499191437</v>
      </c>
      <c r="N8" s="144">
        <f>SUM(N9+N190+N375+N395)</f>
        <v>6194673023290</v>
      </c>
      <c r="O8" s="20">
        <f t="shared" ref="O8:O71" si="6">IF(OR(N8=0,F8=0),0,N8/F8)*100</f>
        <v>24.189492801919378</v>
      </c>
      <c r="P8" s="146">
        <f t="shared" ref="P8:P79" si="7">SUM(F8-N8)</f>
        <v>19414268321683</v>
      </c>
      <c r="R8" s="152">
        <f>SUM('[1]gastos ctas'!E8+[2]gctas!E8+[6]ct!E8)</f>
        <v>-175326717356</v>
      </c>
      <c r="S8" s="191">
        <f t="shared" ref="S8:S71" si="8">SUM(E8-R8)</f>
        <v>0</v>
      </c>
    </row>
    <row r="9" spans="1:19" x14ac:dyDescent="0.25">
      <c r="A9" s="141">
        <v>31</v>
      </c>
      <c r="B9" s="142" t="s">
        <v>412</v>
      </c>
      <c r="C9" s="143"/>
      <c r="D9" s="144">
        <f>SUM(D10+D64+D109+D185+D187+D186)</f>
        <v>3535343633042</v>
      </c>
      <c r="E9" s="144">
        <f>SUM(E10+E64+E109+E185+E187+E186)</f>
        <v>0</v>
      </c>
      <c r="F9" s="145">
        <f t="shared" si="0"/>
        <v>3535343633042</v>
      </c>
      <c r="G9" s="20">
        <f t="shared" si="1"/>
        <v>13.682929339995123</v>
      </c>
      <c r="H9" s="144">
        <f>SUM(H10+H64+H109+H185+H187+H186)</f>
        <v>0</v>
      </c>
      <c r="I9" s="146">
        <f t="shared" si="2"/>
        <v>3535343633042</v>
      </c>
      <c r="J9" s="144">
        <f>SUM(J10+J64+J109+J185+J187+J186)</f>
        <v>620044004990</v>
      </c>
      <c r="K9" s="20">
        <f t="shared" si="3"/>
        <v>17.538436693818099</v>
      </c>
      <c r="L9" s="145">
        <f t="shared" si="4"/>
        <v>336684399022</v>
      </c>
      <c r="M9" s="20">
        <f t="shared" si="5"/>
        <v>9.5233853896204881</v>
      </c>
      <c r="N9" s="144">
        <f>SUM(N10+N64+N109+N185+N187+N186)</f>
        <v>956728404012</v>
      </c>
      <c r="O9" s="20">
        <f t="shared" si="6"/>
        <v>27.061822083438585</v>
      </c>
      <c r="P9" s="146">
        <f t="shared" si="7"/>
        <v>2578615229030</v>
      </c>
      <c r="R9" s="152">
        <f>SUM('[1]gastos ctas'!E9+[2]gctas!E9+[6]ct!E9)</f>
        <v>0</v>
      </c>
      <c r="S9" s="191">
        <f t="shared" si="8"/>
        <v>0</v>
      </c>
    </row>
    <row r="10" spans="1:19" x14ac:dyDescent="0.25">
      <c r="A10" s="141">
        <v>311</v>
      </c>
      <c r="B10" s="142" t="s">
        <v>413</v>
      </c>
      <c r="C10" s="143"/>
      <c r="D10" s="144">
        <f>SUM(D11+D37+D46)</f>
        <v>1647817090306</v>
      </c>
      <c r="E10" s="144">
        <f>SUM(E11+E37+E46)</f>
        <v>-975799436</v>
      </c>
      <c r="F10" s="145">
        <f t="shared" si="0"/>
        <v>1646841290870</v>
      </c>
      <c r="G10" s="20">
        <f t="shared" si="1"/>
        <v>6.3738112489425625</v>
      </c>
      <c r="H10" s="144">
        <f>SUM(H11+H37+H46)</f>
        <v>0</v>
      </c>
      <c r="I10" s="146">
        <f t="shared" si="2"/>
        <v>1646841290870</v>
      </c>
      <c r="J10" s="144">
        <f>SUM(J11+J37+J46)</f>
        <v>302423729044</v>
      </c>
      <c r="K10" s="20">
        <f t="shared" si="3"/>
        <v>18.363866070192735</v>
      </c>
      <c r="L10" s="145">
        <f t="shared" si="4"/>
        <v>95485987186</v>
      </c>
      <c r="M10" s="20">
        <f t="shared" si="5"/>
        <v>5.7981292863719895</v>
      </c>
      <c r="N10" s="144">
        <f>SUM(N11+N37+N46)</f>
        <v>397909716230</v>
      </c>
      <c r="O10" s="20">
        <f t="shared" si="6"/>
        <v>24.161995356564727</v>
      </c>
      <c r="P10" s="146">
        <f t="shared" si="7"/>
        <v>1248931574640</v>
      </c>
      <c r="R10" s="152">
        <f>SUM('[1]gastos ctas'!E10+[2]gctas!E10+[6]ct!E10)</f>
        <v>-975799436</v>
      </c>
      <c r="S10" s="191">
        <f t="shared" si="8"/>
        <v>0</v>
      </c>
    </row>
    <row r="11" spans="1:19" x14ac:dyDescent="0.25">
      <c r="A11" s="147">
        <v>31101</v>
      </c>
      <c r="B11" s="33" t="s">
        <v>414</v>
      </c>
      <c r="C11" s="148"/>
      <c r="D11" s="149">
        <f>SUM(D12:D36)-D30</f>
        <v>1086700206635</v>
      </c>
      <c r="E11" s="149">
        <f>SUM(E12:E36)-E30</f>
        <v>-1354516669</v>
      </c>
      <c r="F11" s="150">
        <f t="shared" si="0"/>
        <v>1085345689966</v>
      </c>
      <c r="G11" s="25">
        <f t="shared" si="1"/>
        <v>4.2006407090036353</v>
      </c>
      <c r="H11" s="149">
        <f>SUM(H12:H36)-H30</f>
        <v>0</v>
      </c>
      <c r="I11" s="151">
        <f t="shared" si="2"/>
        <v>1085345689966</v>
      </c>
      <c r="J11" s="149">
        <f>SUM(J12:J36)-J30</f>
        <v>202263997764</v>
      </c>
      <c r="K11" s="25">
        <f t="shared" si="3"/>
        <v>18.635905558378933</v>
      </c>
      <c r="L11" s="150">
        <f t="shared" si="4"/>
        <v>4017619803</v>
      </c>
      <c r="M11" s="25">
        <f t="shared" si="5"/>
        <v>0.37016960035340057</v>
      </c>
      <c r="N11" s="149">
        <f>SUM(N12:N36)-N30</f>
        <v>206281617567</v>
      </c>
      <c r="O11" s="25">
        <f t="shared" si="6"/>
        <v>19.006075158732337</v>
      </c>
      <c r="P11" s="151">
        <f t="shared" si="7"/>
        <v>879064072399</v>
      </c>
      <c r="R11" s="152">
        <f>SUM('[1]gastos ctas'!E11+[2]gctas!E11+[6]ct!E11)</f>
        <v>-1354516669</v>
      </c>
      <c r="S11" s="191">
        <f t="shared" si="8"/>
        <v>0</v>
      </c>
    </row>
    <row r="12" spans="1:19" x14ac:dyDescent="0.25">
      <c r="A12" s="147">
        <v>3110101</v>
      </c>
      <c r="B12" s="33" t="s">
        <v>415</v>
      </c>
      <c r="C12" s="148"/>
      <c r="D12" s="152">
        <f>SUM('[1]gastos ctas'!D12+[2]gctas!D12+[6]ct!D12)</f>
        <v>599343467425</v>
      </c>
      <c r="E12" s="152">
        <f>SUM('[1]gastos ctas'!E12+[2]gctas!E12+[6]ct!E12)</f>
        <v>-1049348485</v>
      </c>
      <c r="F12" s="150">
        <f t="shared" si="0"/>
        <v>598294118940</v>
      </c>
      <c r="G12" s="25">
        <f t="shared" si="1"/>
        <v>2.3155927693927238</v>
      </c>
      <c r="H12" s="152"/>
      <c r="I12" s="151">
        <f t="shared" si="2"/>
        <v>598294118940</v>
      </c>
      <c r="J12" s="152">
        <f>SUM('[1]gastos ctas'!J12+[2]gctas!J12+[6]ct!J12)</f>
        <v>131181742180</v>
      </c>
      <c r="K12" s="25">
        <f t="shared" si="3"/>
        <v>21.925962169311507</v>
      </c>
      <c r="L12" s="150">
        <f t="shared" si="4"/>
        <v>1971179688</v>
      </c>
      <c r="M12" s="25">
        <f t="shared" si="5"/>
        <v>0.32946666624307569</v>
      </c>
      <c r="N12" s="152">
        <f>SUM('[1]gastos ctas'!N12+[2]gctas!N12+[6]ct!N12)</f>
        <v>133152921868</v>
      </c>
      <c r="O12" s="25">
        <f t="shared" si="6"/>
        <v>22.255428835554582</v>
      </c>
      <c r="P12" s="151">
        <f t="shared" si="7"/>
        <v>465141197072</v>
      </c>
      <c r="R12" s="152">
        <f>SUM('[1]gastos ctas'!E12+[2]gctas!E12+[6]ct!E12)</f>
        <v>-1049348485</v>
      </c>
      <c r="S12" s="191">
        <f t="shared" si="8"/>
        <v>0</v>
      </c>
    </row>
    <row r="13" spans="1:19" x14ac:dyDescent="0.25">
      <c r="A13" s="147">
        <v>3110104</v>
      </c>
      <c r="B13" s="33" t="s">
        <v>416</v>
      </c>
      <c r="C13" s="148"/>
      <c r="D13" s="152">
        <f>SUM('[1]gastos ctas'!D13+[2]gctas!D13+[6]ct!D13)</f>
        <v>32373098352</v>
      </c>
      <c r="E13" s="152">
        <f>SUM('[1]gastos ctas'!E13+[2]gctas!E13+[6]ct!E13)</f>
        <v>-291552</v>
      </c>
      <c r="F13" s="150">
        <f t="shared" si="0"/>
        <v>32372806800</v>
      </c>
      <c r="G13" s="25">
        <f t="shared" si="1"/>
        <v>0.12529328799661024</v>
      </c>
      <c r="H13" s="152"/>
      <c r="I13" s="151">
        <f t="shared" si="2"/>
        <v>32372806800</v>
      </c>
      <c r="J13" s="152">
        <f>SUM('[1]gastos ctas'!J13+[2]gctas!J13+[6]ct!J13)</f>
        <v>7411639877</v>
      </c>
      <c r="K13" s="25">
        <f t="shared" si="3"/>
        <v>22.89464711166163</v>
      </c>
      <c r="L13" s="150">
        <f t="shared" si="4"/>
        <v>122916605</v>
      </c>
      <c r="M13" s="25">
        <f t="shared" si="5"/>
        <v>0.37969091082951756</v>
      </c>
      <c r="N13" s="152">
        <f>SUM('[1]gastos ctas'!N13+[2]gctas!N13+[6]ct!N13)</f>
        <v>7534556482</v>
      </c>
      <c r="O13" s="25">
        <f t="shared" si="6"/>
        <v>23.274338022491147</v>
      </c>
      <c r="P13" s="151">
        <f t="shared" si="7"/>
        <v>24838250318</v>
      </c>
      <c r="R13" s="152">
        <f>SUM('[1]gastos ctas'!E13+[2]gctas!E13+[6]ct!E13)</f>
        <v>-291552</v>
      </c>
      <c r="S13" s="191">
        <f t="shared" si="8"/>
        <v>0</v>
      </c>
    </row>
    <row r="14" spans="1:19" ht="26.25" x14ac:dyDescent="0.25">
      <c r="A14" s="147">
        <v>3110105</v>
      </c>
      <c r="B14" s="33" t="s">
        <v>417</v>
      </c>
      <c r="C14" s="148"/>
      <c r="D14" s="152">
        <f>SUM('[1]gastos ctas'!D14+[2]gctas!D14+[6]ct!D14)</f>
        <v>33634115713</v>
      </c>
      <c r="E14" s="152">
        <f>SUM('[1]gastos ctas'!E14+[2]gctas!E14+[6]ct!E14)</f>
        <v>-18873009</v>
      </c>
      <c r="F14" s="150">
        <f t="shared" si="0"/>
        <v>33615242704</v>
      </c>
      <c r="G14" s="25">
        <f t="shared" si="1"/>
        <v>0.13010191891017073</v>
      </c>
      <c r="H14" s="152"/>
      <c r="I14" s="151">
        <f t="shared" si="2"/>
        <v>33615242704</v>
      </c>
      <c r="J14" s="152">
        <f>SUM('[1]gastos ctas'!J14+[2]gctas!J14+[6]ct!J14)</f>
        <v>6837298971</v>
      </c>
      <c r="K14" s="25">
        <f t="shared" si="3"/>
        <v>20.339876856478579</v>
      </c>
      <c r="L14" s="150">
        <f t="shared" si="4"/>
        <v>22307929</v>
      </c>
      <c r="M14" s="25">
        <f t="shared" si="5"/>
        <v>6.6362540340503026E-2</v>
      </c>
      <c r="N14" s="152">
        <f>SUM('[1]gastos ctas'!N14+[2]gctas!N14+[6]ct!N14)</f>
        <v>6859606900</v>
      </c>
      <c r="O14" s="25">
        <f t="shared" si="6"/>
        <v>20.406239396819082</v>
      </c>
      <c r="P14" s="151">
        <f t="shared" si="7"/>
        <v>26755635804</v>
      </c>
      <c r="R14" s="152">
        <f>SUM('[1]gastos ctas'!E14+[2]gctas!E14+[6]ct!E14)</f>
        <v>-18873009</v>
      </c>
      <c r="S14" s="191">
        <f t="shared" si="8"/>
        <v>0</v>
      </c>
    </row>
    <row r="15" spans="1:19" x14ac:dyDescent="0.25">
      <c r="A15" s="147">
        <v>3110106</v>
      </c>
      <c r="B15" s="33" t="s">
        <v>418</v>
      </c>
      <c r="C15" s="148"/>
      <c r="D15" s="152">
        <f>SUM('[1]gastos ctas'!D15+[2]gctas!D15+[6]ct!D15)</f>
        <v>3292051864</v>
      </c>
      <c r="E15" s="152">
        <f>SUM('[1]gastos ctas'!E15+[2]gctas!E15+[6]ct!E15)</f>
        <v>0</v>
      </c>
      <c r="F15" s="150">
        <f t="shared" si="0"/>
        <v>3292051864</v>
      </c>
      <c r="G15" s="25">
        <f t="shared" si="1"/>
        <v>1.2741311090020455E-2</v>
      </c>
      <c r="H15" s="152"/>
      <c r="I15" s="151">
        <f t="shared" si="2"/>
        <v>3292051864</v>
      </c>
      <c r="J15" s="152">
        <f>SUM('[1]gastos ctas'!J15+[2]gctas!J15+[6]ct!J15)</f>
        <v>577658146</v>
      </c>
      <c r="K15" s="25">
        <f t="shared" si="3"/>
        <v>17.547054841903911</v>
      </c>
      <c r="L15" s="150">
        <f t="shared" si="4"/>
        <v>1778295</v>
      </c>
      <c r="M15" s="25">
        <f t="shared" si="5"/>
        <v>5.4017830625526259E-2</v>
      </c>
      <c r="N15" s="152">
        <f>SUM('[1]gastos ctas'!N15+[2]gctas!N15+[6]ct!N15)</f>
        <v>579436441</v>
      </c>
      <c r="O15" s="25">
        <f t="shared" si="6"/>
        <v>17.60107267252944</v>
      </c>
      <c r="P15" s="151">
        <f t="shared" si="7"/>
        <v>2712615423</v>
      </c>
      <c r="R15" s="152">
        <f>SUM('[1]gastos ctas'!E15+[2]gctas!E15+[6]ct!E15)</f>
        <v>0</v>
      </c>
      <c r="S15" s="191">
        <f t="shared" si="8"/>
        <v>0</v>
      </c>
    </row>
    <row r="16" spans="1:19" x14ac:dyDescent="0.25">
      <c r="A16" s="147">
        <v>3110107</v>
      </c>
      <c r="B16" s="33" t="s">
        <v>419</v>
      </c>
      <c r="C16" s="148"/>
      <c r="D16" s="152">
        <f>SUM('[1]gastos ctas'!D16+[2]gctas!D16+[6]ct!D16)</f>
        <v>10364327498</v>
      </c>
      <c r="E16" s="152">
        <f>SUM('[1]gastos ctas'!E16+[2]gctas!E16+[6]ct!E16)</f>
        <v>0</v>
      </c>
      <c r="F16" s="150">
        <f t="shared" si="0"/>
        <v>10364327498</v>
      </c>
      <c r="G16" s="25">
        <f t="shared" si="1"/>
        <v>4.0113317270286893E-2</v>
      </c>
      <c r="H16" s="152"/>
      <c r="I16" s="151">
        <f t="shared" si="2"/>
        <v>10364327498</v>
      </c>
      <c r="J16" s="152">
        <f>SUM('[1]gastos ctas'!J16+[2]gctas!J16+[6]ct!J16)</f>
        <v>2166835545</v>
      </c>
      <c r="K16" s="25">
        <f t="shared" si="3"/>
        <v>20.906668044001247</v>
      </c>
      <c r="L16" s="150">
        <f t="shared" si="4"/>
        <v>793745</v>
      </c>
      <c r="M16" s="25">
        <f t="shared" si="5"/>
        <v>7.6584322538357525E-3</v>
      </c>
      <c r="N16" s="152">
        <f>SUM('[1]gastos ctas'!N16+[2]gctas!N16+[6]ct!N16)</f>
        <v>2167629290</v>
      </c>
      <c r="O16" s="25">
        <f t="shared" si="6"/>
        <v>20.914326476255081</v>
      </c>
      <c r="P16" s="151">
        <f t="shared" si="7"/>
        <v>8196698208</v>
      </c>
      <c r="R16" s="152">
        <f>SUM('[1]gastos ctas'!E16+[2]gctas!E16+[6]ct!E16)</f>
        <v>0</v>
      </c>
      <c r="S16" s="191">
        <f t="shared" si="8"/>
        <v>0</v>
      </c>
    </row>
    <row r="17" spans="1:19" x14ac:dyDescent="0.25">
      <c r="A17" s="147">
        <v>3110108</v>
      </c>
      <c r="B17" s="33" t="s">
        <v>420</v>
      </c>
      <c r="C17" s="148"/>
      <c r="D17" s="152">
        <f>SUM('[1]gastos ctas'!D17+[2]gctas!D17+[6]ct!D17)</f>
        <v>16525837487</v>
      </c>
      <c r="E17" s="152">
        <f>SUM('[1]gastos ctas'!E17+[2]gctas!E17+[6]ct!E17)</f>
        <v>0</v>
      </c>
      <c r="F17" s="150">
        <f t="shared" si="0"/>
        <v>16525837487</v>
      </c>
      <c r="G17" s="25">
        <f t="shared" si="1"/>
        <v>6.3960364278449547E-2</v>
      </c>
      <c r="H17" s="152"/>
      <c r="I17" s="151">
        <f t="shared" si="2"/>
        <v>16525837487</v>
      </c>
      <c r="J17" s="152">
        <f>SUM('[1]gastos ctas'!J17+[2]gctas!J17+[6]ct!J17)</f>
        <v>4226709385</v>
      </c>
      <c r="K17" s="25">
        <f t="shared" si="3"/>
        <v>25.576370264592814</v>
      </c>
      <c r="L17" s="150">
        <f t="shared" si="4"/>
        <v>88310370</v>
      </c>
      <c r="M17" s="25">
        <f t="shared" si="5"/>
        <v>0.53437757735103641</v>
      </c>
      <c r="N17" s="152">
        <f>SUM('[1]gastos ctas'!N17+[2]gctas!N17+[6]ct!N17)</f>
        <v>4315019755</v>
      </c>
      <c r="O17" s="25">
        <f t="shared" si="6"/>
        <v>26.110747841943848</v>
      </c>
      <c r="P17" s="151">
        <f t="shared" si="7"/>
        <v>12210817732</v>
      </c>
      <c r="R17" s="152">
        <f>SUM('[1]gastos ctas'!E17+[2]gctas!E17+[6]ct!E17)</f>
        <v>0</v>
      </c>
      <c r="S17" s="191">
        <f t="shared" si="8"/>
        <v>0</v>
      </c>
    </row>
    <row r="18" spans="1:19" x14ac:dyDescent="0.25">
      <c r="A18" s="147">
        <v>3110111</v>
      </c>
      <c r="B18" s="33" t="s">
        <v>421</v>
      </c>
      <c r="C18" s="148"/>
      <c r="D18" s="152">
        <f>SUM('[1]gastos ctas'!D18+[2]gctas!D18+[6]ct!D18)</f>
        <v>76257769725</v>
      </c>
      <c r="E18" s="152">
        <f>SUM('[1]gastos ctas'!E18+[2]gctas!E18+[6]ct!E18)</f>
        <v>0</v>
      </c>
      <c r="F18" s="150">
        <f t="shared" si="0"/>
        <v>76257769725</v>
      </c>
      <c r="G18" s="25">
        <f t="shared" si="1"/>
        <v>0.2951423632545081</v>
      </c>
      <c r="H18" s="152"/>
      <c r="I18" s="151">
        <f t="shared" si="2"/>
        <v>76257769725</v>
      </c>
      <c r="J18" s="152">
        <f>SUM('[1]gastos ctas'!J18+[2]gctas!J18+[6]ct!J18)</f>
        <v>63358025</v>
      </c>
      <c r="K18" s="25">
        <f t="shared" si="3"/>
        <v>8.3084025704503378E-2</v>
      </c>
      <c r="L18" s="150">
        <f t="shared" si="4"/>
        <v>501715695</v>
      </c>
      <c r="M18" s="25">
        <f t="shared" si="5"/>
        <v>0.65792075589055665</v>
      </c>
      <c r="N18" s="152">
        <f>SUM('[1]gastos ctas'!N18+[2]gctas!N18+[6]ct!N18)</f>
        <v>565073720</v>
      </c>
      <c r="O18" s="25">
        <f t="shared" si="6"/>
        <v>0.74100478159505989</v>
      </c>
      <c r="P18" s="151">
        <f t="shared" si="7"/>
        <v>75692696005</v>
      </c>
      <c r="R18" s="152">
        <f>SUM('[1]gastos ctas'!E18+[2]gctas!E18+[6]ct!E18)</f>
        <v>0</v>
      </c>
      <c r="S18" s="191">
        <f t="shared" si="8"/>
        <v>0</v>
      </c>
    </row>
    <row r="19" spans="1:19" x14ac:dyDescent="0.25">
      <c r="A19" s="147">
        <v>3110112</v>
      </c>
      <c r="B19" s="33" t="s">
        <v>422</v>
      </c>
      <c r="C19" s="148"/>
      <c r="D19" s="152">
        <f>SUM('[1]gastos ctas'!D19+[2]gctas!D19+[6]ct!D19)</f>
        <v>17317621534</v>
      </c>
      <c r="E19" s="152">
        <f>SUM('[1]gastos ctas'!E19+[2]gctas!E19+[6]ct!E19)</f>
        <v>-85565000</v>
      </c>
      <c r="F19" s="150">
        <f t="shared" si="0"/>
        <v>17232056534</v>
      </c>
      <c r="G19" s="25">
        <f t="shared" si="1"/>
        <v>6.6693661610099597E-2</v>
      </c>
      <c r="H19" s="152"/>
      <c r="I19" s="151">
        <f t="shared" si="2"/>
        <v>17232056534</v>
      </c>
      <c r="J19" s="152">
        <f>SUM('[1]gastos ctas'!J19+[2]gctas!J19+[6]ct!J19)</f>
        <v>207327065</v>
      </c>
      <c r="K19" s="25">
        <f t="shared" si="3"/>
        <v>1.203147544176923</v>
      </c>
      <c r="L19" s="150">
        <f t="shared" si="4"/>
        <v>0</v>
      </c>
      <c r="M19" s="25">
        <f t="shared" si="5"/>
        <v>0</v>
      </c>
      <c r="N19" s="152">
        <f>SUM('[1]gastos ctas'!N19+[2]gctas!N19+[6]ct!N19)</f>
        <v>207327065</v>
      </c>
      <c r="O19" s="25">
        <f t="shared" si="6"/>
        <v>1.203147544176923</v>
      </c>
      <c r="P19" s="151">
        <f t="shared" si="7"/>
        <v>17024729469</v>
      </c>
      <c r="R19" s="152">
        <f>SUM('[1]gastos ctas'!E19+[2]gctas!E19+[6]ct!E19)</f>
        <v>-85565000</v>
      </c>
      <c r="S19" s="191">
        <f t="shared" si="8"/>
        <v>0</v>
      </c>
    </row>
    <row r="20" spans="1:19" x14ac:dyDescent="0.25">
      <c r="A20" s="147">
        <v>3110113</v>
      </c>
      <c r="B20" s="33" t="s">
        <v>423</v>
      </c>
      <c r="C20" s="148"/>
      <c r="D20" s="152">
        <f>SUM('[1]gastos ctas'!D20+[2]gctas!D20+[6]ct!D20)</f>
        <v>75134124031</v>
      </c>
      <c r="E20" s="152">
        <f>SUM('[1]gastos ctas'!E20+[2]gctas!E20+[6]ct!E20)</f>
        <v>-2024339827</v>
      </c>
      <c r="F20" s="150">
        <f t="shared" si="0"/>
        <v>73109784204</v>
      </c>
      <c r="G20" s="25">
        <f t="shared" si="1"/>
        <v>0.282958635753567</v>
      </c>
      <c r="H20" s="152"/>
      <c r="I20" s="151">
        <f t="shared" si="2"/>
        <v>73109784204</v>
      </c>
      <c r="J20" s="152">
        <f>SUM('[1]gastos ctas'!J20+[2]gctas!J20+[6]ct!J20)</f>
        <v>296055832</v>
      </c>
      <c r="K20" s="25">
        <f t="shared" si="3"/>
        <v>0.40494693729899167</v>
      </c>
      <c r="L20" s="150">
        <f t="shared" si="4"/>
        <v>99521651</v>
      </c>
      <c r="M20" s="25">
        <f t="shared" si="5"/>
        <v>0.13612630933542674</v>
      </c>
      <c r="N20" s="152">
        <f>SUM('[1]gastos ctas'!N20+[2]gctas!N20+[6]ct!N20)</f>
        <v>395577483</v>
      </c>
      <c r="O20" s="25">
        <f t="shared" si="6"/>
        <v>0.54107324663441847</v>
      </c>
      <c r="P20" s="151">
        <f t="shared" si="7"/>
        <v>72714206721</v>
      </c>
      <c r="R20" s="152">
        <f>SUM('[1]gastos ctas'!E20+[2]gctas!E20+[6]ct!E20)</f>
        <v>-2024339827</v>
      </c>
      <c r="S20" s="191">
        <f t="shared" si="8"/>
        <v>0</v>
      </c>
    </row>
    <row r="21" spans="1:19" x14ac:dyDescent="0.25">
      <c r="A21" s="147">
        <v>3110114</v>
      </c>
      <c r="B21" s="33" t="s">
        <v>424</v>
      </c>
      <c r="C21" s="148"/>
      <c r="D21" s="152">
        <f>SUM('[1]gastos ctas'!D21+[2]gctas!D21+[6]ct!D21)</f>
        <v>48496321769</v>
      </c>
      <c r="E21" s="152">
        <f>SUM('[1]gastos ctas'!E21+[2]gctas!E21+[6]ct!E21)</f>
        <v>-66442461</v>
      </c>
      <c r="F21" s="150">
        <f t="shared" si="0"/>
        <v>48429879308</v>
      </c>
      <c r="G21" s="25">
        <f t="shared" si="1"/>
        <v>0.18743937939228425</v>
      </c>
      <c r="H21" s="152"/>
      <c r="I21" s="151">
        <f t="shared" si="2"/>
        <v>48429879308</v>
      </c>
      <c r="J21" s="152">
        <f>SUM('[1]gastos ctas'!J21+[2]gctas!J21+[6]ct!J21)</f>
        <v>6706621106</v>
      </c>
      <c r="K21" s="25">
        <f t="shared" si="3"/>
        <v>13.848106172943014</v>
      </c>
      <c r="L21" s="150">
        <f t="shared" si="4"/>
        <v>216702432</v>
      </c>
      <c r="M21" s="25">
        <f t="shared" si="5"/>
        <v>0.44745606451305675</v>
      </c>
      <c r="N21" s="152">
        <f>SUM('[1]gastos ctas'!N21+[2]gctas!N21+[6]ct!N21)</f>
        <v>6923323538</v>
      </c>
      <c r="O21" s="25">
        <f t="shared" si="6"/>
        <v>14.295562237456071</v>
      </c>
      <c r="P21" s="151">
        <f t="shared" si="7"/>
        <v>41506555770</v>
      </c>
      <c r="R21" s="152">
        <f>SUM('[1]gastos ctas'!E21+[2]gctas!E21+[6]ct!E21)</f>
        <v>-66442461</v>
      </c>
      <c r="S21" s="191">
        <f t="shared" si="8"/>
        <v>0</v>
      </c>
    </row>
    <row r="22" spans="1:19" x14ac:dyDescent="0.25">
      <c r="A22" s="147">
        <v>3110115</v>
      </c>
      <c r="B22" s="33" t="s">
        <v>425</v>
      </c>
      <c r="C22" s="148"/>
      <c r="D22" s="152">
        <f>SUM('[1]gastos ctas'!D22+[2]gctas!D22+[6]ct!D22)</f>
        <v>128370130256</v>
      </c>
      <c r="E22" s="152">
        <f>SUM('[1]gastos ctas'!E22+[2]gctas!E22+[6]ct!E22)</f>
        <v>-20614870</v>
      </c>
      <c r="F22" s="150">
        <f t="shared" si="0"/>
        <v>128349515386</v>
      </c>
      <c r="G22" s="25">
        <f t="shared" si="1"/>
        <v>0.49675435605056822</v>
      </c>
      <c r="H22" s="152"/>
      <c r="I22" s="151">
        <f t="shared" si="2"/>
        <v>128349515386</v>
      </c>
      <c r="J22" s="152">
        <f>SUM('[1]gastos ctas'!J22+[2]gctas!J22+[6]ct!J22)</f>
        <v>27256481071</v>
      </c>
      <c r="K22" s="25">
        <f t="shared" si="3"/>
        <v>21.23613867105653</v>
      </c>
      <c r="L22" s="150">
        <f t="shared" si="4"/>
        <v>580128183</v>
      </c>
      <c r="M22" s="25">
        <f t="shared" si="5"/>
        <v>0.45199094149698577</v>
      </c>
      <c r="N22" s="152">
        <f>SUM('[1]gastos ctas'!N22+[2]gctas!N22+[6]ct!N22)</f>
        <v>27836609254</v>
      </c>
      <c r="O22" s="25">
        <f t="shared" si="6"/>
        <v>21.688129612553521</v>
      </c>
      <c r="P22" s="151">
        <f t="shared" si="7"/>
        <v>100512906132</v>
      </c>
      <c r="R22" s="152">
        <f>SUM('[1]gastos ctas'!E22+[2]gctas!E22+[6]ct!E22)</f>
        <v>-20614870</v>
      </c>
      <c r="S22" s="191">
        <f t="shared" si="8"/>
        <v>0</v>
      </c>
    </row>
    <row r="23" spans="1:19" x14ac:dyDescent="0.25">
      <c r="A23" s="147">
        <v>3110116</v>
      </c>
      <c r="B23" s="33" t="s">
        <v>426</v>
      </c>
      <c r="C23" s="148"/>
      <c r="D23" s="152">
        <f>SUM('[1]gastos ctas'!D23+[2]gctas!D23+[6]ct!D23)</f>
        <v>14510470300</v>
      </c>
      <c r="E23" s="152">
        <f>SUM('[1]gastos ctas'!E23+[2]gctas!E23+[6]ct!E23)</f>
        <v>0</v>
      </c>
      <c r="F23" s="150">
        <f t="shared" si="0"/>
        <v>14510470300</v>
      </c>
      <c r="G23" s="25">
        <f t="shared" si="1"/>
        <v>5.6160237989131029E-2</v>
      </c>
      <c r="H23" s="152"/>
      <c r="I23" s="151">
        <f t="shared" si="2"/>
        <v>14510470300</v>
      </c>
      <c r="J23" s="152">
        <f>SUM('[1]gastos ctas'!J23+[2]gctas!J23+[6]ct!J23)</f>
        <v>3044123023</v>
      </c>
      <c r="K23" s="25">
        <f t="shared" si="3"/>
        <v>20.978803305913523</v>
      </c>
      <c r="L23" s="150">
        <f t="shared" si="4"/>
        <v>19777840</v>
      </c>
      <c r="M23" s="25">
        <f t="shared" si="5"/>
        <v>0.13630047538845105</v>
      </c>
      <c r="N23" s="152">
        <f>SUM('[1]gastos ctas'!N23+[2]gctas!N23+[6]ct!N23)</f>
        <v>3063900863</v>
      </c>
      <c r="O23" s="25">
        <f t="shared" si="6"/>
        <v>21.115103781301976</v>
      </c>
      <c r="P23" s="151">
        <f t="shared" si="7"/>
        <v>11446569437</v>
      </c>
      <c r="R23" s="152">
        <f>SUM('[1]gastos ctas'!E23+[2]gctas!E23+[6]ct!E23)</f>
        <v>0</v>
      </c>
      <c r="S23" s="191">
        <f t="shared" si="8"/>
        <v>0</v>
      </c>
    </row>
    <row r="24" spans="1:19" x14ac:dyDescent="0.25">
      <c r="A24" s="147">
        <v>3110117</v>
      </c>
      <c r="B24" s="33" t="s">
        <v>427</v>
      </c>
      <c r="C24" s="148"/>
      <c r="D24" s="152">
        <f>SUM('[1]gastos ctas'!D24+[2]gctas!D24+[6]ct!D24)</f>
        <v>608338002</v>
      </c>
      <c r="E24" s="152">
        <f>SUM('[1]gastos ctas'!E24+[2]gctas!E24+[6]ct!E24)</f>
        <v>24000000</v>
      </c>
      <c r="F24" s="150">
        <f t="shared" si="0"/>
        <v>632338002</v>
      </c>
      <c r="G24" s="25">
        <f t="shared" si="1"/>
        <v>2.447353665848557E-3</v>
      </c>
      <c r="H24" s="152"/>
      <c r="I24" s="151">
        <f t="shared" si="2"/>
        <v>632338002</v>
      </c>
      <c r="J24" s="152">
        <f>SUM('[1]gastos ctas'!J24+[2]gctas!J24+[6]ct!J24)</f>
        <v>119542669</v>
      </c>
      <c r="K24" s="25">
        <f t="shared" si="3"/>
        <v>18.904868697105446</v>
      </c>
      <c r="L24" s="150">
        <f t="shared" si="4"/>
        <v>0</v>
      </c>
      <c r="M24" s="25">
        <f t="shared" si="5"/>
        <v>0</v>
      </c>
      <c r="N24" s="152">
        <f>SUM('[1]gastos ctas'!N24+[2]gctas!N24+[6]ct!N24)</f>
        <v>119542669</v>
      </c>
      <c r="O24" s="25">
        <f t="shared" si="6"/>
        <v>18.904868697105446</v>
      </c>
      <c r="P24" s="151">
        <f t="shared" si="7"/>
        <v>512795333</v>
      </c>
      <c r="R24" s="152">
        <f>SUM('[1]gastos ctas'!E24+[2]gctas!E24+[6]ct!E24)</f>
        <v>24000000</v>
      </c>
      <c r="S24" s="191">
        <f t="shared" si="8"/>
        <v>0</v>
      </c>
    </row>
    <row r="25" spans="1:19" x14ac:dyDescent="0.25">
      <c r="A25" s="147">
        <v>3110118</v>
      </c>
      <c r="B25" s="33" t="s">
        <v>428</v>
      </c>
      <c r="C25" s="148"/>
      <c r="D25" s="152">
        <f>SUM('[1]gastos ctas'!D25+[2]gctas!D25+[6]ct!D25)</f>
        <v>1467040155</v>
      </c>
      <c r="E25" s="152">
        <f>SUM('[1]gastos ctas'!E25+[2]gctas!E25+[6]ct!E25)</f>
        <v>0</v>
      </c>
      <c r="F25" s="150">
        <f t="shared" si="0"/>
        <v>1467040155</v>
      </c>
      <c r="G25" s="25">
        <f t="shared" si="1"/>
        <v>5.6779223926609517E-3</v>
      </c>
      <c r="H25" s="152"/>
      <c r="I25" s="151">
        <f t="shared" si="2"/>
        <v>1467040155</v>
      </c>
      <c r="J25" s="152">
        <f>SUM('[1]gastos ctas'!J25+[2]gctas!J25+[6]ct!J25)</f>
        <v>330706246</v>
      </c>
      <c r="K25" s="25">
        <f t="shared" si="3"/>
        <v>22.542412685356933</v>
      </c>
      <c r="L25" s="150">
        <f t="shared" si="4"/>
        <v>0</v>
      </c>
      <c r="M25" s="25">
        <f t="shared" si="5"/>
        <v>0</v>
      </c>
      <c r="N25" s="152">
        <f>SUM('[1]gastos ctas'!N25+[2]gctas!N25+[6]ct!N25)</f>
        <v>330706246</v>
      </c>
      <c r="O25" s="25">
        <f t="shared" si="6"/>
        <v>22.542412685356933</v>
      </c>
      <c r="P25" s="151">
        <f t="shared" si="7"/>
        <v>1136333909</v>
      </c>
      <c r="R25" s="152">
        <f>SUM('[1]gastos ctas'!E25+[2]gctas!E25+[6]ct!E25)</f>
        <v>0</v>
      </c>
      <c r="S25" s="191">
        <f t="shared" si="8"/>
        <v>0</v>
      </c>
    </row>
    <row r="26" spans="1:19" x14ac:dyDescent="0.25">
      <c r="A26" s="147">
        <v>3110120</v>
      </c>
      <c r="B26" s="33" t="s">
        <v>429</v>
      </c>
      <c r="C26" s="148"/>
      <c r="D26" s="152">
        <f>SUM('[1]gastos ctas'!D26+[2]gctas!D26+[6]ct!D26)</f>
        <v>6543348701</v>
      </c>
      <c r="E26" s="152">
        <f>SUM('[1]gastos ctas'!E26+[2]gctas!E26+[6]ct!E26)</f>
        <v>-485149500</v>
      </c>
      <c r="F26" s="150">
        <f t="shared" si="0"/>
        <v>6058199201</v>
      </c>
      <c r="G26" s="25">
        <f t="shared" si="1"/>
        <v>2.3447200668177064E-2</v>
      </c>
      <c r="H26" s="152"/>
      <c r="I26" s="151">
        <f t="shared" si="2"/>
        <v>6058199201</v>
      </c>
      <c r="J26" s="152">
        <f>SUM('[1]gastos ctas'!J26+[2]gctas!J26+[6]ct!J26)</f>
        <v>1407360995</v>
      </c>
      <c r="K26" s="25">
        <f t="shared" si="3"/>
        <v>23.230682060895145</v>
      </c>
      <c r="L26" s="150">
        <f t="shared" si="4"/>
        <v>48785014</v>
      </c>
      <c r="M26" s="25">
        <f t="shared" si="5"/>
        <v>0.805272530357656</v>
      </c>
      <c r="N26" s="152">
        <f>SUM('[1]gastos ctas'!N26+[2]gctas!N26+[6]ct!N26)</f>
        <v>1456146009</v>
      </c>
      <c r="O26" s="25">
        <f t="shared" si="6"/>
        <v>24.0359545912528</v>
      </c>
      <c r="P26" s="151">
        <f t="shared" si="7"/>
        <v>4602053192</v>
      </c>
      <c r="R26" s="152">
        <f>SUM('[1]gastos ctas'!E26+[2]gctas!E26+[6]ct!E26)</f>
        <v>-485149500</v>
      </c>
      <c r="S26" s="191">
        <f t="shared" si="8"/>
        <v>0</v>
      </c>
    </row>
    <row r="27" spans="1:19" x14ac:dyDescent="0.25">
      <c r="A27" s="147">
        <v>3110121</v>
      </c>
      <c r="B27" s="33" t="s">
        <v>430</v>
      </c>
      <c r="C27" s="148"/>
      <c r="D27" s="152">
        <f>SUM('[1]gastos ctas'!D27+[2]gctas!D27+[6]ct!D27)</f>
        <v>2893804426</v>
      </c>
      <c r="E27" s="152">
        <f>SUM('[1]gastos ctas'!E27+[2]gctas!E27+[6]ct!E27)</f>
        <v>1123500169</v>
      </c>
      <c r="F27" s="150">
        <f t="shared" si="0"/>
        <v>4017304595</v>
      </c>
      <c r="G27" s="25">
        <f t="shared" si="1"/>
        <v>1.5548274967354411E-2</v>
      </c>
      <c r="H27" s="152"/>
      <c r="I27" s="151">
        <f t="shared" si="2"/>
        <v>4017304595</v>
      </c>
      <c r="J27" s="152">
        <f>SUM('[1]gastos ctas'!J27+[2]gctas!J27+[6]ct!J27)</f>
        <v>1325063843</v>
      </c>
      <c r="K27" s="25">
        <f t="shared" si="3"/>
        <v>32.983902805109558</v>
      </c>
      <c r="L27" s="150">
        <f t="shared" si="4"/>
        <v>0</v>
      </c>
      <c r="M27" s="25">
        <f t="shared" si="5"/>
        <v>0</v>
      </c>
      <c r="N27" s="152">
        <f>SUM('[1]gastos ctas'!N27+[2]gctas!N27+[6]ct!N27)</f>
        <v>1325063843</v>
      </c>
      <c r="O27" s="25">
        <f t="shared" si="6"/>
        <v>32.983902805109558</v>
      </c>
      <c r="P27" s="151">
        <f t="shared" si="7"/>
        <v>2692240752</v>
      </c>
      <c r="R27" s="152">
        <f>SUM('[1]gastos ctas'!E27+[2]gctas!E27+[6]ct!E27)</f>
        <v>1123500169</v>
      </c>
      <c r="S27" s="191">
        <f t="shared" si="8"/>
        <v>0</v>
      </c>
    </row>
    <row r="28" spans="1:19" x14ac:dyDescent="0.25">
      <c r="A28" s="147">
        <v>3110123</v>
      </c>
      <c r="B28" s="33" t="s">
        <v>431</v>
      </c>
      <c r="C28" s="148"/>
      <c r="D28" s="152">
        <f>SUM('[1]gastos ctas'!D28+[2]gctas!D28+[6]ct!D28)</f>
        <v>680634405</v>
      </c>
      <c r="E28" s="152">
        <f>SUM('[1]gastos ctas'!E28+[2]gctas!E28+[6]ct!E28)</f>
        <v>200000000</v>
      </c>
      <c r="F28" s="150">
        <f t="shared" si="0"/>
        <v>880634405</v>
      </c>
      <c r="G28" s="25">
        <f t="shared" si="1"/>
        <v>3.4083414764452397E-3</v>
      </c>
      <c r="H28" s="152"/>
      <c r="I28" s="151">
        <f t="shared" si="2"/>
        <v>880634405</v>
      </c>
      <c r="J28" s="152">
        <f>SUM('[1]gastos ctas'!J28+[2]gctas!J28+[6]ct!J28)</f>
        <v>384999019</v>
      </c>
      <c r="K28" s="25">
        <f t="shared" si="3"/>
        <v>43.718371303015353</v>
      </c>
      <c r="L28" s="150">
        <f t="shared" si="4"/>
        <v>0</v>
      </c>
      <c r="M28" s="25">
        <f t="shared" si="5"/>
        <v>0</v>
      </c>
      <c r="N28" s="152">
        <f>SUM('[1]gastos ctas'!N28+[2]gctas!N28+[6]ct!N28)</f>
        <v>384999019</v>
      </c>
      <c r="O28" s="25">
        <f t="shared" si="6"/>
        <v>43.718371303015353</v>
      </c>
      <c r="P28" s="151">
        <f t="shared" si="7"/>
        <v>495635386</v>
      </c>
      <c r="R28" s="152">
        <f>SUM('[1]gastos ctas'!E28+[2]gctas!E28+[6]ct!E28)</f>
        <v>200000000</v>
      </c>
      <c r="S28" s="191">
        <f t="shared" si="8"/>
        <v>0</v>
      </c>
    </row>
    <row r="29" spans="1:19" x14ac:dyDescent="0.25">
      <c r="A29" s="147">
        <v>3110124</v>
      </c>
      <c r="B29" s="33" t="s">
        <v>432</v>
      </c>
      <c r="C29" s="148"/>
      <c r="D29" s="152">
        <f>SUM('[1]gastos ctas'!D29+[2]gctas!D29+[6]ct!D29)</f>
        <v>3255673000</v>
      </c>
      <c r="E29" s="152">
        <f>SUM('[1]gastos ctas'!E29+[2]gctas!E29+[6]ct!E29)</f>
        <v>0</v>
      </c>
      <c r="F29" s="150">
        <f t="shared" si="0"/>
        <v>3255673000</v>
      </c>
      <c r="G29" s="25">
        <f t="shared" si="1"/>
        <v>1.2600513058132111E-2</v>
      </c>
      <c r="H29" s="152"/>
      <c r="I29" s="151">
        <f t="shared" si="2"/>
        <v>3255673000</v>
      </c>
      <c r="J29" s="152">
        <f>SUM('[1]gastos ctas'!J29+[2]gctas!J29+[6]ct!J29)</f>
        <v>0</v>
      </c>
      <c r="K29" s="25">
        <f t="shared" si="3"/>
        <v>0</v>
      </c>
      <c r="L29" s="150">
        <f t="shared" si="4"/>
        <v>0</v>
      </c>
      <c r="M29" s="25">
        <f t="shared" si="5"/>
        <v>0</v>
      </c>
      <c r="N29" s="152">
        <f>SUM('[1]gastos ctas'!N29+[2]gctas!N29+[6]ct!N29)</f>
        <v>0</v>
      </c>
      <c r="O29" s="25">
        <f t="shared" si="6"/>
        <v>0</v>
      </c>
      <c r="P29" s="151">
        <f t="shared" si="7"/>
        <v>3255673000</v>
      </c>
      <c r="R29" s="152">
        <f>SUM('[1]gastos ctas'!E29+[2]gctas!E29+[6]ct!E29)</f>
        <v>0</v>
      </c>
      <c r="S29" s="191">
        <f t="shared" si="8"/>
        <v>0</v>
      </c>
    </row>
    <row r="30" spans="1:19" x14ac:dyDescent="0.25">
      <c r="A30" s="147">
        <v>3110125</v>
      </c>
      <c r="B30" s="33" t="s">
        <v>433</v>
      </c>
      <c r="C30" s="148"/>
      <c r="D30" s="149">
        <f>SUM(D31:D33)</f>
        <v>6475208107</v>
      </c>
      <c r="E30" s="149">
        <f>SUM(E31:E33)</f>
        <v>607492950</v>
      </c>
      <c r="F30" s="150">
        <f t="shared" si="0"/>
        <v>7082701057</v>
      </c>
      <c r="G30" s="25">
        <f t="shared" si="1"/>
        <v>2.7412355956994029E-2</v>
      </c>
      <c r="H30" s="149">
        <f>SUM(H31:H33)</f>
        <v>0</v>
      </c>
      <c r="I30" s="151">
        <f t="shared" si="2"/>
        <v>7082701057</v>
      </c>
      <c r="J30" s="149">
        <f>SUM(J31:J33)</f>
        <v>2183859410</v>
      </c>
      <c r="K30" s="25">
        <f t="shared" si="3"/>
        <v>30.833708671660514</v>
      </c>
      <c r="L30" s="150">
        <f t="shared" si="4"/>
        <v>323042452</v>
      </c>
      <c r="M30" s="25">
        <f t="shared" si="5"/>
        <v>4.5610064493789348</v>
      </c>
      <c r="N30" s="149">
        <f>SUM(N31:N33)</f>
        <v>2506901862</v>
      </c>
      <c r="O30" s="25">
        <f t="shared" si="6"/>
        <v>35.394715121039447</v>
      </c>
      <c r="P30" s="151">
        <f t="shared" si="7"/>
        <v>4575799195</v>
      </c>
      <c r="R30" s="152">
        <f>SUM('[1]gastos ctas'!E30+[2]gctas!E30+[6]ct!E30)</f>
        <v>607492950</v>
      </c>
      <c r="S30" s="191">
        <f t="shared" si="8"/>
        <v>0</v>
      </c>
    </row>
    <row r="31" spans="1:19" x14ac:dyDescent="0.25">
      <c r="A31" s="147">
        <v>311012501</v>
      </c>
      <c r="B31" s="33" t="s">
        <v>434</v>
      </c>
      <c r="C31" s="148"/>
      <c r="D31" s="152">
        <f>SUM('[1]gastos ctas'!D31+[2]gctas!D31+[6]ct!D31)</f>
        <v>2230903867</v>
      </c>
      <c r="E31" s="152">
        <f>SUM('[1]gastos ctas'!E31+[2]gctas!E31+[6]ct!E31)</f>
        <v>607492950</v>
      </c>
      <c r="F31" s="150">
        <f t="shared" si="0"/>
        <v>2838396817</v>
      </c>
      <c r="G31" s="25">
        <f t="shared" si="1"/>
        <v>1.0985518556921755E-2</v>
      </c>
      <c r="H31" s="152"/>
      <c r="I31" s="151">
        <f t="shared" si="2"/>
        <v>2838396817</v>
      </c>
      <c r="J31" s="152">
        <f>SUM('[1]gastos ctas'!J31+[2]gctas!J31+[6]ct!J31)</f>
        <v>830608398</v>
      </c>
      <c r="K31" s="25">
        <f t="shared" si="3"/>
        <v>29.263293737691647</v>
      </c>
      <c r="L31" s="150">
        <f t="shared" si="4"/>
        <v>323042452</v>
      </c>
      <c r="M31" s="25">
        <f t="shared" si="5"/>
        <v>11.381158901574402</v>
      </c>
      <c r="N31" s="152">
        <f>SUM('[1]gastos ctas'!N31+[2]gctas!N31+[6]ct!N31)</f>
        <v>1153650850</v>
      </c>
      <c r="O31" s="25">
        <f t="shared" si="6"/>
        <v>40.644452639266049</v>
      </c>
      <c r="P31" s="151">
        <f t="shared" si="7"/>
        <v>1684745967</v>
      </c>
      <c r="R31" s="152">
        <f>SUM('[1]gastos ctas'!E31+[2]gctas!E31+[6]ct!E31)</f>
        <v>607492950</v>
      </c>
      <c r="S31" s="191">
        <f t="shared" si="8"/>
        <v>0</v>
      </c>
    </row>
    <row r="32" spans="1:19" x14ac:dyDescent="0.25">
      <c r="A32" s="147">
        <v>311012502</v>
      </c>
      <c r="B32" s="33" t="s">
        <v>435</v>
      </c>
      <c r="C32" s="148"/>
      <c r="D32" s="152">
        <f>SUM('[1]gastos ctas'!D32+[2]gctas!D32+[6]ct!D32)</f>
        <v>531609000</v>
      </c>
      <c r="E32" s="152">
        <f>SUM('[1]gastos ctas'!E32+[2]gctas!E32+[6]ct!E32)</f>
        <v>0</v>
      </c>
      <c r="F32" s="150">
        <f t="shared" si="0"/>
        <v>531609000</v>
      </c>
      <c r="G32" s="25">
        <f t="shared" si="1"/>
        <v>2.0574996771237633E-3</v>
      </c>
      <c r="H32" s="152"/>
      <c r="I32" s="151">
        <f t="shared" si="2"/>
        <v>531609000</v>
      </c>
      <c r="J32" s="152">
        <f>SUM('[1]gastos ctas'!J32+[2]gctas!J32+[6]ct!J32)</f>
        <v>336273873</v>
      </c>
      <c r="K32" s="25">
        <f t="shared" si="3"/>
        <v>63.255865307020763</v>
      </c>
      <c r="L32" s="150">
        <f t="shared" si="4"/>
        <v>0</v>
      </c>
      <c r="M32" s="25">
        <f t="shared" si="5"/>
        <v>0</v>
      </c>
      <c r="N32" s="152">
        <f>SUM('[1]gastos ctas'!N32+[2]gctas!N32+[6]ct!N32)</f>
        <v>336273873</v>
      </c>
      <c r="O32" s="25">
        <f t="shared" si="6"/>
        <v>63.255865307020763</v>
      </c>
      <c r="P32" s="151">
        <f t="shared" si="7"/>
        <v>195335127</v>
      </c>
      <c r="R32" s="152">
        <f>SUM('[1]gastos ctas'!E32+[2]gctas!E32+[6]ct!E32)</f>
        <v>0</v>
      </c>
      <c r="S32" s="191">
        <f t="shared" si="8"/>
        <v>0</v>
      </c>
    </row>
    <row r="33" spans="1:19" x14ac:dyDescent="0.25">
      <c r="A33" s="147">
        <v>311012503</v>
      </c>
      <c r="B33" s="33" t="s">
        <v>436</v>
      </c>
      <c r="C33" s="148"/>
      <c r="D33" s="152">
        <f>SUM('[1]gastos ctas'!D33+[2]gctas!D33+[6]ct!D33)</f>
        <v>3712695240</v>
      </c>
      <c r="E33" s="152">
        <f>SUM('[1]gastos ctas'!E33+[2]gctas!E33+[6]ct!E33)</f>
        <v>0</v>
      </c>
      <c r="F33" s="150">
        <f t="shared" si="0"/>
        <v>3712695240</v>
      </c>
      <c r="G33" s="25">
        <f t="shared" si="1"/>
        <v>1.4369337722948508E-2</v>
      </c>
      <c r="H33" s="152"/>
      <c r="I33" s="151">
        <f t="shared" si="2"/>
        <v>3712695240</v>
      </c>
      <c r="J33" s="152">
        <f>SUM('[1]gastos ctas'!J33+[2]gctas!J33+[6]ct!J33)</f>
        <v>1016977139</v>
      </c>
      <c r="K33" s="25">
        <f t="shared" si="3"/>
        <v>27.391883073063656</v>
      </c>
      <c r="L33" s="150">
        <f t="shared" si="4"/>
        <v>0</v>
      </c>
      <c r="M33" s="25">
        <f t="shared" si="5"/>
        <v>0</v>
      </c>
      <c r="N33" s="152">
        <f>SUM('[1]gastos ctas'!N33+[2]gctas!N33+[6]ct!N33)</f>
        <v>1016977139</v>
      </c>
      <c r="O33" s="25">
        <f t="shared" si="6"/>
        <v>27.391883073063656</v>
      </c>
      <c r="P33" s="151">
        <f t="shared" si="7"/>
        <v>2695718101</v>
      </c>
      <c r="R33" s="152">
        <f>SUM('[1]gastos ctas'!E33+[2]gctas!E33+[6]ct!E33)</f>
        <v>0</v>
      </c>
      <c r="S33" s="191">
        <f t="shared" si="8"/>
        <v>0</v>
      </c>
    </row>
    <row r="34" spans="1:19" x14ac:dyDescent="0.25">
      <c r="A34" s="147">
        <v>3110126</v>
      </c>
      <c r="B34" s="33" t="s">
        <v>437</v>
      </c>
      <c r="C34" s="148"/>
      <c r="D34" s="152">
        <f>SUM('[1]gastos ctas'!D34+[2]gctas!D34+[6]ct!D34)</f>
        <v>2421755960</v>
      </c>
      <c r="E34" s="152">
        <f>SUM('[1]gastos ctas'!E34+[2]gctas!E34+[6]ct!E34)</f>
        <v>0</v>
      </c>
      <c r="F34" s="150">
        <f t="shared" si="0"/>
        <v>2421755960</v>
      </c>
      <c r="G34" s="25">
        <f t="shared" si="1"/>
        <v>9.3729829739010243E-3</v>
      </c>
      <c r="H34" s="152"/>
      <c r="I34" s="151">
        <f t="shared" si="2"/>
        <v>2421755960</v>
      </c>
      <c r="J34" s="152">
        <f>SUM('[1]gastos ctas'!J34+[2]gctas!J34+[6]ct!J34)</f>
        <v>323648490</v>
      </c>
      <c r="K34" s="25">
        <f t="shared" si="3"/>
        <v>13.364207432362424</v>
      </c>
      <c r="L34" s="150">
        <f t="shared" si="4"/>
        <v>14180793</v>
      </c>
      <c r="M34" s="25">
        <f t="shared" si="5"/>
        <v>0.58555829878085652</v>
      </c>
      <c r="N34" s="152">
        <f>SUM('[1]gastos ctas'!N34+[2]gctas!N34+[6]ct!N34)</f>
        <v>337829283</v>
      </c>
      <c r="O34" s="25">
        <f t="shared" si="6"/>
        <v>13.949765731143282</v>
      </c>
      <c r="P34" s="151">
        <f t="shared" si="7"/>
        <v>2083926677</v>
      </c>
      <c r="R34" s="152">
        <f>SUM('[1]gastos ctas'!E34+[2]gctas!E34+[6]ct!E34)</f>
        <v>0</v>
      </c>
      <c r="S34" s="191">
        <f t="shared" si="8"/>
        <v>0</v>
      </c>
    </row>
    <row r="35" spans="1:19" x14ac:dyDescent="0.25">
      <c r="A35" s="147">
        <v>3110127</v>
      </c>
      <c r="B35" s="28" t="s">
        <v>438</v>
      </c>
      <c r="C35" s="148"/>
      <c r="D35" s="152">
        <f>SUM('[1]gastos ctas'!D35+[2]gctas!D35+[6]ct!D35)</f>
        <v>35024000</v>
      </c>
      <c r="E35" s="152">
        <f>SUM('[1]gastos ctas'!E35+[2]gctas!E35+[6]ct!E35)</f>
        <v>0</v>
      </c>
      <c r="F35" s="150">
        <f t="shared" si="0"/>
        <v>35024000</v>
      </c>
      <c r="G35" s="25">
        <f t="shared" si="1"/>
        <v>1.3555426768843771E-4</v>
      </c>
      <c r="H35" s="152"/>
      <c r="I35" s="151">
        <f t="shared" si="2"/>
        <v>35024000</v>
      </c>
      <c r="J35" s="152">
        <f>SUM('[1]gastos ctas'!J35+[2]gctas!J35+[6]ct!J35)</f>
        <v>6711424</v>
      </c>
      <c r="K35" s="25">
        <f t="shared" si="3"/>
        <v>19.162357240749202</v>
      </c>
      <c r="L35" s="150">
        <f t="shared" si="4"/>
        <v>0</v>
      </c>
      <c r="M35" s="25">
        <f t="shared" si="5"/>
        <v>0</v>
      </c>
      <c r="N35" s="152">
        <f>SUM('[1]gastos ctas'!N35+[2]gctas!N35+[6]ct!N35)</f>
        <v>6711424</v>
      </c>
      <c r="O35" s="25">
        <f t="shared" si="6"/>
        <v>19.162357240749202</v>
      </c>
      <c r="P35" s="151">
        <f t="shared" si="7"/>
        <v>28312576</v>
      </c>
      <c r="R35" s="152">
        <f>SUM('[1]gastos ctas'!E35+[2]gctas!E35+[6]ct!E35)</f>
        <v>0</v>
      </c>
      <c r="S35" s="191">
        <f t="shared" si="8"/>
        <v>0</v>
      </c>
    </row>
    <row r="36" spans="1:19" ht="26.25" x14ac:dyDescent="0.25">
      <c r="A36" s="147">
        <v>3110128</v>
      </c>
      <c r="B36" s="33" t="s">
        <v>439</v>
      </c>
      <c r="C36" s="148"/>
      <c r="D36" s="152">
        <f>SUM('[1]gastos ctas'!D36+[2]gctas!D36+[6]ct!D36)</f>
        <v>6700043925</v>
      </c>
      <c r="E36" s="152">
        <f>SUM('[1]gastos ctas'!E36+[2]gctas!E36+[6]ct!E36)</f>
        <v>441114916</v>
      </c>
      <c r="F36" s="150">
        <f t="shared" si="0"/>
        <v>7141158841</v>
      </c>
      <c r="G36" s="25">
        <f t="shared" si="1"/>
        <v>2.7638606588013013E-2</v>
      </c>
      <c r="H36" s="152"/>
      <c r="I36" s="151">
        <f t="shared" si="2"/>
        <v>7141158841</v>
      </c>
      <c r="J36" s="152">
        <f>SUM('[1]gastos ctas'!J36+[2]gctas!J36+[6]ct!J36)</f>
        <v>6206255442</v>
      </c>
      <c r="K36" s="25">
        <f t="shared" si="3"/>
        <v>86.908239687480716</v>
      </c>
      <c r="L36" s="150">
        <f t="shared" si="4"/>
        <v>6479111</v>
      </c>
      <c r="M36" s="25">
        <f t="shared" si="5"/>
        <v>9.0729125962036569E-2</v>
      </c>
      <c r="N36" s="152">
        <f>SUM('[1]gastos ctas'!N36+[2]gctas!N36+[6]ct!N36)</f>
        <v>6212734553</v>
      </c>
      <c r="O36" s="25">
        <f t="shared" si="6"/>
        <v>86.998968813442758</v>
      </c>
      <c r="P36" s="151">
        <f t="shared" si="7"/>
        <v>928424288</v>
      </c>
      <c r="R36" s="152">
        <f>SUM('[1]gastos ctas'!E36+[2]gctas!E36+[6]ct!E36)</f>
        <v>441114916</v>
      </c>
      <c r="S36" s="191">
        <f t="shared" si="8"/>
        <v>0</v>
      </c>
    </row>
    <row r="37" spans="1:19" x14ac:dyDescent="0.25">
      <c r="A37" s="141">
        <v>31102</v>
      </c>
      <c r="B37" s="142" t="s">
        <v>440</v>
      </c>
      <c r="C37" s="143"/>
      <c r="D37" s="144">
        <f>SUM(D38:D45)-D40</f>
        <v>191818251685</v>
      </c>
      <c r="E37" s="144">
        <f>SUM(E38:E45)-E40</f>
        <v>-131599430</v>
      </c>
      <c r="F37" s="150">
        <f t="shared" si="0"/>
        <v>191686652255</v>
      </c>
      <c r="G37" s="20">
        <f t="shared" si="1"/>
        <v>0.74188966914329446</v>
      </c>
      <c r="H37" s="144">
        <f>SUM(H38:H45)-H40</f>
        <v>0</v>
      </c>
      <c r="I37" s="146">
        <f t="shared" si="2"/>
        <v>191686652255</v>
      </c>
      <c r="J37" s="144">
        <f>SUM(J38:J45)-J40</f>
        <v>31490833761</v>
      </c>
      <c r="K37" s="20">
        <f t="shared" si="3"/>
        <v>16.428287202338883</v>
      </c>
      <c r="L37" s="145">
        <f t="shared" si="4"/>
        <v>77524765313</v>
      </c>
      <c r="M37" s="20">
        <f t="shared" si="5"/>
        <v>40.443486492668832</v>
      </c>
      <c r="N37" s="144">
        <f>SUM(N38:N45)-N40</f>
        <v>109015599074</v>
      </c>
      <c r="O37" s="20">
        <f t="shared" si="6"/>
        <v>56.871773695007711</v>
      </c>
      <c r="P37" s="146">
        <f t="shared" si="7"/>
        <v>82671053181</v>
      </c>
      <c r="R37" s="152">
        <f>SUM('[1]gastos ctas'!E37+[2]gctas!E37+[6]ct!E37)</f>
        <v>-131599430</v>
      </c>
      <c r="S37" s="191">
        <f t="shared" si="8"/>
        <v>0</v>
      </c>
    </row>
    <row r="38" spans="1:19" hidden="1" x14ac:dyDescent="0.25">
      <c r="A38" s="147">
        <v>3110201</v>
      </c>
      <c r="B38" s="28" t="s">
        <v>441</v>
      </c>
      <c r="C38" s="148"/>
      <c r="D38" s="152">
        <f>SUM('[1]gastos ctas'!D38+[2]gctas!D38+[6]ct!D38)</f>
        <v>0</v>
      </c>
      <c r="E38" s="152">
        <f>SUM('[1]gastos ctas'!E38+[2]gctas!E38+[6]ct!E38)</f>
        <v>0</v>
      </c>
      <c r="F38" s="150">
        <f t="shared" si="0"/>
        <v>0</v>
      </c>
      <c r="G38" s="25">
        <f t="shared" si="1"/>
        <v>0</v>
      </c>
      <c r="H38" s="152"/>
      <c r="I38" s="151">
        <f t="shared" si="2"/>
        <v>0</v>
      </c>
      <c r="J38" s="152">
        <f>SUM('[1]gastos ctas'!J38+[2]gctas!J38+[6]ct!J38)</f>
        <v>0</v>
      </c>
      <c r="K38" s="25">
        <f t="shared" si="3"/>
        <v>0</v>
      </c>
      <c r="L38" s="150">
        <f t="shared" si="4"/>
        <v>0</v>
      </c>
      <c r="M38" s="25">
        <f t="shared" si="5"/>
        <v>0</v>
      </c>
      <c r="N38" s="152">
        <f>SUM('[1]gastos ctas'!N38+[2]gctas!N38+[6]ct!N38)</f>
        <v>0</v>
      </c>
      <c r="O38" s="25">
        <f t="shared" si="6"/>
        <v>0</v>
      </c>
      <c r="P38" s="151">
        <f t="shared" si="7"/>
        <v>0</v>
      </c>
      <c r="R38" s="152">
        <f>SUM('[1]gastos ctas'!E38+[2]gctas!E38+[6]ct!E38)</f>
        <v>0</v>
      </c>
      <c r="S38" s="191">
        <f t="shared" si="8"/>
        <v>0</v>
      </c>
    </row>
    <row r="39" spans="1:19" x14ac:dyDescent="0.25">
      <c r="A39" s="147">
        <v>3110202</v>
      </c>
      <c r="B39" s="28" t="s">
        <v>442</v>
      </c>
      <c r="C39" s="148"/>
      <c r="D39" s="152">
        <f>SUM('[1]gastos ctas'!D39+[2]gctas!D39+[6]ct!D39)</f>
        <v>2092901000</v>
      </c>
      <c r="E39" s="152">
        <f>SUM('[1]gastos ctas'!E39+[2]gctas!E39+[6]ct!E39)</f>
        <v>0</v>
      </c>
      <c r="F39" s="150">
        <f t="shared" si="0"/>
        <v>2092901000</v>
      </c>
      <c r="G39" s="25">
        <f t="shared" si="1"/>
        <v>8.1002073549394423E-3</v>
      </c>
      <c r="H39" s="152"/>
      <c r="I39" s="151">
        <f t="shared" si="2"/>
        <v>2092901000</v>
      </c>
      <c r="J39" s="152">
        <f>SUM('[1]gastos ctas'!J39+[2]gctas!J39+[6]ct!J39)</f>
        <v>420042821</v>
      </c>
      <c r="K39" s="25">
        <f t="shared" si="3"/>
        <v>20.069884863163619</v>
      </c>
      <c r="L39" s="150">
        <f t="shared" si="4"/>
        <v>0</v>
      </c>
      <c r="M39" s="25">
        <f t="shared" si="5"/>
        <v>0</v>
      </c>
      <c r="N39" s="152">
        <f>SUM('[1]gastos ctas'!N39+[2]gctas!N39+[6]ct!N39)</f>
        <v>420042821</v>
      </c>
      <c r="O39" s="25">
        <f t="shared" si="6"/>
        <v>20.069884863163619</v>
      </c>
      <c r="P39" s="151">
        <f t="shared" si="7"/>
        <v>1672858179</v>
      </c>
      <c r="R39" s="152">
        <f>SUM('[1]gastos ctas'!E39+[2]gctas!E39+[6]ct!E39)</f>
        <v>0</v>
      </c>
      <c r="S39" s="191">
        <f t="shared" si="8"/>
        <v>0</v>
      </c>
    </row>
    <row r="40" spans="1:19" x14ac:dyDescent="0.25">
      <c r="A40" s="147">
        <v>3110203</v>
      </c>
      <c r="B40" s="33" t="s">
        <v>443</v>
      </c>
      <c r="C40" s="148"/>
      <c r="D40" s="149">
        <f>SUM(D41:D42)</f>
        <v>108967442575</v>
      </c>
      <c r="E40" s="149">
        <f>SUM(E41:E42)</f>
        <v>222126056</v>
      </c>
      <c r="F40" s="150">
        <f t="shared" si="0"/>
        <v>109189568631</v>
      </c>
      <c r="G40" s="25">
        <f t="shared" si="1"/>
        <v>0.42259913245179354</v>
      </c>
      <c r="H40" s="149">
        <f>SUM(H41:H42)</f>
        <v>0</v>
      </c>
      <c r="I40" s="151">
        <f t="shared" si="2"/>
        <v>109189568631</v>
      </c>
      <c r="J40" s="149">
        <f>SUM(J41:J42)</f>
        <v>14683233393</v>
      </c>
      <c r="K40" s="25">
        <f t="shared" si="3"/>
        <v>13.44746900010308</v>
      </c>
      <c r="L40" s="150">
        <f t="shared" si="4"/>
        <v>45194015936</v>
      </c>
      <c r="M40" s="25">
        <f t="shared" si="5"/>
        <v>41.39041531405865</v>
      </c>
      <c r="N40" s="149">
        <f>SUM(N41:N42)</f>
        <v>59877249329</v>
      </c>
      <c r="O40" s="25">
        <f t="shared" si="6"/>
        <v>54.83788431416172</v>
      </c>
      <c r="P40" s="151">
        <f t="shared" si="7"/>
        <v>49312319302</v>
      </c>
      <c r="R40" s="152">
        <f>SUM('[1]gastos ctas'!E40+[2]gctas!E40+[6]ct!E40)</f>
        <v>222126056</v>
      </c>
      <c r="S40" s="191">
        <f t="shared" si="8"/>
        <v>0</v>
      </c>
    </row>
    <row r="41" spans="1:19" x14ac:dyDescent="0.25">
      <c r="A41" s="147">
        <v>311020301</v>
      </c>
      <c r="B41" s="28" t="s">
        <v>444</v>
      </c>
      <c r="C41" s="148"/>
      <c r="D41" s="152">
        <f>SUM('[1]gastos ctas'!D41+[2]gctas!D41+[6]ct!D41)</f>
        <v>96222442575</v>
      </c>
      <c r="E41" s="152">
        <f>SUM('[1]gastos ctas'!E41+[2]gctas!E41+[6]ct!E41)</f>
        <v>222126056</v>
      </c>
      <c r="F41" s="150">
        <f t="shared" si="0"/>
        <v>96444568631</v>
      </c>
      <c r="G41" s="25">
        <f t="shared" si="1"/>
        <v>0.37327183854792367</v>
      </c>
      <c r="H41" s="152"/>
      <c r="I41" s="151">
        <f t="shared" si="2"/>
        <v>96444568631</v>
      </c>
      <c r="J41" s="152">
        <f>SUM('[1]gastos ctas'!J41+[2]gctas!J41+[6]ct!J41)</f>
        <v>12691827897</v>
      </c>
      <c r="K41" s="25">
        <f t="shared" si="3"/>
        <v>13.159712441204791</v>
      </c>
      <c r="L41" s="150">
        <f t="shared" si="4"/>
        <v>45194015936</v>
      </c>
      <c r="M41" s="25">
        <f t="shared" si="5"/>
        <v>46.860094433014417</v>
      </c>
      <c r="N41" s="152">
        <f>SUM('[1]gastos ctas'!N41+[2]gctas!N41+[6]ct!N41)</f>
        <v>57885843833</v>
      </c>
      <c r="O41" s="25">
        <f t="shared" si="6"/>
        <v>60.019806874219206</v>
      </c>
      <c r="P41" s="151">
        <f t="shared" si="7"/>
        <v>38558724798</v>
      </c>
      <c r="R41" s="152">
        <f>SUM('[1]gastos ctas'!E41+[2]gctas!E41+[6]ct!E41)</f>
        <v>222126056</v>
      </c>
      <c r="S41" s="191">
        <f t="shared" si="8"/>
        <v>0</v>
      </c>
    </row>
    <row r="42" spans="1:19" x14ac:dyDescent="0.25">
      <c r="A42" s="147">
        <v>311020302</v>
      </c>
      <c r="B42" s="28" t="s">
        <v>445</v>
      </c>
      <c r="C42" s="148"/>
      <c r="D42" s="152">
        <f>SUM('[1]gastos ctas'!D42+[2]gctas!D42+[6]ct!D42)</f>
        <v>12745000000</v>
      </c>
      <c r="E42" s="152">
        <f>SUM('[1]gastos ctas'!E42+[2]gctas!E42+[6]ct!E42)</f>
        <v>0</v>
      </c>
      <c r="F42" s="150">
        <f t="shared" si="0"/>
        <v>12745000000</v>
      </c>
      <c r="G42" s="25">
        <f t="shared" si="1"/>
        <v>4.9327293903869883E-2</v>
      </c>
      <c r="H42" s="152"/>
      <c r="I42" s="151">
        <f t="shared" si="2"/>
        <v>12745000000</v>
      </c>
      <c r="J42" s="152">
        <f>SUM('[1]gastos ctas'!J42+[2]gctas!J42+[6]ct!J42)</f>
        <v>1991405496</v>
      </c>
      <c r="K42" s="25">
        <f t="shared" si="3"/>
        <v>15.624994083954491</v>
      </c>
      <c r="L42" s="150">
        <f t="shared" si="4"/>
        <v>0</v>
      </c>
      <c r="M42" s="25">
        <f t="shared" si="5"/>
        <v>0</v>
      </c>
      <c r="N42" s="152">
        <f>SUM('[1]gastos ctas'!N42+[2]gctas!N42+[6]ct!N42)</f>
        <v>1991405496</v>
      </c>
      <c r="O42" s="25">
        <f t="shared" si="6"/>
        <v>15.624994083954491</v>
      </c>
      <c r="P42" s="151">
        <f t="shared" si="7"/>
        <v>10753594504</v>
      </c>
      <c r="R42" s="152">
        <f>SUM('[1]gastos ctas'!E42+[2]gctas!E42+[6]ct!E42)</f>
        <v>0</v>
      </c>
      <c r="S42" s="191">
        <f t="shared" si="8"/>
        <v>0</v>
      </c>
    </row>
    <row r="43" spans="1:19" x14ac:dyDescent="0.25">
      <c r="A43" s="147">
        <v>3110204</v>
      </c>
      <c r="B43" s="33" t="s">
        <v>446</v>
      </c>
      <c r="C43" s="148"/>
      <c r="D43" s="152">
        <f>SUM('[1]gastos ctas'!D43+[2]gctas!D43+[6]ct!D43)</f>
        <v>46776724762</v>
      </c>
      <c r="E43" s="152">
        <f>SUM('[1]gastos ctas'!E43+[2]gctas!E43+[6]ct!E43)</f>
        <v>-393047661</v>
      </c>
      <c r="F43" s="150">
        <f t="shared" si="0"/>
        <v>46383677101</v>
      </c>
      <c r="G43" s="25">
        <f t="shared" si="1"/>
        <v>0.17951991154988045</v>
      </c>
      <c r="H43" s="152"/>
      <c r="I43" s="151">
        <f t="shared" si="2"/>
        <v>46383677101</v>
      </c>
      <c r="J43" s="152">
        <f>SUM('[1]gastos ctas'!J43+[2]gctas!J43+[6]ct!J43)</f>
        <v>10170218657</v>
      </c>
      <c r="K43" s="25">
        <f t="shared" si="3"/>
        <v>21.926288066499016</v>
      </c>
      <c r="L43" s="150">
        <f t="shared" si="4"/>
        <v>18581074639</v>
      </c>
      <c r="M43" s="25">
        <f t="shared" si="5"/>
        <v>40.05951188074178</v>
      </c>
      <c r="N43" s="152">
        <f>SUM('[1]gastos ctas'!N43+[2]gctas!N43+[6]ct!N43)</f>
        <v>28751293296</v>
      </c>
      <c r="O43" s="25">
        <f t="shared" si="6"/>
        <v>61.985799947240793</v>
      </c>
      <c r="P43" s="151">
        <f t="shared" si="7"/>
        <v>17632383805</v>
      </c>
      <c r="R43" s="152">
        <f>SUM('[1]gastos ctas'!E43+[2]gctas!E43+[6]ct!E43)</f>
        <v>-393047661</v>
      </c>
      <c r="S43" s="191">
        <f t="shared" si="8"/>
        <v>0</v>
      </c>
    </row>
    <row r="44" spans="1:19" x14ac:dyDescent="0.25">
      <c r="A44" s="147">
        <v>3110205</v>
      </c>
      <c r="B44" s="28" t="s">
        <v>447</v>
      </c>
      <c r="C44" s="148"/>
      <c r="D44" s="152">
        <f>SUM('[1]gastos ctas'!D44+[2]gctas!D44+[6]ct!D44)</f>
        <v>258000000</v>
      </c>
      <c r="E44" s="152">
        <f>SUM('[1]gastos ctas'!E44+[2]gctas!E44+[6]ct!E44)</f>
        <v>0</v>
      </c>
      <c r="F44" s="150">
        <f t="shared" si="0"/>
        <v>258000000</v>
      </c>
      <c r="G44" s="25">
        <f t="shared" si="1"/>
        <v>9.9854388601007689E-4</v>
      </c>
      <c r="H44" s="152"/>
      <c r="I44" s="151">
        <f t="shared" si="2"/>
        <v>258000000</v>
      </c>
      <c r="J44" s="152">
        <f>SUM('[1]gastos ctas'!J44+[2]gctas!J44+[6]ct!J44)</f>
        <v>42820386</v>
      </c>
      <c r="K44" s="25">
        <f t="shared" si="3"/>
        <v>16.597048837209304</v>
      </c>
      <c r="L44" s="150">
        <f t="shared" si="4"/>
        <v>215179614</v>
      </c>
      <c r="M44" s="25">
        <f t="shared" si="5"/>
        <v>83.4029511627907</v>
      </c>
      <c r="N44" s="152">
        <f>SUM('[1]gastos ctas'!N44+[2]gctas!N44+[6]ct!N44)</f>
        <v>258000000</v>
      </c>
      <c r="O44" s="25">
        <f t="shared" si="6"/>
        <v>100</v>
      </c>
      <c r="P44" s="151">
        <f t="shared" si="7"/>
        <v>0</v>
      </c>
      <c r="R44" s="152">
        <f>SUM('[1]gastos ctas'!E44+[2]gctas!E44+[6]ct!E44)</f>
        <v>0</v>
      </c>
      <c r="S44" s="191">
        <f t="shared" si="8"/>
        <v>0</v>
      </c>
    </row>
    <row r="45" spans="1:19" x14ac:dyDescent="0.25">
      <c r="A45" s="147">
        <v>3110299</v>
      </c>
      <c r="B45" s="28" t="s">
        <v>448</v>
      </c>
      <c r="C45" s="148"/>
      <c r="D45" s="152">
        <f>SUM('[1]gastos ctas'!D45+[2]gctas!D45+[6]ct!D45)</f>
        <v>33723183348</v>
      </c>
      <c r="E45" s="152">
        <f>SUM('[1]gastos ctas'!E45+[2]gctas!E45+[6]ct!E45)</f>
        <v>39322175</v>
      </c>
      <c r="F45" s="150">
        <f t="shared" si="0"/>
        <v>33762505523</v>
      </c>
      <c r="G45" s="25">
        <f t="shared" si="1"/>
        <v>0.13067187390067095</v>
      </c>
      <c r="H45" s="152"/>
      <c r="I45" s="151">
        <f t="shared" si="2"/>
        <v>33762505523</v>
      </c>
      <c r="J45" s="152">
        <f>SUM('[1]gastos ctas'!J45+[2]gctas!J45+[6]ct!J45)</f>
        <v>6174518504</v>
      </c>
      <c r="K45" s="25">
        <f t="shared" si="3"/>
        <v>18.28809328085482</v>
      </c>
      <c r="L45" s="150">
        <f t="shared" si="4"/>
        <v>13534495124</v>
      </c>
      <c r="M45" s="25">
        <f t="shared" si="5"/>
        <v>40.087354046576635</v>
      </c>
      <c r="N45" s="152">
        <f>SUM('[1]gastos ctas'!N45+[2]gctas!N45+[6]ct!N45)</f>
        <v>19709013628</v>
      </c>
      <c r="O45" s="25">
        <f t="shared" si="6"/>
        <v>58.375447327431452</v>
      </c>
      <c r="P45" s="151">
        <f t="shared" si="7"/>
        <v>14053491895</v>
      </c>
      <c r="R45" s="152">
        <f>SUM('[1]gastos ctas'!E45+[2]gctas!E45+[6]ct!E45)</f>
        <v>39322175</v>
      </c>
      <c r="S45" s="191">
        <f t="shared" si="8"/>
        <v>0</v>
      </c>
    </row>
    <row r="46" spans="1:19" x14ac:dyDescent="0.25">
      <c r="A46" s="141">
        <v>31103</v>
      </c>
      <c r="B46" s="142" t="s">
        <v>449</v>
      </c>
      <c r="C46" s="143"/>
      <c r="D46" s="144">
        <f>SUM(D47+D53+D63)</f>
        <v>369298631986</v>
      </c>
      <c r="E46" s="144">
        <f>SUM(E47+E53+E63)</f>
        <v>510316663</v>
      </c>
      <c r="F46" s="150">
        <f t="shared" si="0"/>
        <v>369808948649</v>
      </c>
      <c r="G46" s="20">
        <f t="shared" si="1"/>
        <v>1.4312808707956335</v>
      </c>
      <c r="H46" s="144">
        <f>SUM(H47+H53+H63)</f>
        <v>0</v>
      </c>
      <c r="I46" s="146">
        <f t="shared" si="2"/>
        <v>369808948649</v>
      </c>
      <c r="J46" s="144">
        <f>SUM(J47+J53+J63)</f>
        <v>68668897519</v>
      </c>
      <c r="K46" s="20">
        <f t="shared" si="3"/>
        <v>18.56874955835001</v>
      </c>
      <c r="L46" s="145">
        <f t="shared" si="4"/>
        <v>13943602070</v>
      </c>
      <c r="M46" s="20">
        <f t="shared" si="5"/>
        <v>3.7704880103467731</v>
      </c>
      <c r="N46" s="144">
        <f>SUM(N47+N53+N63)</f>
        <v>82612499589</v>
      </c>
      <c r="O46" s="20">
        <f t="shared" si="6"/>
        <v>22.339237568696781</v>
      </c>
      <c r="P46" s="146">
        <f t="shared" si="7"/>
        <v>287196449060</v>
      </c>
      <c r="R46" s="152">
        <f>SUM('[1]gastos ctas'!E46+[2]gctas!E46+[6]ct!E46)</f>
        <v>510316663</v>
      </c>
      <c r="S46" s="191">
        <f t="shared" si="8"/>
        <v>0</v>
      </c>
    </row>
    <row r="47" spans="1:19" x14ac:dyDescent="0.25">
      <c r="A47" s="147">
        <v>3110301</v>
      </c>
      <c r="B47" s="33" t="s">
        <v>450</v>
      </c>
      <c r="C47" s="148"/>
      <c r="D47" s="149">
        <f>SUM(D48:D52)</f>
        <v>237313487794</v>
      </c>
      <c r="E47" s="149">
        <f>SUM(E48:E52)</f>
        <v>-587024440</v>
      </c>
      <c r="F47" s="150">
        <f t="shared" si="0"/>
        <v>236726463354</v>
      </c>
      <c r="G47" s="25">
        <f t="shared" si="1"/>
        <v>0.91620838232141566</v>
      </c>
      <c r="H47" s="149">
        <f>SUM(H48:H52)</f>
        <v>0</v>
      </c>
      <c r="I47" s="151">
        <f t="shared" si="2"/>
        <v>236726463354</v>
      </c>
      <c r="J47" s="149">
        <f>SUM(J48:J52)</f>
        <v>48179045511</v>
      </c>
      <c r="K47" s="25">
        <f t="shared" si="3"/>
        <v>20.352200944662957</v>
      </c>
      <c r="L47" s="150">
        <f t="shared" si="4"/>
        <v>8635445038</v>
      </c>
      <c r="M47" s="25">
        <f t="shared" si="5"/>
        <v>3.6478579182280026</v>
      </c>
      <c r="N47" s="149">
        <f>SUM(N48:N52)</f>
        <v>56814490549</v>
      </c>
      <c r="O47" s="25">
        <f t="shared" si="6"/>
        <v>24.00005886289096</v>
      </c>
      <c r="P47" s="151">
        <f t="shared" si="7"/>
        <v>179911972805</v>
      </c>
      <c r="R47" s="152">
        <f>SUM('[1]gastos ctas'!E47+[2]gctas!E47+[6]ct!E47)</f>
        <v>-587024440</v>
      </c>
      <c r="S47" s="191">
        <f t="shared" si="8"/>
        <v>0</v>
      </c>
    </row>
    <row r="48" spans="1:19" x14ac:dyDescent="0.25">
      <c r="A48" s="147">
        <v>311030101</v>
      </c>
      <c r="B48" s="33" t="s">
        <v>451</v>
      </c>
      <c r="C48" s="148"/>
      <c r="D48" s="152">
        <f>SUM('[1]gastos ctas'!D48+[2]gctas!D48+[6]ct!D48)</f>
        <v>51135626547</v>
      </c>
      <c r="E48" s="152">
        <f>SUM('[1]gastos ctas'!E48+[2]gctas!E48+[6]ct!E48)</f>
        <v>-1287185640</v>
      </c>
      <c r="F48" s="150">
        <f t="shared" si="0"/>
        <v>49848440907</v>
      </c>
      <c r="G48" s="25">
        <f t="shared" si="1"/>
        <v>0.19292967401092814</v>
      </c>
      <c r="H48" s="152"/>
      <c r="I48" s="151">
        <f t="shared" si="2"/>
        <v>49848440907</v>
      </c>
      <c r="J48" s="152">
        <f>SUM('[1]gastos ctas'!J48+[2]gctas!J48+[6]ct!J48)</f>
        <v>20946806635</v>
      </c>
      <c r="K48" s="25">
        <f t="shared" si="3"/>
        <v>42.020986522085046</v>
      </c>
      <c r="L48" s="150">
        <f t="shared" si="4"/>
        <v>229785006</v>
      </c>
      <c r="M48" s="25">
        <f t="shared" si="5"/>
        <v>0.46096728768047046</v>
      </c>
      <c r="N48" s="152">
        <f>SUM('[1]gastos ctas'!N48+[2]gctas!N48+[6]ct!N48)</f>
        <v>21176591641</v>
      </c>
      <c r="O48" s="25">
        <f t="shared" si="6"/>
        <v>42.481953809765521</v>
      </c>
      <c r="P48" s="151">
        <f t="shared" si="7"/>
        <v>28671849266</v>
      </c>
      <c r="R48" s="152">
        <f>SUM('[1]gastos ctas'!E48+[2]gctas!E48+[6]ct!E48)</f>
        <v>-1287185640</v>
      </c>
      <c r="S48" s="191">
        <f t="shared" si="8"/>
        <v>0</v>
      </c>
    </row>
    <row r="49" spans="1:19" x14ac:dyDescent="0.25">
      <c r="A49" s="147">
        <v>311030102</v>
      </c>
      <c r="B49" s="33" t="s">
        <v>452</v>
      </c>
      <c r="C49" s="148"/>
      <c r="D49" s="152">
        <f>SUM('[1]gastos ctas'!D49+[2]gctas!D49+[6]ct!D49)</f>
        <v>57832440100</v>
      </c>
      <c r="E49" s="152">
        <f>SUM('[1]gastos ctas'!E49+[2]gctas!E49+[6]ct!E49)</f>
        <v>0</v>
      </c>
      <c r="F49" s="150">
        <f t="shared" si="0"/>
        <v>57832440100</v>
      </c>
      <c r="G49" s="25">
        <f t="shared" si="1"/>
        <v>0.22383034680193412</v>
      </c>
      <c r="H49" s="152"/>
      <c r="I49" s="151">
        <f t="shared" si="2"/>
        <v>57832440100</v>
      </c>
      <c r="J49" s="152">
        <f>SUM('[1]gastos ctas'!J49+[2]gctas!J49+[6]ct!J49)</f>
        <v>8612932451</v>
      </c>
      <c r="K49" s="25">
        <f t="shared" si="3"/>
        <v>14.892908609955056</v>
      </c>
      <c r="L49" s="150">
        <f t="shared" si="4"/>
        <v>2512843780</v>
      </c>
      <c r="M49" s="25">
        <f t="shared" si="5"/>
        <v>4.3450419447198803</v>
      </c>
      <c r="N49" s="152">
        <f>SUM('[1]gastos ctas'!N49+[2]gctas!N49+[6]ct!N49)</f>
        <v>11125776231</v>
      </c>
      <c r="O49" s="25">
        <f t="shared" si="6"/>
        <v>19.237950554674935</v>
      </c>
      <c r="P49" s="151">
        <f t="shared" si="7"/>
        <v>46706663869</v>
      </c>
      <c r="R49" s="152">
        <f>SUM('[1]gastos ctas'!E49+[2]gctas!E49+[6]ct!E49)</f>
        <v>0</v>
      </c>
      <c r="S49" s="191">
        <f t="shared" si="8"/>
        <v>0</v>
      </c>
    </row>
    <row r="50" spans="1:19" x14ac:dyDescent="0.25">
      <c r="A50" s="147">
        <v>311030103</v>
      </c>
      <c r="B50" s="33" t="s">
        <v>453</v>
      </c>
      <c r="C50" s="148"/>
      <c r="D50" s="152">
        <f>SUM('[1]gastos ctas'!D50+[2]gctas!D50+[6]ct!D50)</f>
        <v>82643239987</v>
      </c>
      <c r="E50" s="152">
        <f>SUM('[1]gastos ctas'!E50+[2]gctas!E50+[6]ct!E50)</f>
        <v>0</v>
      </c>
      <c r="F50" s="150">
        <f t="shared" si="0"/>
        <v>82643239987</v>
      </c>
      <c r="G50" s="25">
        <f t="shared" si="1"/>
        <v>0.31985620933752851</v>
      </c>
      <c r="H50" s="152"/>
      <c r="I50" s="151">
        <f t="shared" si="2"/>
        <v>82643239987</v>
      </c>
      <c r="J50" s="152">
        <f>SUM('[1]gastos ctas'!J50+[2]gctas!J50+[6]ct!J50)</f>
        <v>12419684922</v>
      </c>
      <c r="K50" s="25">
        <f t="shared" si="3"/>
        <v>15.028071169467278</v>
      </c>
      <c r="L50" s="150">
        <f t="shared" si="4"/>
        <v>3926513205</v>
      </c>
      <c r="M50" s="25">
        <f t="shared" si="5"/>
        <v>4.7511607792938069</v>
      </c>
      <c r="N50" s="152">
        <f>SUM('[1]gastos ctas'!N50+[2]gctas!N50+[6]ct!N50)</f>
        <v>16346198127</v>
      </c>
      <c r="O50" s="25">
        <f t="shared" si="6"/>
        <v>19.779231948761083</v>
      </c>
      <c r="P50" s="151">
        <f t="shared" si="7"/>
        <v>66297041860</v>
      </c>
      <c r="R50" s="152">
        <f>SUM('[1]gastos ctas'!E50+[2]gctas!E50+[6]ct!E50)</f>
        <v>0</v>
      </c>
      <c r="S50" s="191">
        <f t="shared" si="8"/>
        <v>0</v>
      </c>
    </row>
    <row r="51" spans="1:19" x14ac:dyDescent="0.25">
      <c r="A51" s="147">
        <v>311030104</v>
      </c>
      <c r="B51" s="33" t="s">
        <v>454</v>
      </c>
      <c r="C51" s="148"/>
      <c r="D51" s="152">
        <f>SUM('[1]gastos ctas'!D51+[2]gctas!D51+[6]ct!D51)</f>
        <v>5627934803</v>
      </c>
      <c r="E51" s="152">
        <f>SUM('[1]gastos ctas'!E51+[2]gctas!E51+[6]ct!E51)</f>
        <v>700161200</v>
      </c>
      <c r="F51" s="150">
        <f t="shared" si="0"/>
        <v>6328096003</v>
      </c>
      <c r="G51" s="25">
        <f t="shared" si="1"/>
        <v>2.4491789046048273E-2</v>
      </c>
      <c r="H51" s="152"/>
      <c r="I51" s="151">
        <f t="shared" si="2"/>
        <v>6328096003</v>
      </c>
      <c r="J51" s="152">
        <f>SUM('[1]gastos ctas'!J51+[2]gctas!J51+[6]ct!J51)</f>
        <v>905696762</v>
      </c>
      <c r="K51" s="25">
        <f t="shared" si="3"/>
        <v>14.312310710372136</v>
      </c>
      <c r="L51" s="150">
        <f t="shared" si="4"/>
        <v>282931906</v>
      </c>
      <c r="M51" s="25">
        <f t="shared" si="5"/>
        <v>4.4710431995005875</v>
      </c>
      <c r="N51" s="152">
        <f>SUM('[1]gastos ctas'!N51+[2]gctas!N51+[6]ct!N51)</f>
        <v>1188628668</v>
      </c>
      <c r="O51" s="25">
        <f t="shared" si="6"/>
        <v>18.783353909872723</v>
      </c>
      <c r="P51" s="151">
        <f t="shared" si="7"/>
        <v>5139467335</v>
      </c>
      <c r="R51" s="152">
        <f>SUM('[1]gastos ctas'!E51+[2]gctas!E51+[6]ct!E51)</f>
        <v>700161200</v>
      </c>
      <c r="S51" s="191">
        <f t="shared" si="8"/>
        <v>0</v>
      </c>
    </row>
    <row r="52" spans="1:19" x14ac:dyDescent="0.25">
      <c r="A52" s="147">
        <v>311030105</v>
      </c>
      <c r="B52" s="33" t="s">
        <v>455</v>
      </c>
      <c r="C52" s="148"/>
      <c r="D52" s="152">
        <f>SUM('[1]gastos ctas'!D52+[2]gctas!D52+[6]ct!D52)</f>
        <v>40074246357</v>
      </c>
      <c r="E52" s="152">
        <f>SUM('[1]gastos ctas'!E52+[2]gctas!E52+[6]ct!E52)</f>
        <v>0</v>
      </c>
      <c r="F52" s="150">
        <f t="shared" si="0"/>
        <v>40074246357</v>
      </c>
      <c r="G52" s="25">
        <f t="shared" si="1"/>
        <v>0.15510036312497655</v>
      </c>
      <c r="H52" s="152"/>
      <c r="I52" s="151">
        <f t="shared" si="2"/>
        <v>40074246357</v>
      </c>
      <c r="J52" s="152">
        <f>SUM('[1]gastos ctas'!J52+[2]gctas!J52+[6]ct!J52)</f>
        <v>5293924741</v>
      </c>
      <c r="K52" s="25">
        <f t="shared" si="3"/>
        <v>13.210291452119296</v>
      </c>
      <c r="L52" s="150">
        <f t="shared" si="4"/>
        <v>1683371141</v>
      </c>
      <c r="M52" s="25">
        <f t="shared" si="5"/>
        <v>4.2006308141237341</v>
      </c>
      <c r="N52" s="152">
        <f>SUM('[1]gastos ctas'!N52+[2]gctas!N52+[6]ct!N52)</f>
        <v>6977295882</v>
      </c>
      <c r="O52" s="25">
        <f t="shared" si="6"/>
        <v>17.410922266243031</v>
      </c>
      <c r="P52" s="151">
        <f t="shared" si="7"/>
        <v>33096950475</v>
      </c>
      <c r="R52" s="152">
        <f>SUM('[1]gastos ctas'!E52+[2]gctas!E52+[6]ct!E52)</f>
        <v>0</v>
      </c>
      <c r="S52" s="191">
        <f t="shared" si="8"/>
        <v>0</v>
      </c>
    </row>
    <row r="53" spans="1:19" x14ac:dyDescent="0.25">
      <c r="A53" s="147">
        <v>3110302</v>
      </c>
      <c r="B53" s="33" t="s">
        <v>456</v>
      </c>
      <c r="C53" s="148"/>
      <c r="D53" s="149">
        <f>SUM(D54:D62)</f>
        <v>131951945653</v>
      </c>
      <c r="E53" s="149">
        <f>SUM(E54:E62)</f>
        <v>1097341103</v>
      </c>
      <c r="F53" s="150">
        <f t="shared" si="0"/>
        <v>133049286756</v>
      </c>
      <c r="G53" s="25">
        <f t="shared" si="1"/>
        <v>0.51494399933412904</v>
      </c>
      <c r="H53" s="149">
        <f>SUM(H54:H62)</f>
        <v>0</v>
      </c>
      <c r="I53" s="151">
        <f t="shared" si="2"/>
        <v>133049286756</v>
      </c>
      <c r="J53" s="149">
        <f>SUM(J54:J62)</f>
        <v>20479209346</v>
      </c>
      <c r="K53" s="25">
        <f t="shared" si="3"/>
        <v>15.392197767701651</v>
      </c>
      <c r="L53" s="150">
        <f t="shared" si="4"/>
        <v>5308157032</v>
      </c>
      <c r="M53" s="25">
        <f t="shared" si="5"/>
        <v>3.9896170520137142</v>
      </c>
      <c r="N53" s="149">
        <f>SUM(N54:N62)</f>
        <v>25787366378</v>
      </c>
      <c r="O53" s="25">
        <f t="shared" si="6"/>
        <v>19.381814819715366</v>
      </c>
      <c r="P53" s="151">
        <f t="shared" si="7"/>
        <v>107261920378</v>
      </c>
      <c r="R53" s="152">
        <f>SUM('[1]gastos ctas'!E53+[2]gctas!E53+[6]ct!E53)</f>
        <v>1097341103</v>
      </c>
      <c r="S53" s="191">
        <f t="shared" si="8"/>
        <v>0</v>
      </c>
    </row>
    <row r="54" spans="1:19" x14ac:dyDescent="0.25">
      <c r="A54" s="147">
        <v>311030201</v>
      </c>
      <c r="B54" s="33" t="s">
        <v>457</v>
      </c>
      <c r="C54" s="148"/>
      <c r="D54" s="152">
        <f>SUM('[1]gastos ctas'!D54+[2]gctas!D54+[6]ct!D54)</f>
        <v>42994289539</v>
      </c>
      <c r="E54" s="152">
        <f>SUM('[1]gastos ctas'!E54+[2]gctas!E54+[6]ct!E54)</f>
        <v>1280000000</v>
      </c>
      <c r="F54" s="150">
        <f t="shared" si="0"/>
        <v>44274289539</v>
      </c>
      <c r="G54" s="25">
        <f t="shared" si="1"/>
        <v>0.17135589583956728</v>
      </c>
      <c r="H54" s="152"/>
      <c r="I54" s="151">
        <f t="shared" si="2"/>
        <v>44274289539</v>
      </c>
      <c r="J54" s="152">
        <f>SUM('[1]gastos ctas'!J54+[2]gctas!J54+[6]ct!J54)</f>
        <v>6746408395</v>
      </c>
      <c r="K54" s="25">
        <f t="shared" si="3"/>
        <v>15.237756416299518</v>
      </c>
      <c r="L54" s="150">
        <f t="shared" si="4"/>
        <v>1354913993</v>
      </c>
      <c r="M54" s="25">
        <f t="shared" si="5"/>
        <v>3.060272693492899</v>
      </c>
      <c r="N54" s="152">
        <f>SUM('[1]gastos ctas'!N54+[2]gctas!N54+[6]ct!N54)</f>
        <v>8101322388</v>
      </c>
      <c r="O54" s="25">
        <f t="shared" si="6"/>
        <v>18.29802910979242</v>
      </c>
      <c r="P54" s="151">
        <f t="shared" si="7"/>
        <v>36172967151</v>
      </c>
      <c r="R54" s="152">
        <f>SUM('[1]gastos ctas'!E54+[2]gctas!E54+[6]ct!E54)</f>
        <v>1280000000</v>
      </c>
      <c r="S54" s="191">
        <f t="shared" si="8"/>
        <v>0</v>
      </c>
    </row>
    <row r="55" spans="1:19" x14ac:dyDescent="0.25">
      <c r="A55" s="147">
        <v>311030202</v>
      </c>
      <c r="B55" s="33" t="s">
        <v>458</v>
      </c>
      <c r="C55" s="148"/>
      <c r="D55" s="152">
        <f>SUM('[1]gastos ctas'!D55+[2]gctas!D55+[6]ct!D55)</f>
        <v>42533289395</v>
      </c>
      <c r="E55" s="152">
        <f>SUM('[1]gastos ctas'!E55+[2]gctas!E55+[6]ct!E55)</f>
        <v>0</v>
      </c>
      <c r="F55" s="150">
        <f t="shared" si="0"/>
        <v>42533289395</v>
      </c>
      <c r="G55" s="25">
        <f t="shared" si="1"/>
        <v>0.16461765921424221</v>
      </c>
      <c r="H55" s="152"/>
      <c r="I55" s="151">
        <f t="shared" si="2"/>
        <v>42533289395</v>
      </c>
      <c r="J55" s="152">
        <f>SUM('[1]gastos ctas'!J55+[2]gctas!J55+[6]ct!J55)</f>
        <v>7778334703</v>
      </c>
      <c r="K55" s="25">
        <f t="shared" si="3"/>
        <v>18.28763966681209</v>
      </c>
      <c r="L55" s="150">
        <f t="shared" si="4"/>
        <v>2172405880</v>
      </c>
      <c r="M55" s="25">
        <f t="shared" si="5"/>
        <v>5.107542611682832</v>
      </c>
      <c r="N55" s="152">
        <f>SUM('[1]gastos ctas'!N55+[2]gctas!N55+[6]ct!N55)</f>
        <v>9950740583</v>
      </c>
      <c r="O55" s="25">
        <f t="shared" si="6"/>
        <v>23.395182278494921</v>
      </c>
      <c r="P55" s="151">
        <f t="shared" si="7"/>
        <v>32582548812</v>
      </c>
      <c r="R55" s="152">
        <f>SUM('[1]gastos ctas'!E55+[2]gctas!E55+[6]ct!E55)</f>
        <v>0</v>
      </c>
      <c r="S55" s="191">
        <f t="shared" si="8"/>
        <v>0</v>
      </c>
    </row>
    <row r="56" spans="1:19" x14ac:dyDescent="0.25">
      <c r="A56" s="147">
        <v>311030203</v>
      </c>
      <c r="B56" s="33" t="s">
        <v>459</v>
      </c>
      <c r="C56" s="148"/>
      <c r="D56" s="152">
        <f>SUM('[1]gastos ctas'!D56+[2]gctas!D56+[6]ct!D56)</f>
        <v>1072177596</v>
      </c>
      <c r="E56" s="152">
        <f>SUM('[1]gastos ctas'!E56+[2]gctas!E56+[6]ct!E56)</f>
        <v>-400000000</v>
      </c>
      <c r="F56" s="150">
        <f t="shared" si="0"/>
        <v>672177596</v>
      </c>
      <c r="G56" s="25">
        <f t="shared" si="1"/>
        <v>2.6015458480571764E-3</v>
      </c>
      <c r="H56" s="152"/>
      <c r="I56" s="151">
        <f t="shared" si="2"/>
        <v>672177596</v>
      </c>
      <c r="J56" s="152">
        <f>SUM('[1]gastos ctas'!J56+[2]gctas!J56+[6]ct!J56)</f>
        <v>58563980</v>
      </c>
      <c r="K56" s="25">
        <f t="shared" si="3"/>
        <v>8.7125754188332092</v>
      </c>
      <c r="L56" s="150">
        <f t="shared" si="4"/>
        <v>15258825</v>
      </c>
      <c r="M56" s="25">
        <f t="shared" si="5"/>
        <v>2.2700585516093277</v>
      </c>
      <c r="N56" s="152">
        <f>SUM('[1]gastos ctas'!N56+[2]gctas!N56+[6]ct!N56)</f>
        <v>73822805</v>
      </c>
      <c r="O56" s="25">
        <f t="shared" si="6"/>
        <v>10.982633970442537</v>
      </c>
      <c r="P56" s="151">
        <f t="shared" si="7"/>
        <v>598354791</v>
      </c>
      <c r="R56" s="152">
        <f>SUM('[1]gastos ctas'!E56+[2]gctas!E56+[6]ct!E56)</f>
        <v>-400000000</v>
      </c>
      <c r="S56" s="191">
        <f t="shared" si="8"/>
        <v>0</v>
      </c>
    </row>
    <row r="57" spans="1:19" x14ac:dyDescent="0.25">
      <c r="A57" s="147">
        <v>311030204</v>
      </c>
      <c r="B57" s="33" t="s">
        <v>460</v>
      </c>
      <c r="C57" s="148"/>
      <c r="D57" s="152">
        <f>SUM('[1]gastos ctas'!D57+[2]gctas!D57+[6]ct!D57)</f>
        <v>2570962970</v>
      </c>
      <c r="E57" s="152">
        <f>SUM('[1]gastos ctas'!E57+[2]gctas!E57+[6]ct!E57)</f>
        <v>198291000</v>
      </c>
      <c r="F57" s="150">
        <f t="shared" si="0"/>
        <v>2769253970</v>
      </c>
      <c r="G57" s="25">
        <f t="shared" si="1"/>
        <v>1.0717913257955942E-2</v>
      </c>
      <c r="H57" s="152"/>
      <c r="I57" s="151">
        <f t="shared" si="2"/>
        <v>2769253970</v>
      </c>
      <c r="J57" s="152">
        <f>SUM('[1]gastos ctas'!J57+[2]gctas!J57+[6]ct!J57)</f>
        <v>412162709</v>
      </c>
      <c r="K57" s="25">
        <f t="shared" si="3"/>
        <v>14.883528685525366</v>
      </c>
      <c r="L57" s="150">
        <f t="shared" si="4"/>
        <v>141247501</v>
      </c>
      <c r="M57" s="25">
        <f t="shared" si="5"/>
        <v>5.1005614699904172</v>
      </c>
      <c r="N57" s="152">
        <f>SUM('[1]gastos ctas'!N57+[2]gctas!N57+[6]ct!N57)</f>
        <v>553410210</v>
      </c>
      <c r="O57" s="25">
        <f t="shared" si="6"/>
        <v>19.984090155515783</v>
      </c>
      <c r="P57" s="151">
        <f t="shared" si="7"/>
        <v>2215843760</v>
      </c>
      <c r="R57" s="152">
        <f>SUM('[1]gastos ctas'!E57+[2]gctas!E57+[6]ct!E57)</f>
        <v>198291000</v>
      </c>
      <c r="S57" s="191">
        <f t="shared" si="8"/>
        <v>0</v>
      </c>
    </row>
    <row r="58" spans="1:19" x14ac:dyDescent="0.25">
      <c r="A58" s="147">
        <v>311030205</v>
      </c>
      <c r="B58" s="28" t="s">
        <v>461</v>
      </c>
      <c r="C58" s="148"/>
      <c r="D58" s="152">
        <f>SUM('[1]gastos ctas'!D58+[2]gctas!D58+[6]ct!D58)</f>
        <v>2639222000</v>
      </c>
      <c r="E58" s="152">
        <f>SUM('[1]gastos ctas'!E58+[2]gctas!E58+[6]ct!E58)</f>
        <v>0</v>
      </c>
      <c r="F58" s="150">
        <f t="shared" si="0"/>
        <v>2639222000</v>
      </c>
      <c r="G58" s="25">
        <f t="shared" si="1"/>
        <v>1.0214647255516617E-2</v>
      </c>
      <c r="H58" s="152"/>
      <c r="I58" s="151">
        <f t="shared" si="2"/>
        <v>2639222000</v>
      </c>
      <c r="J58" s="152">
        <f>SUM('[1]gastos ctas'!J58+[2]gctas!J58+[6]ct!J58)</f>
        <v>335017692</v>
      </c>
      <c r="K58" s="25">
        <f t="shared" si="3"/>
        <v>12.693804916751983</v>
      </c>
      <c r="L58" s="150">
        <f t="shared" si="4"/>
        <v>125219156</v>
      </c>
      <c r="M58" s="25">
        <f t="shared" si="5"/>
        <v>4.7445480524184775</v>
      </c>
      <c r="N58" s="152">
        <f>SUM('[1]gastos ctas'!N58+[2]gctas!N58+[6]ct!N58)</f>
        <v>460236848</v>
      </c>
      <c r="O58" s="25">
        <f t="shared" si="6"/>
        <v>17.43835296917046</v>
      </c>
      <c r="P58" s="151">
        <f t="shared" si="7"/>
        <v>2178985152</v>
      </c>
      <c r="R58" s="152">
        <f>SUM('[1]gastos ctas'!E58+[2]gctas!E58+[6]ct!E58)</f>
        <v>0</v>
      </c>
      <c r="S58" s="191">
        <f t="shared" si="8"/>
        <v>0</v>
      </c>
    </row>
    <row r="59" spans="1:19" x14ac:dyDescent="0.25">
      <c r="A59" s="147">
        <v>311030206</v>
      </c>
      <c r="B59" s="28" t="s">
        <v>462</v>
      </c>
      <c r="C59" s="148"/>
      <c r="D59" s="152">
        <f>SUM('[1]gastos ctas'!D59+[2]gctas!D59+[6]ct!D59)</f>
        <v>26400655421</v>
      </c>
      <c r="E59" s="152">
        <f>SUM('[1]gastos ctas'!E59+[2]gctas!E59+[6]ct!E59)</f>
        <v>0</v>
      </c>
      <c r="F59" s="150">
        <f t="shared" si="0"/>
        <v>26400655421</v>
      </c>
      <c r="G59" s="25">
        <f t="shared" si="1"/>
        <v>0.10217912037712536</v>
      </c>
      <c r="H59" s="152"/>
      <c r="I59" s="151">
        <f t="shared" si="2"/>
        <v>26400655421</v>
      </c>
      <c r="J59" s="152">
        <f>SUM('[1]gastos ctas'!J59+[2]gctas!J59+[6]ct!J59)</f>
        <v>3365451021</v>
      </c>
      <c r="K59" s="25">
        <f t="shared" si="3"/>
        <v>12.747604055022826</v>
      </c>
      <c r="L59" s="150">
        <f t="shared" si="4"/>
        <v>963137881</v>
      </c>
      <c r="M59" s="25">
        <f t="shared" si="5"/>
        <v>3.6481589780300929</v>
      </c>
      <c r="N59" s="152">
        <f>SUM('[1]gastos ctas'!N59+[2]gctas!N59+[6]ct!N59)</f>
        <v>4328588902</v>
      </c>
      <c r="O59" s="25">
        <f t="shared" si="6"/>
        <v>16.395763033052919</v>
      </c>
      <c r="P59" s="151">
        <f t="shared" si="7"/>
        <v>22072066519</v>
      </c>
      <c r="R59" s="152">
        <f>SUM('[1]gastos ctas'!E59+[2]gctas!E59+[6]ct!E59)</f>
        <v>0</v>
      </c>
      <c r="S59" s="191">
        <f t="shared" si="8"/>
        <v>0</v>
      </c>
    </row>
    <row r="60" spans="1:19" x14ac:dyDescent="0.25">
      <c r="A60" s="147">
        <v>311030207</v>
      </c>
      <c r="B60" s="28" t="s">
        <v>463</v>
      </c>
      <c r="C60" s="148"/>
      <c r="D60" s="152">
        <f>SUM('[1]gastos ctas'!D60+[2]gctas!D60+[6]ct!D60)</f>
        <v>8440875732</v>
      </c>
      <c r="E60" s="152">
        <f>SUM('[1]gastos ctas'!E60+[2]gctas!E60+[6]ct!E60)</f>
        <v>0</v>
      </c>
      <c r="F60" s="150">
        <f t="shared" si="0"/>
        <v>8440875732</v>
      </c>
      <c r="G60" s="25">
        <f t="shared" si="1"/>
        <v>3.2668933545579197E-2</v>
      </c>
      <c r="H60" s="152"/>
      <c r="I60" s="151">
        <f t="shared" si="2"/>
        <v>8440875732</v>
      </c>
      <c r="J60" s="152">
        <f>SUM('[1]gastos ctas'!J60+[2]gctas!J60+[6]ct!J60)</f>
        <v>1060095195</v>
      </c>
      <c r="K60" s="25">
        <f t="shared" si="3"/>
        <v>12.559066483837675</v>
      </c>
      <c r="L60" s="150">
        <f t="shared" si="4"/>
        <v>275753539</v>
      </c>
      <c r="M60" s="25">
        <f t="shared" si="5"/>
        <v>3.2668830552095138</v>
      </c>
      <c r="N60" s="152">
        <f>SUM('[1]gastos ctas'!N60+[2]gctas!N60+[6]ct!N60)</f>
        <v>1335848734</v>
      </c>
      <c r="O60" s="25">
        <f t="shared" si="6"/>
        <v>15.825949539047187</v>
      </c>
      <c r="P60" s="151">
        <f t="shared" si="7"/>
        <v>7105026998</v>
      </c>
      <c r="R60" s="152">
        <f>SUM('[1]gastos ctas'!E60+[2]gctas!E60+[6]ct!E60)</f>
        <v>0</v>
      </c>
      <c r="S60" s="191">
        <f t="shared" si="8"/>
        <v>0</v>
      </c>
    </row>
    <row r="61" spans="1:19" x14ac:dyDescent="0.25">
      <c r="A61" s="147">
        <v>311030208</v>
      </c>
      <c r="B61" s="28" t="s">
        <v>464</v>
      </c>
      <c r="C61" s="148"/>
      <c r="D61" s="152">
        <f>SUM('[1]gastos ctas'!D61+[2]gctas!D61+[6]ct!D61)</f>
        <v>5127281000</v>
      </c>
      <c r="E61" s="152">
        <f>SUM('[1]gastos ctas'!E61+[2]gctas!E61+[6]ct!E61)</f>
        <v>0</v>
      </c>
      <c r="F61" s="150">
        <f t="shared" si="0"/>
        <v>5127281000</v>
      </c>
      <c r="G61" s="25">
        <f t="shared" si="1"/>
        <v>1.9844244551959819E-2</v>
      </c>
      <c r="H61" s="152"/>
      <c r="I61" s="151">
        <f t="shared" si="2"/>
        <v>5127281000</v>
      </c>
      <c r="J61" s="152">
        <f>SUM('[1]gastos ctas'!J61+[2]gctas!J61+[6]ct!J61)</f>
        <v>678420685</v>
      </c>
      <c r="K61" s="25">
        <f t="shared" si="3"/>
        <v>13.231587755771528</v>
      </c>
      <c r="L61" s="150">
        <f t="shared" si="4"/>
        <v>254748612</v>
      </c>
      <c r="M61" s="25">
        <f t="shared" si="5"/>
        <v>4.9684932813317619</v>
      </c>
      <c r="N61" s="152">
        <f>SUM('[1]gastos ctas'!N61+[2]gctas!N61+[6]ct!N61)</f>
        <v>933169297</v>
      </c>
      <c r="O61" s="25">
        <f t="shared" si="6"/>
        <v>18.200081037103292</v>
      </c>
      <c r="P61" s="151">
        <f t="shared" si="7"/>
        <v>4194111703</v>
      </c>
      <c r="R61" s="152">
        <f>SUM('[1]gastos ctas'!E61+[2]gctas!E61+[6]ct!E61)</f>
        <v>0</v>
      </c>
      <c r="S61" s="191">
        <f t="shared" si="8"/>
        <v>0</v>
      </c>
    </row>
    <row r="62" spans="1:19" x14ac:dyDescent="0.25">
      <c r="A62" s="147">
        <v>311030209</v>
      </c>
      <c r="B62" s="33" t="s">
        <v>95</v>
      </c>
      <c r="C62" s="148"/>
      <c r="D62" s="152">
        <f>SUM('[1]gastos ctas'!D62+[2]gctas!D62+[6]ct!D62)</f>
        <v>173192000</v>
      </c>
      <c r="E62" s="152">
        <f>SUM('[1]gastos ctas'!E62+[2]gctas!E62+[6]ct!E62)</f>
        <v>19050103</v>
      </c>
      <c r="F62" s="150">
        <f t="shared" si="0"/>
        <v>192242103</v>
      </c>
      <c r="G62" s="25">
        <f t="shared" si="1"/>
        <v>7.4403944412546302E-4</v>
      </c>
      <c r="H62" s="152"/>
      <c r="I62" s="151">
        <f t="shared" si="2"/>
        <v>192242103</v>
      </c>
      <c r="J62" s="152">
        <f>SUM('[1]gastos ctas'!J62+[2]gctas!J62+[6]ct!J62)</f>
        <v>44754966</v>
      </c>
      <c r="K62" s="25">
        <f t="shared" si="3"/>
        <v>23.280522477430452</v>
      </c>
      <c r="L62" s="150">
        <f t="shared" si="4"/>
        <v>5471645</v>
      </c>
      <c r="M62" s="25">
        <f t="shared" si="5"/>
        <v>2.8462261464128904</v>
      </c>
      <c r="N62" s="152">
        <f>SUM('[1]gastos ctas'!N62+[2]gctas!N62+[6]ct!N62)</f>
        <v>50226611</v>
      </c>
      <c r="O62" s="25">
        <f t="shared" si="6"/>
        <v>26.126748623843344</v>
      </c>
      <c r="P62" s="151">
        <f t="shared" si="7"/>
        <v>142015492</v>
      </c>
      <c r="R62" s="152">
        <f>SUM('[1]gastos ctas'!E62+[2]gctas!E62+[6]ct!E62)</f>
        <v>19050103</v>
      </c>
      <c r="S62" s="191">
        <f t="shared" si="8"/>
        <v>0</v>
      </c>
    </row>
    <row r="63" spans="1:19" x14ac:dyDescent="0.25">
      <c r="A63" s="147">
        <v>3110303</v>
      </c>
      <c r="B63" s="33" t="s">
        <v>465</v>
      </c>
      <c r="C63" s="148"/>
      <c r="D63" s="152">
        <f>SUM('[1]gastos ctas'!D63+[2]gctas!D63+[6]ct!D63)</f>
        <v>33198539</v>
      </c>
      <c r="E63" s="152">
        <f>SUM('[1]gastos ctas'!E63+[2]gctas!E63+[6]ct!E63)</f>
        <v>0</v>
      </c>
      <c r="F63" s="150">
        <f t="shared" si="0"/>
        <v>33198539</v>
      </c>
      <c r="G63" s="25">
        <f t="shared" si="1"/>
        <v>1.2848914008882595E-4</v>
      </c>
      <c r="H63" s="152"/>
      <c r="I63" s="151">
        <f t="shared" si="2"/>
        <v>33198539</v>
      </c>
      <c r="J63" s="152">
        <f>SUM('[1]gastos ctas'!J63+[2]gctas!J63+[6]ct!J63)</f>
        <v>10642662</v>
      </c>
      <c r="K63" s="25">
        <f>IF(OR(J63=0,F63=0),0,J63/F63)*100</f>
        <v>32.057621571840855</v>
      </c>
      <c r="L63" s="150">
        <f>SUM(N63-J63)</f>
        <v>0</v>
      </c>
      <c r="M63" s="25">
        <f>IF(OR(L63=0,F63=0),0,L63/F63)*100</f>
        <v>0</v>
      </c>
      <c r="N63" s="152">
        <f>SUM('[1]gastos ctas'!N63+[2]gctas!N63+[6]ct!N63)</f>
        <v>10642662</v>
      </c>
      <c r="O63" s="25">
        <f>IF(OR(N63=0,F63=0),0,N63/F63)*100</f>
        <v>32.057621571840855</v>
      </c>
      <c r="P63" s="151">
        <f>SUM(F63-N63)</f>
        <v>22555877</v>
      </c>
      <c r="R63" s="152">
        <f>SUM('[1]gastos ctas'!E63+[2]gctas!E63+[6]ct!E63)</f>
        <v>0</v>
      </c>
      <c r="S63" s="191">
        <f t="shared" si="8"/>
        <v>0</v>
      </c>
    </row>
    <row r="64" spans="1:19" x14ac:dyDescent="0.25">
      <c r="A64" s="153">
        <v>312</v>
      </c>
      <c r="B64" s="142" t="s">
        <v>466</v>
      </c>
      <c r="C64" s="143"/>
      <c r="D64" s="144">
        <f>SUM(D65+D71+D102)</f>
        <v>788164323960</v>
      </c>
      <c r="E64" s="144">
        <f>SUM(E65+E71+E102)</f>
        <v>3793363957</v>
      </c>
      <c r="F64" s="150">
        <f t="shared" si="0"/>
        <v>791957687917</v>
      </c>
      <c r="G64" s="20">
        <f t="shared" si="1"/>
        <v>3.0651337490240191</v>
      </c>
      <c r="H64" s="144">
        <f>SUM(H65+H71+H102)</f>
        <v>0</v>
      </c>
      <c r="I64" s="146">
        <f t="shared" si="2"/>
        <v>791957687917</v>
      </c>
      <c r="J64" s="144">
        <f>SUM(J65+J71+J102)</f>
        <v>89238556980</v>
      </c>
      <c r="K64" s="20">
        <f t="shared" si="3"/>
        <v>11.268096558884913</v>
      </c>
      <c r="L64" s="145">
        <f t="shared" si="4"/>
        <v>167492276691</v>
      </c>
      <c r="M64" s="20">
        <f t="shared" si="5"/>
        <v>21.149144612957375</v>
      </c>
      <c r="N64" s="144">
        <f>SUM(N65+N71+N102)</f>
        <v>256730833671</v>
      </c>
      <c r="O64" s="20">
        <f t="shared" si="6"/>
        <v>32.417241171842292</v>
      </c>
      <c r="P64" s="146">
        <f t="shared" si="7"/>
        <v>535226854246</v>
      </c>
      <c r="R64" s="152">
        <f>SUM('[1]gastos ctas'!E64+[2]gctas!E64+[6]ct!E64)</f>
        <v>3793363957</v>
      </c>
      <c r="S64" s="191">
        <f t="shared" si="8"/>
        <v>0</v>
      </c>
    </row>
    <row r="65" spans="1:19" x14ac:dyDescent="0.25">
      <c r="A65" s="147">
        <v>31201</v>
      </c>
      <c r="B65" s="33" t="s">
        <v>467</v>
      </c>
      <c r="C65" s="148"/>
      <c r="D65" s="149">
        <f>SUM(D66:D70)</f>
        <v>115062807442</v>
      </c>
      <c r="E65" s="149">
        <f>SUM(E66:E70)</f>
        <v>218285649</v>
      </c>
      <c r="F65" s="150">
        <f t="shared" si="0"/>
        <v>115281093091</v>
      </c>
      <c r="G65" s="25">
        <f t="shared" si="1"/>
        <v>0.44617531270766109</v>
      </c>
      <c r="H65" s="149">
        <f>SUM(H66:H70)</f>
        <v>0</v>
      </c>
      <c r="I65" s="151">
        <f t="shared" si="2"/>
        <v>115281093091</v>
      </c>
      <c r="J65" s="149">
        <f>SUM(J66:J70)</f>
        <v>9375938817</v>
      </c>
      <c r="K65" s="25">
        <f t="shared" si="3"/>
        <v>8.1331106130290323</v>
      </c>
      <c r="L65" s="150">
        <f t="shared" si="4"/>
        <v>36648512702</v>
      </c>
      <c r="M65" s="25">
        <f t="shared" si="5"/>
        <v>31.790566622291294</v>
      </c>
      <c r="N65" s="149">
        <f>SUM(N66:N70)</f>
        <v>46024451519</v>
      </c>
      <c r="O65" s="25">
        <f t="shared" si="6"/>
        <v>39.923677235320326</v>
      </c>
      <c r="P65" s="151">
        <f t="shared" si="7"/>
        <v>69256641572</v>
      </c>
      <c r="R65" s="152">
        <f>SUM('[1]gastos ctas'!E65+[2]gctas!E65+[6]ct!E65)</f>
        <v>218285649</v>
      </c>
      <c r="S65" s="191">
        <f t="shared" si="8"/>
        <v>0</v>
      </c>
    </row>
    <row r="66" spans="1:19" x14ac:dyDescent="0.25">
      <c r="A66" s="147">
        <v>3120101</v>
      </c>
      <c r="B66" s="33" t="s">
        <v>468</v>
      </c>
      <c r="C66" s="148"/>
      <c r="D66" s="152">
        <f>SUM('[1]gastos ctas'!D66+[2]gctas!D66+[6]ct!D66)</f>
        <v>10822192165</v>
      </c>
      <c r="E66" s="152">
        <f>SUM('[1]gastos ctas'!E66+[2]gctas!E66+[6]ct!E66)</f>
        <v>-781050000</v>
      </c>
      <c r="F66" s="150">
        <f t="shared" si="0"/>
        <v>10041142165</v>
      </c>
      <c r="G66" s="25">
        <f t="shared" si="1"/>
        <v>3.8862484951235413E-2</v>
      </c>
      <c r="H66" s="152"/>
      <c r="I66" s="151">
        <f t="shared" si="2"/>
        <v>10041142165</v>
      </c>
      <c r="J66" s="152">
        <f>SUM('[1]gastos ctas'!J66+[2]gctas!J66+[6]ct!J66)</f>
        <v>89378925</v>
      </c>
      <c r="K66" s="25">
        <f t="shared" si="3"/>
        <v>0.89012707450298301</v>
      </c>
      <c r="L66" s="150">
        <f t="shared" si="4"/>
        <v>22063131</v>
      </c>
      <c r="M66" s="25">
        <f t="shared" si="5"/>
        <v>0.21972730429915191</v>
      </c>
      <c r="N66" s="152">
        <f>SUM('[1]gastos ctas'!N66+[2]gctas!N66+[6]ct!N66)</f>
        <v>111442056</v>
      </c>
      <c r="O66" s="25">
        <f t="shared" si="6"/>
        <v>1.1098543788021351</v>
      </c>
      <c r="P66" s="151">
        <f t="shared" si="7"/>
        <v>9929700109</v>
      </c>
      <c r="R66" s="152">
        <f>SUM('[1]gastos ctas'!E66+[2]gctas!E66+[6]ct!E66)</f>
        <v>-781050000</v>
      </c>
      <c r="S66" s="191">
        <f t="shared" si="8"/>
        <v>0</v>
      </c>
    </row>
    <row r="67" spans="1:19" x14ac:dyDescent="0.25">
      <c r="A67" s="147">
        <v>3120102</v>
      </c>
      <c r="B67" s="33" t="s">
        <v>469</v>
      </c>
      <c r="C67" s="148"/>
      <c r="D67" s="152">
        <f>SUM('[1]gastos ctas'!D67+[2]gctas!D67+[6]ct!D67)</f>
        <v>65565995417</v>
      </c>
      <c r="E67" s="152">
        <f>SUM('[1]gastos ctas'!E67+[2]gctas!E67+[6]ct!E67)</f>
        <v>1774138143</v>
      </c>
      <c r="F67" s="150">
        <f t="shared" si="0"/>
        <v>67340133560</v>
      </c>
      <c r="G67" s="25">
        <f t="shared" si="1"/>
        <v>0.26062821181953488</v>
      </c>
      <c r="H67" s="152"/>
      <c r="I67" s="151">
        <f t="shared" si="2"/>
        <v>67340133560</v>
      </c>
      <c r="J67" s="152">
        <f>SUM('[1]gastos ctas'!J67+[2]gctas!J67+[6]ct!J67)</f>
        <v>7307149731</v>
      </c>
      <c r="K67" s="25">
        <f t="shared" si="3"/>
        <v>10.851106679925628</v>
      </c>
      <c r="L67" s="150">
        <f t="shared" si="4"/>
        <v>23284802992</v>
      </c>
      <c r="M67" s="25">
        <f t="shared" si="5"/>
        <v>34.577898440390321</v>
      </c>
      <c r="N67" s="152">
        <f>SUM('[1]gastos ctas'!N67+[2]gctas!N67+[6]ct!N67)</f>
        <v>30591952723</v>
      </c>
      <c r="O67" s="25">
        <f t="shared" si="6"/>
        <v>45.429005120315949</v>
      </c>
      <c r="P67" s="151">
        <f t="shared" si="7"/>
        <v>36748180837</v>
      </c>
      <c r="R67" s="152">
        <f>SUM('[1]gastos ctas'!E67+[2]gctas!E67+[6]ct!E67)</f>
        <v>1774138143</v>
      </c>
      <c r="S67" s="191">
        <f t="shared" si="8"/>
        <v>0</v>
      </c>
    </row>
    <row r="68" spans="1:19" x14ac:dyDescent="0.25">
      <c r="A68" s="147">
        <v>3120103</v>
      </c>
      <c r="B68" s="33" t="s">
        <v>470</v>
      </c>
      <c r="C68" s="148"/>
      <c r="D68" s="152">
        <f>SUM('[1]gastos ctas'!D68+[2]gctas!D68+[6]ct!D68)</f>
        <v>11284937584</v>
      </c>
      <c r="E68" s="152">
        <f>SUM('[1]gastos ctas'!E68+[2]gctas!E68+[6]ct!E68)</f>
        <v>-33045000</v>
      </c>
      <c r="F68" s="150">
        <f t="shared" si="0"/>
        <v>11251892584</v>
      </c>
      <c r="G68" s="25">
        <f t="shared" si="1"/>
        <v>4.3548482735640798E-2</v>
      </c>
      <c r="H68" s="152"/>
      <c r="I68" s="151">
        <f t="shared" si="2"/>
        <v>11251892584</v>
      </c>
      <c r="J68" s="152">
        <f>SUM('[1]gastos ctas'!J68+[2]gctas!J68+[6]ct!J68)</f>
        <v>727614264</v>
      </c>
      <c r="K68" s="25">
        <f t="shared" si="3"/>
        <v>6.466594473490221</v>
      </c>
      <c r="L68" s="150">
        <f t="shared" si="4"/>
        <v>6282817350</v>
      </c>
      <c r="M68" s="25">
        <f t="shared" si="5"/>
        <v>55.837871745541371</v>
      </c>
      <c r="N68" s="152">
        <f>SUM('[1]gastos ctas'!N68+[2]gctas!N68+[6]ct!N68)</f>
        <v>7010431614</v>
      </c>
      <c r="O68" s="25">
        <f t="shared" si="6"/>
        <v>62.304466219031582</v>
      </c>
      <c r="P68" s="151">
        <f t="shared" si="7"/>
        <v>4241460970</v>
      </c>
      <c r="R68" s="152">
        <f>SUM('[1]gastos ctas'!E68+[2]gctas!E68+[6]ct!E68)</f>
        <v>-33045000</v>
      </c>
      <c r="S68" s="191">
        <f t="shared" si="8"/>
        <v>0</v>
      </c>
    </row>
    <row r="69" spans="1:19" x14ac:dyDescent="0.25">
      <c r="A69" s="147">
        <v>3120104</v>
      </c>
      <c r="B69" s="33" t="s">
        <v>471</v>
      </c>
      <c r="C69" s="148"/>
      <c r="D69" s="152">
        <f>SUM('[1]gastos ctas'!D69+[2]gctas!D69+[6]ct!D69)</f>
        <v>26666778736</v>
      </c>
      <c r="E69" s="152">
        <f>SUM('[1]gastos ctas'!E69+[2]gctas!E69+[6]ct!E69)</f>
        <v>-738757494</v>
      </c>
      <c r="F69" s="150">
        <f t="shared" si="0"/>
        <v>25928021242</v>
      </c>
      <c r="G69" s="25">
        <f t="shared" si="1"/>
        <v>0.10034987243231976</v>
      </c>
      <c r="H69" s="152"/>
      <c r="I69" s="151">
        <f t="shared" si="2"/>
        <v>25928021242</v>
      </c>
      <c r="J69" s="152">
        <f>SUM('[1]gastos ctas'!J69+[2]gctas!J69+[6]ct!J69)</f>
        <v>1230925897</v>
      </c>
      <c r="K69" s="25">
        <f t="shared" si="3"/>
        <v>4.7474733436505412</v>
      </c>
      <c r="L69" s="150">
        <f t="shared" si="4"/>
        <v>7024848413</v>
      </c>
      <c r="M69" s="25">
        <f t="shared" si="5"/>
        <v>27.093654187619475</v>
      </c>
      <c r="N69" s="152">
        <f>SUM('[1]gastos ctas'!N69+[2]gctas!N69+[6]ct!N69)</f>
        <v>8255774310</v>
      </c>
      <c r="O69" s="25">
        <f t="shared" si="6"/>
        <v>31.841127531270015</v>
      </c>
      <c r="P69" s="151">
        <f t="shared" si="7"/>
        <v>17672246932</v>
      </c>
      <c r="R69" s="152">
        <f>SUM('[1]gastos ctas'!E69+[2]gctas!E69+[6]ct!E69)</f>
        <v>-738757494</v>
      </c>
      <c r="S69" s="191">
        <f t="shared" si="8"/>
        <v>0</v>
      </c>
    </row>
    <row r="70" spans="1:19" x14ac:dyDescent="0.25">
      <c r="A70" s="147">
        <v>3120105</v>
      </c>
      <c r="B70" s="33" t="s">
        <v>472</v>
      </c>
      <c r="C70" s="148"/>
      <c r="D70" s="152">
        <f>SUM('[1]gastos ctas'!D70+[2]gctas!D70+[6]ct!D70)</f>
        <v>722903540</v>
      </c>
      <c r="E70" s="152">
        <f>SUM('[1]gastos ctas'!E70+[2]gctas!E70+[6]ct!E70)</f>
        <v>-3000000</v>
      </c>
      <c r="F70" s="150">
        <f t="shared" si="0"/>
        <v>719903540</v>
      </c>
      <c r="G70" s="25">
        <f t="shared" si="1"/>
        <v>2.7862607689302745E-3</v>
      </c>
      <c r="H70" s="152"/>
      <c r="I70" s="151">
        <f t="shared" si="2"/>
        <v>719903540</v>
      </c>
      <c r="J70" s="152">
        <f>SUM('[1]gastos ctas'!J70+[2]gctas!J70+[6]ct!J70)</f>
        <v>20870000</v>
      </c>
      <c r="K70" s="25">
        <f t="shared" si="3"/>
        <v>2.8989994965158807</v>
      </c>
      <c r="L70" s="150">
        <f t="shared" si="4"/>
        <v>33980816</v>
      </c>
      <c r="M70" s="25">
        <f t="shared" si="5"/>
        <v>4.7201901521417717</v>
      </c>
      <c r="N70" s="152">
        <f>SUM('[1]gastos ctas'!N70+[2]gctas!N70+[6]ct!N70)</f>
        <v>54850816</v>
      </c>
      <c r="O70" s="25">
        <f t="shared" si="6"/>
        <v>7.6191896486576525</v>
      </c>
      <c r="P70" s="151">
        <f t="shared" si="7"/>
        <v>665052724</v>
      </c>
      <c r="R70" s="152">
        <f>SUM('[1]gastos ctas'!E70+[2]gctas!E70+[6]ct!E70)</f>
        <v>-3000000</v>
      </c>
      <c r="S70" s="191">
        <f t="shared" si="8"/>
        <v>0</v>
      </c>
    </row>
    <row r="71" spans="1:19" x14ac:dyDescent="0.25">
      <c r="A71" s="147">
        <v>31202</v>
      </c>
      <c r="B71" s="33" t="s">
        <v>473</v>
      </c>
      <c r="C71" s="148"/>
      <c r="D71" s="149">
        <f>SUM(D72:D101)-D76-D79-D84-D90-D96</f>
        <v>420379601429</v>
      </c>
      <c r="E71" s="149">
        <f>SUM(E72:E101)-E76-E79-E84-E90-E96</f>
        <v>-4074331367</v>
      </c>
      <c r="F71" s="150">
        <f t="shared" si="0"/>
        <v>416305270062</v>
      </c>
      <c r="G71" s="25">
        <f t="shared" si="1"/>
        <v>1.6112367524580773</v>
      </c>
      <c r="H71" s="149">
        <f>SUM(H72:H101)-H76-H79-H84-H90-H96</f>
        <v>0</v>
      </c>
      <c r="I71" s="151">
        <f t="shared" si="2"/>
        <v>416305270062</v>
      </c>
      <c r="J71" s="149">
        <f>SUM(J72:J101)-J76-J79-J84-J90-J96</f>
        <v>37547716549</v>
      </c>
      <c r="K71" s="25">
        <f t="shared" si="3"/>
        <v>9.0192748565032694</v>
      </c>
      <c r="L71" s="150">
        <f t="shared" si="4"/>
        <v>112051103887</v>
      </c>
      <c r="M71" s="25">
        <f t="shared" si="5"/>
        <v>26.915610237245453</v>
      </c>
      <c r="N71" s="149">
        <f>SUM(N72:N101)-N76-N79-N84-N90-N96</f>
        <v>149598820436</v>
      </c>
      <c r="O71" s="25">
        <f t="shared" si="6"/>
        <v>35.934885093748719</v>
      </c>
      <c r="P71" s="151">
        <f t="shared" si="7"/>
        <v>266706449626</v>
      </c>
      <c r="R71" s="152">
        <f>SUM('[1]gastos ctas'!E71+[2]gctas!E71+[6]ct!E71)</f>
        <v>-4074331367</v>
      </c>
      <c r="S71" s="191">
        <f t="shared" si="8"/>
        <v>0</v>
      </c>
    </row>
    <row r="72" spans="1:19" x14ac:dyDescent="0.25">
      <c r="A72" s="147">
        <v>3120201</v>
      </c>
      <c r="B72" s="33" t="s">
        <v>474</v>
      </c>
      <c r="C72" s="148"/>
      <c r="D72" s="152">
        <f>SUM('[1]gastos ctas'!D72+[2]gctas!D72+[6]ct!D72)</f>
        <v>41758167262</v>
      </c>
      <c r="E72" s="152">
        <f>SUM('[1]gastos ctas'!E72+[2]gctas!E72+[6]ct!E72)</f>
        <v>425851576</v>
      </c>
      <c r="F72" s="150">
        <f t="shared" ref="F72:F135" si="9">SUM(D72+E72)</f>
        <v>42184018838</v>
      </c>
      <c r="G72" s="25">
        <f t="shared" ref="G72:G135" si="10">IF(OR(F72=0,F$7=0),0,F72/F$7)*100</f>
        <v>0.16326586859697212</v>
      </c>
      <c r="H72" s="152"/>
      <c r="I72" s="151">
        <f t="shared" ref="I72:I135" si="11">SUM(F72-H72)</f>
        <v>42184018838</v>
      </c>
      <c r="J72" s="152">
        <f>SUM('[1]gastos ctas'!J72+[2]gctas!J72+[6]ct!J72)</f>
        <v>5349862093</v>
      </c>
      <c r="K72" s="25">
        <f t="shared" ref="K72:K135" si="12">IF(OR(J72=0,F72=0),0,J72/F72)*100</f>
        <v>12.682201080805426</v>
      </c>
      <c r="L72" s="150">
        <f t="shared" si="4"/>
        <v>15179562858</v>
      </c>
      <c r="M72" s="25">
        <f t="shared" ref="M72:M135" si="13">IF(OR(L72=0,F72=0),0,L72/F72)*100</f>
        <v>35.984155317904474</v>
      </c>
      <c r="N72" s="152">
        <f>SUM('[1]gastos ctas'!N72+[2]gctas!N72+[6]ct!N72)</f>
        <v>20529424951</v>
      </c>
      <c r="O72" s="25">
        <f t="shared" ref="O72:O135" si="14">IF(OR(N72=0,F72=0),0,N72/F72)*100</f>
        <v>48.666356398709894</v>
      </c>
      <c r="P72" s="151">
        <f t="shared" si="7"/>
        <v>21654593887</v>
      </c>
      <c r="R72" s="152">
        <f>SUM('[1]gastos ctas'!E72+[2]gctas!E72+[6]ct!E72)</f>
        <v>425851576</v>
      </c>
      <c r="S72" s="191">
        <f t="shared" ref="S72:S135" si="15">SUM(E72-R72)</f>
        <v>0</v>
      </c>
    </row>
    <row r="73" spans="1:19" x14ac:dyDescent="0.25">
      <c r="A73" s="147">
        <v>3120202</v>
      </c>
      <c r="B73" s="33" t="s">
        <v>475</v>
      </c>
      <c r="C73" s="148"/>
      <c r="D73" s="152">
        <f>SUM('[1]gastos ctas'!D73+[2]gctas!D73+[6]ct!D73)</f>
        <v>1927419081</v>
      </c>
      <c r="E73" s="152">
        <f>SUM('[1]gastos ctas'!E73+[2]gctas!E73+[6]ct!E73)</f>
        <v>73781338</v>
      </c>
      <c r="F73" s="150">
        <f t="shared" si="9"/>
        <v>2001200419</v>
      </c>
      <c r="G73" s="25">
        <f t="shared" si="10"/>
        <v>7.7452962909816056E-3</v>
      </c>
      <c r="H73" s="152"/>
      <c r="I73" s="151">
        <f t="shared" si="11"/>
        <v>2001200419</v>
      </c>
      <c r="J73" s="152">
        <f>SUM('[1]gastos ctas'!J73+[2]gctas!J73+[6]ct!J73)</f>
        <v>302021303</v>
      </c>
      <c r="K73" s="25">
        <f t="shared" si="12"/>
        <v>15.092006784154085</v>
      </c>
      <c r="L73" s="150">
        <f t="shared" si="4"/>
        <v>27841982</v>
      </c>
      <c r="M73" s="25">
        <f t="shared" si="13"/>
        <v>1.3912640501001214</v>
      </c>
      <c r="N73" s="152">
        <f>SUM('[1]gastos ctas'!N73+[2]gctas!N73+[6]ct!N73)</f>
        <v>329863285</v>
      </c>
      <c r="O73" s="25">
        <f t="shared" si="14"/>
        <v>16.483270834254206</v>
      </c>
      <c r="P73" s="151">
        <f t="shared" si="7"/>
        <v>1671337134</v>
      </c>
      <c r="R73" s="152">
        <f>SUM('[1]gastos ctas'!E73+[2]gctas!E73+[6]ct!E73)</f>
        <v>73781338</v>
      </c>
      <c r="S73" s="191">
        <f t="shared" si="15"/>
        <v>0</v>
      </c>
    </row>
    <row r="74" spans="1:19" x14ac:dyDescent="0.25">
      <c r="A74" s="147">
        <v>3120203</v>
      </c>
      <c r="B74" s="33" t="s">
        <v>476</v>
      </c>
      <c r="C74" s="148"/>
      <c r="D74" s="152">
        <f>SUM('[1]gastos ctas'!D74+[2]gctas!D74+[6]ct!D74)</f>
        <v>42315815441</v>
      </c>
      <c r="E74" s="152">
        <f>SUM('[1]gastos ctas'!E74+[2]gctas!E74+[6]ct!E74)</f>
        <v>-2557836365</v>
      </c>
      <c r="F74" s="150">
        <f t="shared" si="9"/>
        <v>39757979076</v>
      </c>
      <c r="G74" s="25">
        <f t="shared" si="10"/>
        <v>0.15387630591649756</v>
      </c>
      <c r="H74" s="152"/>
      <c r="I74" s="151">
        <f t="shared" si="11"/>
        <v>39757979076</v>
      </c>
      <c r="J74" s="152">
        <f>SUM('[1]gastos ctas'!J74+[2]gctas!J74+[6]ct!J74)</f>
        <v>2640345934</v>
      </c>
      <c r="K74" s="25">
        <f t="shared" si="12"/>
        <v>6.6410466411102149</v>
      </c>
      <c r="L74" s="150">
        <f t="shared" si="4"/>
        <v>11579141560</v>
      </c>
      <c r="M74" s="25">
        <f t="shared" si="13"/>
        <v>29.124069756829705</v>
      </c>
      <c r="N74" s="152">
        <f>SUM('[1]gastos ctas'!N74+[2]gctas!N74+[6]ct!N74)</f>
        <v>14219487494</v>
      </c>
      <c r="O74" s="25">
        <f t="shared" si="14"/>
        <v>35.76511639793992</v>
      </c>
      <c r="P74" s="151">
        <f t="shared" si="7"/>
        <v>25538491582</v>
      </c>
      <c r="R74" s="152">
        <f>SUM('[1]gastos ctas'!E74+[2]gctas!E74+[6]ct!E74)</f>
        <v>-2557836365</v>
      </c>
      <c r="S74" s="191">
        <f t="shared" si="15"/>
        <v>0</v>
      </c>
    </row>
    <row r="75" spans="1:19" x14ac:dyDescent="0.25">
      <c r="A75" s="147">
        <v>3120204</v>
      </c>
      <c r="B75" s="33" t="s">
        <v>477</v>
      </c>
      <c r="C75" s="148"/>
      <c r="D75" s="152">
        <f>SUM('[1]gastos ctas'!D75+[2]gctas!D75+[6]ct!D75)</f>
        <v>8947223797</v>
      </c>
      <c r="E75" s="152">
        <f>SUM('[1]gastos ctas'!E75+[2]gctas!E75+[6]ct!E75)</f>
        <v>71956818</v>
      </c>
      <c r="F75" s="150">
        <f t="shared" si="9"/>
        <v>9019180615</v>
      </c>
      <c r="G75" s="25">
        <f t="shared" si="10"/>
        <v>3.4907161472592464E-2</v>
      </c>
      <c r="H75" s="152"/>
      <c r="I75" s="151">
        <f t="shared" si="11"/>
        <v>9019180615</v>
      </c>
      <c r="J75" s="152">
        <f>SUM('[1]gastos ctas'!J75+[2]gctas!J75+[6]ct!J75)</f>
        <v>148572724</v>
      </c>
      <c r="K75" s="25">
        <f t="shared" si="12"/>
        <v>1.6472973581758126</v>
      </c>
      <c r="L75" s="150">
        <f t="shared" si="4"/>
        <v>1230544383</v>
      </c>
      <c r="M75" s="25">
        <f t="shared" si="13"/>
        <v>13.643638325120735</v>
      </c>
      <c r="N75" s="152">
        <f>SUM('[1]gastos ctas'!N75+[2]gctas!N75+[6]ct!N75)</f>
        <v>1379117107</v>
      </c>
      <c r="O75" s="25">
        <f t="shared" si="14"/>
        <v>15.290935683296548</v>
      </c>
      <c r="P75" s="151">
        <f t="shared" si="7"/>
        <v>7640063508</v>
      </c>
      <c r="R75" s="152">
        <f>SUM('[1]gastos ctas'!E75+[2]gctas!E75+[6]ct!E75)</f>
        <v>71956818</v>
      </c>
      <c r="S75" s="191">
        <f t="shared" si="15"/>
        <v>0</v>
      </c>
    </row>
    <row r="76" spans="1:19" x14ac:dyDescent="0.25">
      <c r="A76" s="147">
        <v>3120205</v>
      </c>
      <c r="B76" s="33" t="s">
        <v>478</v>
      </c>
      <c r="C76" s="148"/>
      <c r="D76" s="149">
        <f>SUM(D77:D78)</f>
        <v>174334053168</v>
      </c>
      <c r="E76" s="149">
        <f>SUM(E77:E78)</f>
        <v>-1854043132</v>
      </c>
      <c r="F76" s="150">
        <f t="shared" si="9"/>
        <v>172480010036</v>
      </c>
      <c r="G76" s="25">
        <f t="shared" si="10"/>
        <v>0.66755371891629656</v>
      </c>
      <c r="H76" s="149">
        <f>SUM(H77:H78)</f>
        <v>0</v>
      </c>
      <c r="I76" s="151">
        <f t="shared" si="11"/>
        <v>172480010036</v>
      </c>
      <c r="J76" s="149">
        <f>SUM(J77:J78)</f>
        <v>10112495783</v>
      </c>
      <c r="K76" s="25">
        <f t="shared" si="12"/>
        <v>5.8629958224662211</v>
      </c>
      <c r="L76" s="150">
        <f t="shared" si="4"/>
        <v>60369458497</v>
      </c>
      <c r="M76" s="25">
        <f t="shared" si="13"/>
        <v>35.000843566973181</v>
      </c>
      <c r="N76" s="149">
        <f>SUM(N77:N78)</f>
        <v>70481954280</v>
      </c>
      <c r="O76" s="25">
        <f t="shared" si="14"/>
        <v>40.863839389439399</v>
      </c>
      <c r="P76" s="151">
        <f t="shared" si="7"/>
        <v>101998055756</v>
      </c>
      <c r="R76" s="152">
        <f>SUM('[1]gastos ctas'!E76+[2]gctas!E76+[6]ct!E76)</f>
        <v>-1854043132</v>
      </c>
      <c r="S76" s="191">
        <f t="shared" si="15"/>
        <v>0</v>
      </c>
    </row>
    <row r="77" spans="1:19" x14ac:dyDescent="0.25">
      <c r="A77" s="147">
        <v>312020501</v>
      </c>
      <c r="B77" s="33" t="s">
        <v>479</v>
      </c>
      <c r="C77" s="148"/>
      <c r="D77" s="152">
        <f>SUM('[1]gastos ctas'!D77+[2]gctas!D77+[6]ct!D77)</f>
        <v>171763053168</v>
      </c>
      <c r="E77" s="152">
        <f>SUM('[1]gastos ctas'!E77+[2]gctas!E77+[6]ct!E77)</f>
        <v>-1854043132</v>
      </c>
      <c r="F77" s="150">
        <f t="shared" si="9"/>
        <v>169909010036</v>
      </c>
      <c r="G77" s="25">
        <f t="shared" si="10"/>
        <v>0.65760311298245189</v>
      </c>
      <c r="H77" s="152"/>
      <c r="I77" s="151">
        <f t="shared" si="11"/>
        <v>169909010036</v>
      </c>
      <c r="J77" s="152">
        <f>SUM('[1]gastos ctas'!J77+[2]gctas!J77+[6]ct!J77)</f>
        <v>9717205743</v>
      </c>
      <c r="K77" s="25">
        <f t="shared" si="12"/>
        <v>5.7190644221522664</v>
      </c>
      <c r="L77" s="150">
        <f t="shared" si="4"/>
        <v>60361458497</v>
      </c>
      <c r="M77" s="25">
        <f t="shared" si="13"/>
        <v>35.525754922714654</v>
      </c>
      <c r="N77" s="152">
        <f>SUM('[1]gastos ctas'!N77+[2]gctas!N77+[6]ct!N77)</f>
        <v>70078664240</v>
      </c>
      <c r="O77" s="25">
        <f t="shared" si="14"/>
        <v>41.244819344866919</v>
      </c>
      <c r="P77" s="151">
        <f t="shared" si="7"/>
        <v>99830345796</v>
      </c>
      <c r="R77" s="152">
        <f>SUM('[1]gastos ctas'!E77+[2]gctas!E77+[6]ct!E77)</f>
        <v>-1854043132</v>
      </c>
      <c r="S77" s="191">
        <f t="shared" si="15"/>
        <v>0</v>
      </c>
    </row>
    <row r="78" spans="1:19" x14ac:dyDescent="0.25">
      <c r="A78" s="147">
        <v>312020502</v>
      </c>
      <c r="B78" s="28" t="s">
        <v>480</v>
      </c>
      <c r="C78" s="148"/>
      <c r="D78" s="152">
        <f>SUM('[1]gastos ctas'!D78+[2]gctas!D78+[6]ct!D78)</f>
        <v>2571000000</v>
      </c>
      <c r="E78" s="152">
        <f>SUM('[1]gastos ctas'!E78+[2]gctas!E78+[6]ct!E78)</f>
        <v>0</v>
      </c>
      <c r="F78" s="150">
        <f t="shared" si="9"/>
        <v>2571000000</v>
      </c>
      <c r="G78" s="25">
        <f t="shared" si="10"/>
        <v>9.9506059338446036E-3</v>
      </c>
      <c r="H78" s="152"/>
      <c r="I78" s="151">
        <f t="shared" si="11"/>
        <v>2571000000</v>
      </c>
      <c r="J78" s="152">
        <f>SUM('[1]gastos ctas'!J78+[2]gctas!J78+[6]ct!J78)</f>
        <v>395290040</v>
      </c>
      <c r="K78" s="25">
        <f t="shared" si="12"/>
        <v>15.374952936600545</v>
      </c>
      <c r="L78" s="150">
        <f t="shared" si="4"/>
        <v>8000000</v>
      </c>
      <c r="M78" s="25">
        <f t="shared" si="13"/>
        <v>0.31116297160637885</v>
      </c>
      <c r="N78" s="152">
        <f>SUM('[1]gastos ctas'!N78+[2]gctas!N78+[6]ct!N78)</f>
        <v>403290040</v>
      </c>
      <c r="O78" s="25">
        <f t="shared" si="14"/>
        <v>15.686115908206924</v>
      </c>
      <c r="P78" s="151">
        <f t="shared" si="7"/>
        <v>2167709960</v>
      </c>
      <c r="R78" s="152">
        <f>SUM('[1]gastos ctas'!E78+[2]gctas!E78+[6]ct!E78)</f>
        <v>0</v>
      </c>
      <c r="S78" s="191">
        <f t="shared" si="15"/>
        <v>0</v>
      </c>
    </row>
    <row r="79" spans="1:19" x14ac:dyDescent="0.25">
      <c r="A79" s="147">
        <v>3120206</v>
      </c>
      <c r="B79" s="33" t="s">
        <v>481</v>
      </c>
      <c r="C79" s="148"/>
      <c r="D79" s="149">
        <f>SUM(D80:D82)</f>
        <v>53351932737</v>
      </c>
      <c r="E79" s="149">
        <f>SUM(E80:E82)</f>
        <v>-42885892</v>
      </c>
      <c r="F79" s="150">
        <f t="shared" si="9"/>
        <v>53309046845</v>
      </c>
      <c r="G79" s="25">
        <f t="shared" si="10"/>
        <v>0.2063233441709284</v>
      </c>
      <c r="H79" s="149">
        <f>SUM(H80:H82)</f>
        <v>0</v>
      </c>
      <c r="I79" s="151">
        <f t="shared" si="11"/>
        <v>53309046845</v>
      </c>
      <c r="J79" s="149">
        <f>SUM(J80:J82)</f>
        <v>8643433601</v>
      </c>
      <c r="K79" s="25">
        <f t="shared" si="12"/>
        <v>16.213821316542052</v>
      </c>
      <c r="L79" s="150">
        <f t="shared" si="4"/>
        <v>8923915358</v>
      </c>
      <c r="M79" s="25">
        <f t="shared" si="13"/>
        <v>16.739964201473992</v>
      </c>
      <c r="N79" s="149">
        <f>SUM(N80:N82)</f>
        <v>17567348959</v>
      </c>
      <c r="O79" s="25">
        <f t="shared" si="14"/>
        <v>32.953785518016048</v>
      </c>
      <c r="P79" s="151">
        <f t="shared" si="7"/>
        <v>35741697886</v>
      </c>
      <c r="R79" s="152">
        <f>SUM('[1]gastos ctas'!E79+[2]gctas!E79+[6]ct!E79)</f>
        <v>-42885892</v>
      </c>
      <c r="S79" s="191">
        <f t="shared" si="15"/>
        <v>0</v>
      </c>
    </row>
    <row r="80" spans="1:19" x14ac:dyDescent="0.25">
      <c r="A80" s="147">
        <v>312020601</v>
      </c>
      <c r="B80" s="28" t="s">
        <v>482</v>
      </c>
      <c r="C80" s="148"/>
      <c r="D80" s="152">
        <f>SUM('[1]gastos ctas'!D80+[2]gctas!D80+[6]ct!D80)</f>
        <v>52182932737</v>
      </c>
      <c r="E80" s="152">
        <f>SUM('[1]gastos ctas'!E80+[2]gctas!E80+[6]ct!E80)</f>
        <v>-167192892</v>
      </c>
      <c r="F80" s="150">
        <f t="shared" si="9"/>
        <v>52015739845</v>
      </c>
      <c r="G80" s="25">
        <f t="shared" si="10"/>
        <v>0.20131782557564143</v>
      </c>
      <c r="H80" s="152"/>
      <c r="I80" s="151">
        <f t="shared" si="11"/>
        <v>52015739845</v>
      </c>
      <c r="J80" s="152">
        <f>SUM('[1]gastos ctas'!J80+[2]gctas!J80+[6]ct!J80)</f>
        <v>8466001349</v>
      </c>
      <c r="K80" s="25">
        <f t="shared" si="12"/>
        <v>16.275845300340936</v>
      </c>
      <c r="L80" s="150">
        <f t="shared" ref="L80:L143" si="16">SUM(N80-J80)</f>
        <v>8923915315</v>
      </c>
      <c r="M80" s="25">
        <f t="shared" si="13"/>
        <v>17.156182612401714</v>
      </c>
      <c r="N80" s="152">
        <f>SUM('[1]gastos ctas'!N80+[2]gctas!N80+[6]ct!N80)</f>
        <v>17389916664</v>
      </c>
      <c r="O80" s="25">
        <f t="shared" si="14"/>
        <v>33.432027912742655</v>
      </c>
      <c r="P80" s="151">
        <f t="shared" ref="P80:P143" si="17">SUM(F80-N80)</f>
        <v>34625823181</v>
      </c>
      <c r="R80" s="152">
        <f>SUM('[1]gastos ctas'!E80+[2]gctas!E80+[6]ct!E80)</f>
        <v>-167192892</v>
      </c>
      <c r="S80" s="191">
        <f t="shared" si="15"/>
        <v>0</v>
      </c>
    </row>
    <row r="81" spans="1:19" x14ac:dyDescent="0.25">
      <c r="A81" s="147">
        <v>312020602</v>
      </c>
      <c r="B81" s="28" t="s">
        <v>483</v>
      </c>
      <c r="C81" s="148"/>
      <c r="D81" s="152">
        <f>SUM('[1]gastos ctas'!D81+[2]gctas!D81+[6]ct!D81)</f>
        <v>88000000</v>
      </c>
      <c r="E81" s="152">
        <f>SUM('[1]gastos ctas'!E81+[2]gctas!E81+[6]ct!E81)</f>
        <v>124307000</v>
      </c>
      <c r="F81" s="150">
        <f t="shared" si="9"/>
        <v>212307000</v>
      </c>
      <c r="G81" s="25">
        <f t="shared" si="10"/>
        <v>8.2169711940752481E-4</v>
      </c>
      <c r="H81" s="152"/>
      <c r="I81" s="151">
        <f t="shared" si="11"/>
        <v>212307000</v>
      </c>
      <c r="J81" s="152">
        <f>SUM('[1]gastos ctas'!J81+[2]gctas!J81+[6]ct!J81)</f>
        <v>0</v>
      </c>
      <c r="K81" s="25">
        <f t="shared" si="12"/>
        <v>0</v>
      </c>
      <c r="L81" s="150">
        <f t="shared" si="16"/>
        <v>0</v>
      </c>
      <c r="M81" s="25">
        <f t="shared" si="13"/>
        <v>0</v>
      </c>
      <c r="N81" s="152">
        <f>SUM('[1]gastos ctas'!N81+[2]gctas!N81+[6]ct!N81)</f>
        <v>0</v>
      </c>
      <c r="O81" s="25">
        <f t="shared" si="14"/>
        <v>0</v>
      </c>
      <c r="P81" s="151">
        <f t="shared" si="17"/>
        <v>212307000</v>
      </c>
      <c r="R81" s="152">
        <f>SUM('[1]gastos ctas'!E81+[2]gctas!E81+[6]ct!E81)</f>
        <v>124307000</v>
      </c>
      <c r="S81" s="191">
        <f t="shared" si="15"/>
        <v>0</v>
      </c>
    </row>
    <row r="82" spans="1:19" x14ac:dyDescent="0.25">
      <c r="A82" s="147">
        <v>312020603</v>
      </c>
      <c r="B82" s="28" t="s">
        <v>484</v>
      </c>
      <c r="C82" s="148"/>
      <c r="D82" s="152">
        <f>SUM('[1]gastos ctas'!D82+[2]gctas!D82+[6]ct!D82)</f>
        <v>1081000000</v>
      </c>
      <c r="E82" s="152">
        <f>SUM('[1]gastos ctas'!E82+[2]gctas!E82+[6]ct!E82)</f>
        <v>0</v>
      </c>
      <c r="F82" s="150">
        <f t="shared" si="9"/>
        <v>1081000000</v>
      </c>
      <c r="G82" s="25">
        <f t="shared" si="10"/>
        <v>4.1838214758794304E-3</v>
      </c>
      <c r="H82" s="152"/>
      <c r="I82" s="151">
        <f t="shared" si="11"/>
        <v>1081000000</v>
      </c>
      <c r="J82" s="152">
        <f>SUM('[1]gastos ctas'!J82+[2]gctas!J82+[6]ct!J82)</f>
        <v>177432252</v>
      </c>
      <c r="K82" s="25">
        <f t="shared" si="12"/>
        <v>16.413714338575396</v>
      </c>
      <c r="L82" s="150">
        <f t="shared" si="16"/>
        <v>43</v>
      </c>
      <c r="M82" s="25">
        <f t="shared" si="13"/>
        <v>3.9777983348751158E-6</v>
      </c>
      <c r="N82" s="152">
        <f>SUM('[1]gastos ctas'!N82+[2]gctas!N82+[6]ct!N82)</f>
        <v>177432295</v>
      </c>
      <c r="O82" s="25">
        <f t="shared" si="14"/>
        <v>16.413718316373728</v>
      </c>
      <c r="P82" s="151">
        <f t="shared" si="17"/>
        <v>903567705</v>
      </c>
      <c r="R82" s="152">
        <f>SUM('[1]gastos ctas'!E82+[2]gctas!E82+[6]ct!E82)</f>
        <v>0</v>
      </c>
      <c r="S82" s="191">
        <f t="shared" si="15"/>
        <v>0</v>
      </c>
    </row>
    <row r="83" spans="1:19" x14ac:dyDescent="0.25">
      <c r="A83" s="147">
        <v>3120207</v>
      </c>
      <c r="B83" s="28" t="s">
        <v>485</v>
      </c>
      <c r="C83" s="148"/>
      <c r="D83" s="152">
        <f>SUM('[1]gastos ctas'!D83+[2]gctas!D83+[6]ct!D83)</f>
        <v>4107979536</v>
      </c>
      <c r="E83" s="152">
        <f>SUM('[1]gastos ctas'!E83+[2]gctas!E83+[6]ct!E83)</f>
        <v>0</v>
      </c>
      <c r="F83" s="150">
        <f t="shared" si="9"/>
        <v>4107979536</v>
      </c>
      <c r="G83" s="25">
        <f t="shared" si="10"/>
        <v>1.5899216471036096E-2</v>
      </c>
      <c r="H83" s="152"/>
      <c r="I83" s="151">
        <f t="shared" si="11"/>
        <v>4107979536</v>
      </c>
      <c r="J83" s="152">
        <f>SUM('[1]gastos ctas'!J83+[2]gctas!J83+[6]ct!J83)</f>
        <v>106350959</v>
      </c>
      <c r="K83" s="25">
        <f t="shared" si="12"/>
        <v>2.588887263629251</v>
      </c>
      <c r="L83" s="150">
        <f t="shared" si="16"/>
        <v>3666655466</v>
      </c>
      <c r="M83" s="25">
        <f t="shared" si="13"/>
        <v>89.256906804610722</v>
      </c>
      <c r="N83" s="152">
        <f>SUM('[1]gastos ctas'!N83+[2]gctas!N83+[6]ct!N83)</f>
        <v>3773006425</v>
      </c>
      <c r="O83" s="25">
        <f t="shared" si="14"/>
        <v>91.845794068239968</v>
      </c>
      <c r="P83" s="151">
        <f t="shared" si="17"/>
        <v>334973111</v>
      </c>
      <c r="R83" s="152">
        <f>SUM('[1]gastos ctas'!E83+[2]gctas!E83+[6]ct!E83)</f>
        <v>0</v>
      </c>
      <c r="S83" s="191">
        <f t="shared" si="15"/>
        <v>0</v>
      </c>
    </row>
    <row r="84" spans="1:19" x14ac:dyDescent="0.25">
      <c r="A84" s="147">
        <v>3120208</v>
      </c>
      <c r="B84" s="33" t="s">
        <v>486</v>
      </c>
      <c r="C84" s="148"/>
      <c r="D84" s="149">
        <f>SUM(D85:D89)</f>
        <v>47717768938</v>
      </c>
      <c r="E84" s="149">
        <f>SUM(E85:E89)</f>
        <v>-406000000</v>
      </c>
      <c r="F84" s="150">
        <f t="shared" si="9"/>
        <v>47311768938</v>
      </c>
      <c r="G84" s="25">
        <f t="shared" si="10"/>
        <v>0.18311192871845491</v>
      </c>
      <c r="H84" s="149">
        <f>SUM(H85:H89)</f>
        <v>0</v>
      </c>
      <c r="I84" s="151">
        <f t="shared" si="11"/>
        <v>47311768938</v>
      </c>
      <c r="J84" s="149">
        <f>SUM(J85:J89)</f>
        <v>9065388050</v>
      </c>
      <c r="K84" s="25">
        <f t="shared" si="12"/>
        <v>19.160957735230305</v>
      </c>
      <c r="L84" s="150">
        <f t="shared" si="16"/>
        <v>3251208614</v>
      </c>
      <c r="M84" s="25">
        <f t="shared" si="13"/>
        <v>6.8718813246246748</v>
      </c>
      <c r="N84" s="149">
        <f>SUM(N85:N89)</f>
        <v>12316596664</v>
      </c>
      <c r="O84" s="25">
        <f t="shared" si="14"/>
        <v>26.032839059854979</v>
      </c>
      <c r="P84" s="151">
        <f t="shared" si="17"/>
        <v>34995172274</v>
      </c>
      <c r="R84" s="152">
        <f>SUM('[1]gastos ctas'!E84+[2]gctas!E84+[6]ct!E84)</f>
        <v>-406000000</v>
      </c>
      <c r="S84" s="191">
        <f t="shared" si="15"/>
        <v>0</v>
      </c>
    </row>
    <row r="85" spans="1:19" x14ac:dyDescent="0.25">
      <c r="A85" s="147">
        <v>312020801</v>
      </c>
      <c r="B85" s="33" t="s">
        <v>487</v>
      </c>
      <c r="C85" s="148"/>
      <c r="D85" s="152">
        <f>SUM('[1]gastos ctas'!D85+[2]gctas!D85+[6]ct!D85)</f>
        <v>17224982742</v>
      </c>
      <c r="E85" s="152">
        <f>SUM('[1]gastos ctas'!E85+[2]gctas!E85+[6]ct!E85)</f>
        <v>-10000000</v>
      </c>
      <c r="F85" s="150">
        <f t="shared" si="9"/>
        <v>17214982742</v>
      </c>
      <c r="G85" s="25">
        <f t="shared" si="10"/>
        <v>6.6627580483694146E-2</v>
      </c>
      <c r="H85" s="152"/>
      <c r="I85" s="151">
        <f t="shared" si="11"/>
        <v>17214982742</v>
      </c>
      <c r="J85" s="152">
        <f>SUM('[1]gastos ctas'!J85+[2]gctas!J85+[6]ct!J85)</f>
        <v>3421336129</v>
      </c>
      <c r="K85" s="25">
        <f t="shared" si="12"/>
        <v>19.874176932241969</v>
      </c>
      <c r="L85" s="150">
        <f t="shared" si="16"/>
        <v>785608785</v>
      </c>
      <c r="M85" s="25">
        <f t="shared" si="13"/>
        <v>4.5635177030025282</v>
      </c>
      <c r="N85" s="152">
        <f>SUM('[1]gastos ctas'!N85+[2]gctas!N85+[6]ct!N85)</f>
        <v>4206944914</v>
      </c>
      <c r="O85" s="25">
        <f t="shared" si="14"/>
        <v>24.437694635244497</v>
      </c>
      <c r="P85" s="151">
        <f t="shared" si="17"/>
        <v>13008037828</v>
      </c>
      <c r="R85" s="152">
        <f>SUM('[1]gastos ctas'!E85+[2]gctas!E85+[6]ct!E85)</f>
        <v>-10000000</v>
      </c>
      <c r="S85" s="191">
        <f t="shared" si="15"/>
        <v>0</v>
      </c>
    </row>
    <row r="86" spans="1:19" x14ac:dyDescent="0.25">
      <c r="A86" s="147">
        <v>312020802</v>
      </c>
      <c r="B86" s="33" t="s">
        <v>488</v>
      </c>
      <c r="C86" s="148"/>
      <c r="D86" s="152">
        <f>SUM('[1]gastos ctas'!D86+[2]gctas!D86+[6]ct!D86)</f>
        <v>9144600045</v>
      </c>
      <c r="E86" s="152">
        <f>SUM('[1]gastos ctas'!E86+[2]gctas!E86+[6]ct!E86)</f>
        <v>15000000</v>
      </c>
      <c r="F86" s="150">
        <f t="shared" si="9"/>
        <v>9159600045</v>
      </c>
      <c r="G86" s="25">
        <f t="shared" si="10"/>
        <v>3.5450630322606105E-2</v>
      </c>
      <c r="H86" s="152"/>
      <c r="I86" s="151">
        <f t="shared" si="11"/>
        <v>9159600045</v>
      </c>
      <c r="J86" s="152">
        <f>SUM('[1]gastos ctas'!J86+[2]gctas!J86+[6]ct!J86)</f>
        <v>1602321748</v>
      </c>
      <c r="K86" s="25">
        <f t="shared" si="12"/>
        <v>17.493359318398056</v>
      </c>
      <c r="L86" s="150">
        <f t="shared" si="16"/>
        <v>46203573</v>
      </c>
      <c r="M86" s="25">
        <f t="shared" si="13"/>
        <v>0.50442784371596439</v>
      </c>
      <c r="N86" s="152">
        <f>SUM('[1]gastos ctas'!N86+[2]gctas!N86+[6]ct!N86)</f>
        <v>1648525321</v>
      </c>
      <c r="O86" s="25">
        <f t="shared" si="14"/>
        <v>17.997787162114022</v>
      </c>
      <c r="P86" s="151">
        <f t="shared" si="17"/>
        <v>7511074724</v>
      </c>
      <c r="R86" s="152">
        <f>SUM('[1]gastos ctas'!E86+[2]gctas!E86+[6]ct!E86)</f>
        <v>15000000</v>
      </c>
      <c r="S86" s="191">
        <f t="shared" si="15"/>
        <v>0</v>
      </c>
    </row>
    <row r="87" spans="1:19" x14ac:dyDescent="0.25">
      <c r="A87" s="147">
        <v>312020803</v>
      </c>
      <c r="B87" s="33" t="s">
        <v>489</v>
      </c>
      <c r="C87" s="148"/>
      <c r="D87" s="152">
        <f>SUM('[1]gastos ctas'!D87+[2]gctas!D87+[6]ct!D87)</f>
        <v>3939986249</v>
      </c>
      <c r="E87" s="152">
        <f>SUM('[1]gastos ctas'!E87+[2]gctas!E87+[6]ct!E87)</f>
        <v>15000000</v>
      </c>
      <c r="F87" s="150">
        <f t="shared" si="9"/>
        <v>3954986249</v>
      </c>
      <c r="G87" s="25">
        <f t="shared" si="10"/>
        <v>1.5307082706173944E-2</v>
      </c>
      <c r="H87" s="152"/>
      <c r="I87" s="151">
        <f t="shared" si="11"/>
        <v>3954986249</v>
      </c>
      <c r="J87" s="152">
        <f>SUM('[1]gastos ctas'!J87+[2]gctas!J87+[6]ct!J87)</f>
        <v>769283153</v>
      </c>
      <c r="K87" s="25">
        <f t="shared" si="12"/>
        <v>19.450969094886478</v>
      </c>
      <c r="L87" s="150">
        <f t="shared" si="16"/>
        <v>207437739</v>
      </c>
      <c r="M87" s="25">
        <f t="shared" si="13"/>
        <v>5.2449673890130377</v>
      </c>
      <c r="N87" s="152">
        <f>SUM('[1]gastos ctas'!N87+[2]gctas!N87+[6]ct!N87)</f>
        <v>976720892</v>
      </c>
      <c r="O87" s="25">
        <f t="shared" si="14"/>
        <v>24.695936483899516</v>
      </c>
      <c r="P87" s="151">
        <f t="shared" si="17"/>
        <v>2978265357</v>
      </c>
      <c r="R87" s="152">
        <f>SUM('[1]gastos ctas'!E87+[2]gctas!E87+[6]ct!E87)</f>
        <v>15000000</v>
      </c>
      <c r="S87" s="191">
        <f t="shared" si="15"/>
        <v>0</v>
      </c>
    </row>
    <row r="88" spans="1:19" x14ac:dyDescent="0.25">
      <c r="A88" s="147">
        <v>312020804</v>
      </c>
      <c r="B88" s="33" t="s">
        <v>490</v>
      </c>
      <c r="C88" s="148"/>
      <c r="D88" s="152">
        <f>SUM('[1]gastos ctas'!D88+[2]gctas!D88+[6]ct!D88)</f>
        <v>14282159191</v>
      </c>
      <c r="E88" s="152">
        <f>SUM('[1]gastos ctas'!E88+[2]gctas!E88+[6]ct!E88)</f>
        <v>-430000000</v>
      </c>
      <c r="F88" s="150">
        <f t="shared" si="9"/>
        <v>13852159191</v>
      </c>
      <c r="G88" s="25">
        <f t="shared" si="10"/>
        <v>5.3612359954307534E-2</v>
      </c>
      <c r="H88" s="152"/>
      <c r="I88" s="151">
        <f t="shared" si="11"/>
        <v>13852159191</v>
      </c>
      <c r="J88" s="152">
        <f>SUM('[1]gastos ctas'!J88+[2]gctas!J88+[6]ct!J88)</f>
        <v>2660781197</v>
      </c>
      <c r="K88" s="25">
        <f t="shared" si="12"/>
        <v>19.208422025129181</v>
      </c>
      <c r="L88" s="150">
        <f t="shared" si="16"/>
        <v>2052181577</v>
      </c>
      <c r="M88" s="25">
        <f t="shared" si="13"/>
        <v>14.814885886767312</v>
      </c>
      <c r="N88" s="152">
        <f>SUM('[1]gastos ctas'!N88+[2]gctas!N88+[6]ct!N88)</f>
        <v>4712962774</v>
      </c>
      <c r="O88" s="25">
        <f t="shared" si="14"/>
        <v>34.023307911896488</v>
      </c>
      <c r="P88" s="151">
        <f t="shared" si="17"/>
        <v>9139196417</v>
      </c>
      <c r="R88" s="152">
        <f>SUM('[1]gastos ctas'!E88+[2]gctas!E88+[6]ct!E88)</f>
        <v>-430000000</v>
      </c>
      <c r="S88" s="191">
        <f t="shared" si="15"/>
        <v>0</v>
      </c>
    </row>
    <row r="89" spans="1:19" x14ac:dyDescent="0.25">
      <c r="A89" s="147">
        <v>312020805</v>
      </c>
      <c r="B89" s="33" t="s">
        <v>491</v>
      </c>
      <c r="C89" s="148"/>
      <c r="D89" s="152">
        <f>SUM('[1]gastos ctas'!D89+[2]gctas!D89+[6]ct!D89)</f>
        <v>3126040711</v>
      </c>
      <c r="E89" s="152">
        <f>SUM('[1]gastos ctas'!E89+[2]gctas!E89+[6]ct!E89)</f>
        <v>4000000</v>
      </c>
      <c r="F89" s="150">
        <f t="shared" si="9"/>
        <v>3130040711</v>
      </c>
      <c r="G89" s="25">
        <f t="shared" si="10"/>
        <v>1.2114275251673193E-2</v>
      </c>
      <c r="H89" s="152"/>
      <c r="I89" s="151">
        <f t="shared" si="11"/>
        <v>3130040711</v>
      </c>
      <c r="J89" s="152">
        <f>SUM('[1]gastos ctas'!J89+[2]gctas!J89+[6]ct!J89)</f>
        <v>611665823</v>
      </c>
      <c r="K89" s="25">
        <f t="shared" si="12"/>
        <v>19.541784899167723</v>
      </c>
      <c r="L89" s="150">
        <f t="shared" si="16"/>
        <v>159776940</v>
      </c>
      <c r="M89" s="25">
        <f t="shared" si="13"/>
        <v>5.1046281742755255</v>
      </c>
      <c r="N89" s="152">
        <f>SUM('[1]gastos ctas'!N89+[2]gctas!N89+[6]ct!N89)</f>
        <v>771442763</v>
      </c>
      <c r="O89" s="25">
        <f t="shared" si="14"/>
        <v>24.646413073443249</v>
      </c>
      <c r="P89" s="151">
        <f t="shared" si="17"/>
        <v>2358597948</v>
      </c>
      <c r="R89" s="152">
        <f>SUM('[1]gastos ctas'!E89+[2]gctas!E89+[6]ct!E89)</f>
        <v>4000000</v>
      </c>
      <c r="S89" s="191">
        <f t="shared" si="15"/>
        <v>0</v>
      </c>
    </row>
    <row r="90" spans="1:19" x14ac:dyDescent="0.25">
      <c r="A90" s="147">
        <v>3120209</v>
      </c>
      <c r="B90" s="33" t="s">
        <v>492</v>
      </c>
      <c r="C90" s="148"/>
      <c r="D90" s="149">
        <f>SUM(D91:D92)</f>
        <v>6633175758</v>
      </c>
      <c r="E90" s="149">
        <f>SUM(E91:E92)</f>
        <v>-55394794</v>
      </c>
      <c r="F90" s="150">
        <f t="shared" si="9"/>
        <v>6577780964</v>
      </c>
      <c r="G90" s="25">
        <f t="shared" si="10"/>
        <v>2.5458151027580114E-2</v>
      </c>
      <c r="H90" s="149">
        <f>SUM(H91:H92)</f>
        <v>0</v>
      </c>
      <c r="I90" s="151">
        <f t="shared" si="11"/>
        <v>6577780964</v>
      </c>
      <c r="J90" s="149">
        <f>SUM(J91:J92)</f>
        <v>65470698</v>
      </c>
      <c r="K90" s="25">
        <f t="shared" si="12"/>
        <v>0.99533107530212983</v>
      </c>
      <c r="L90" s="150">
        <f t="shared" si="16"/>
        <v>120369001</v>
      </c>
      <c r="M90" s="25">
        <f t="shared" si="13"/>
        <v>1.8299332504194952</v>
      </c>
      <c r="N90" s="149">
        <f>SUM(N91:N92)</f>
        <v>185839699</v>
      </c>
      <c r="O90" s="25">
        <f t="shared" si="14"/>
        <v>2.825264325721625</v>
      </c>
      <c r="P90" s="151">
        <f t="shared" si="17"/>
        <v>6391941265</v>
      </c>
      <c r="R90" s="152">
        <f>SUM('[1]gastos ctas'!E90+[2]gctas!E90+[6]ct!E90)</f>
        <v>-55394794</v>
      </c>
      <c r="S90" s="191">
        <f t="shared" si="15"/>
        <v>0</v>
      </c>
    </row>
    <row r="91" spans="1:19" x14ac:dyDescent="0.25">
      <c r="A91" s="147">
        <v>312020901</v>
      </c>
      <c r="B91" s="28" t="s">
        <v>493</v>
      </c>
      <c r="C91" s="148"/>
      <c r="D91" s="152">
        <f>SUM('[1]gastos ctas'!D91+[2]gctas!D91+[6]ct!D91)</f>
        <v>6199175758</v>
      </c>
      <c r="E91" s="152">
        <f>SUM('[1]gastos ctas'!E91+[2]gctas!E91+[6]ct!E91)</f>
        <v>-15394794</v>
      </c>
      <c r="F91" s="150">
        <f t="shared" si="9"/>
        <v>6183780964</v>
      </c>
      <c r="G91" s="25">
        <f t="shared" si="10"/>
        <v>2.3933242922587982E-2</v>
      </c>
      <c r="H91" s="152"/>
      <c r="I91" s="151">
        <f t="shared" si="11"/>
        <v>6183780964</v>
      </c>
      <c r="J91" s="152">
        <f>SUM('[1]gastos ctas'!J91+[2]gctas!J91+[6]ct!J91)</f>
        <v>63005513</v>
      </c>
      <c r="K91" s="25">
        <f t="shared" si="12"/>
        <v>1.0188833234359043</v>
      </c>
      <c r="L91" s="150">
        <f t="shared" si="16"/>
        <v>120369001</v>
      </c>
      <c r="M91" s="25">
        <f t="shared" si="13"/>
        <v>1.9465275646202529</v>
      </c>
      <c r="N91" s="152">
        <f>SUM('[1]gastos ctas'!N91+[2]gctas!N91+[6]ct!N91)</f>
        <v>183374514</v>
      </c>
      <c r="O91" s="25">
        <f t="shared" si="14"/>
        <v>2.9654108880561574</v>
      </c>
      <c r="P91" s="151">
        <f t="shared" si="17"/>
        <v>6000406450</v>
      </c>
      <c r="R91" s="152">
        <f>SUM('[1]gastos ctas'!E91+[2]gctas!E91+[6]ct!E91)</f>
        <v>-15394794</v>
      </c>
      <c r="S91" s="191">
        <f t="shared" si="15"/>
        <v>0</v>
      </c>
    </row>
    <row r="92" spans="1:19" x14ac:dyDescent="0.25">
      <c r="A92" s="147">
        <v>312020902</v>
      </c>
      <c r="B92" s="28" t="s">
        <v>494</v>
      </c>
      <c r="C92" s="148"/>
      <c r="D92" s="152">
        <f>SUM('[1]gastos ctas'!D92+[2]gctas!D92+[6]ct!D92)</f>
        <v>434000000</v>
      </c>
      <c r="E92" s="152">
        <f>SUM('[1]gastos ctas'!E92+[2]gctas!E92+[6]ct!E92)</f>
        <v>-40000000</v>
      </c>
      <c r="F92" s="150">
        <f t="shared" si="9"/>
        <v>394000000</v>
      </c>
      <c r="G92" s="25">
        <f t="shared" si="10"/>
        <v>1.524908104992133E-3</v>
      </c>
      <c r="H92" s="152"/>
      <c r="I92" s="151">
        <f t="shared" si="11"/>
        <v>394000000</v>
      </c>
      <c r="J92" s="152">
        <f>SUM('[1]gastos ctas'!J92+[2]gctas!J92+[6]ct!J92)</f>
        <v>2465185</v>
      </c>
      <c r="K92" s="25">
        <f t="shared" si="12"/>
        <v>0.62568147208121827</v>
      </c>
      <c r="L92" s="150">
        <f t="shared" si="16"/>
        <v>0</v>
      </c>
      <c r="M92" s="25">
        <f t="shared" si="13"/>
        <v>0</v>
      </c>
      <c r="N92" s="152">
        <f>SUM('[1]gastos ctas'!N92+[2]gctas!N92+[6]ct!N92)</f>
        <v>2465185</v>
      </c>
      <c r="O92" s="25">
        <f t="shared" si="14"/>
        <v>0.62568147208121827</v>
      </c>
      <c r="P92" s="151">
        <f t="shared" si="17"/>
        <v>391534815</v>
      </c>
      <c r="R92" s="152">
        <f>SUM('[1]gastos ctas'!E92+[2]gctas!E92+[6]ct!E92)</f>
        <v>-40000000</v>
      </c>
      <c r="S92" s="191">
        <f t="shared" si="15"/>
        <v>0</v>
      </c>
    </row>
    <row r="93" spans="1:19" x14ac:dyDescent="0.25">
      <c r="A93" s="147">
        <v>3120210</v>
      </c>
      <c r="B93" s="33" t="s">
        <v>495</v>
      </c>
      <c r="C93" s="148"/>
      <c r="D93" s="152">
        <f>SUM('[1]gastos ctas'!D93+[2]gctas!D93+[6]ct!D93)</f>
        <v>10977555770</v>
      </c>
      <c r="E93" s="152">
        <f>SUM('[1]gastos ctas'!E93+[2]gctas!E93+[6]ct!E93)</f>
        <v>486741730</v>
      </c>
      <c r="F93" s="150">
        <f t="shared" si="9"/>
        <v>11464297500</v>
      </c>
      <c r="G93" s="25">
        <f t="shared" si="10"/>
        <v>4.4370558821804691E-2</v>
      </c>
      <c r="H93" s="152"/>
      <c r="I93" s="151">
        <f t="shared" si="11"/>
        <v>11464297500</v>
      </c>
      <c r="J93" s="152">
        <f>SUM('[1]gastos ctas'!J93+[2]gctas!J93+[6]ct!J93)</f>
        <v>173197951</v>
      </c>
      <c r="K93" s="25">
        <f t="shared" si="12"/>
        <v>1.5107593901850507</v>
      </c>
      <c r="L93" s="150">
        <f t="shared" si="16"/>
        <v>668882351</v>
      </c>
      <c r="M93" s="25">
        <f t="shared" si="13"/>
        <v>5.8344817988193345</v>
      </c>
      <c r="N93" s="152">
        <f>SUM('[1]gastos ctas'!N93+[2]gctas!N93+[6]ct!N93)</f>
        <v>842080302</v>
      </c>
      <c r="O93" s="25">
        <f t="shared" si="14"/>
        <v>7.3452411890043852</v>
      </c>
      <c r="P93" s="151">
        <f t="shared" si="17"/>
        <v>10622217198</v>
      </c>
      <c r="R93" s="152">
        <f>SUM('[1]gastos ctas'!E93+[2]gctas!E93+[6]ct!E93)</f>
        <v>486741730</v>
      </c>
      <c r="S93" s="191">
        <f t="shared" si="15"/>
        <v>0</v>
      </c>
    </row>
    <row r="94" spans="1:19" x14ac:dyDescent="0.25">
      <c r="A94" s="147">
        <v>3120211</v>
      </c>
      <c r="B94" s="33" t="s">
        <v>496</v>
      </c>
      <c r="C94" s="148"/>
      <c r="D94" s="152">
        <f>SUM('[1]gastos ctas'!D94+[2]gctas!D94+[6]ct!D94)</f>
        <v>8987666959</v>
      </c>
      <c r="E94" s="152">
        <f>SUM('[1]gastos ctas'!E94+[2]gctas!E94+[6]ct!E94)</f>
        <v>-226064446</v>
      </c>
      <c r="F94" s="150">
        <f t="shared" si="9"/>
        <v>8761602513</v>
      </c>
      <c r="G94" s="25">
        <f t="shared" si="10"/>
        <v>3.3910250469018126E-2</v>
      </c>
      <c r="H94" s="152"/>
      <c r="I94" s="151">
        <f t="shared" si="11"/>
        <v>8761602513</v>
      </c>
      <c r="J94" s="152">
        <f>SUM('[1]gastos ctas'!J94+[2]gctas!J94+[6]ct!J94)</f>
        <v>132431741</v>
      </c>
      <c r="K94" s="25">
        <f t="shared" si="12"/>
        <v>1.5115013583816981</v>
      </c>
      <c r="L94" s="150">
        <f t="shared" si="16"/>
        <v>1885956094</v>
      </c>
      <c r="M94" s="25">
        <f t="shared" si="13"/>
        <v>21.525241429312945</v>
      </c>
      <c r="N94" s="152">
        <f>SUM('[1]gastos ctas'!N94+[2]gctas!N94+[6]ct!N94)</f>
        <v>2018387835</v>
      </c>
      <c r="O94" s="25">
        <f t="shared" si="14"/>
        <v>23.036742787694642</v>
      </c>
      <c r="P94" s="151">
        <f t="shared" si="17"/>
        <v>6743214678</v>
      </c>
      <c r="R94" s="152">
        <f>SUM('[1]gastos ctas'!E94+[2]gctas!E94+[6]ct!E94)</f>
        <v>-226064446</v>
      </c>
      <c r="S94" s="191">
        <f t="shared" si="15"/>
        <v>0</v>
      </c>
    </row>
    <row r="95" spans="1:19" x14ac:dyDescent="0.25">
      <c r="A95" s="147">
        <v>3120212</v>
      </c>
      <c r="B95" s="33" t="s">
        <v>497</v>
      </c>
      <c r="C95" s="148"/>
      <c r="D95" s="152">
        <f>SUM('[1]gastos ctas'!D95+[2]gctas!D95+[6]ct!D95)</f>
        <v>6274697982</v>
      </c>
      <c r="E95" s="152">
        <f>SUM('[1]gastos ctas'!E95+[2]gctas!E95+[6]ct!E95)</f>
        <v>-8022000</v>
      </c>
      <c r="F95" s="150">
        <f t="shared" si="9"/>
        <v>6266675982</v>
      </c>
      <c r="G95" s="25">
        <f t="shared" si="10"/>
        <v>2.4254073594698815E-2</v>
      </c>
      <c r="H95" s="152"/>
      <c r="I95" s="151">
        <f t="shared" si="11"/>
        <v>6266675982</v>
      </c>
      <c r="J95" s="152">
        <f>SUM('[1]gastos ctas'!J95+[2]gctas!J95+[6]ct!J95)</f>
        <v>16073107</v>
      </c>
      <c r="K95" s="25">
        <f t="shared" si="12"/>
        <v>0.25648536873722794</v>
      </c>
      <c r="L95" s="150">
        <f t="shared" si="16"/>
        <v>468100452</v>
      </c>
      <c r="M95" s="25">
        <f t="shared" si="13"/>
        <v>7.4696769602344499</v>
      </c>
      <c r="N95" s="152">
        <f>SUM('[1]gastos ctas'!N95+[2]gctas!N95+[6]ct!N95)</f>
        <v>484173559</v>
      </c>
      <c r="O95" s="25">
        <f t="shared" si="14"/>
        <v>7.7261623289716779</v>
      </c>
      <c r="P95" s="151">
        <f t="shared" si="17"/>
        <v>5782502423</v>
      </c>
      <c r="R95" s="152">
        <f>SUM('[1]gastos ctas'!E95+[2]gctas!E95+[6]ct!E95)</f>
        <v>-8022000</v>
      </c>
      <c r="S95" s="191">
        <f t="shared" si="15"/>
        <v>0</v>
      </c>
    </row>
    <row r="96" spans="1:19" x14ac:dyDescent="0.25">
      <c r="A96" s="147">
        <v>3120213</v>
      </c>
      <c r="B96" s="33" t="s">
        <v>498</v>
      </c>
      <c r="C96" s="148"/>
      <c r="D96" s="149">
        <f>SUM(D97:D98)</f>
        <v>7162029000</v>
      </c>
      <c r="E96" s="149">
        <f>SUM(E97:E98)</f>
        <v>17583800</v>
      </c>
      <c r="F96" s="150">
        <f t="shared" si="9"/>
        <v>7179612800</v>
      </c>
      <c r="G96" s="25">
        <f t="shared" si="10"/>
        <v>2.7787435912246857E-2</v>
      </c>
      <c r="H96" s="149">
        <f>SUM(H97:H98)</f>
        <v>0</v>
      </c>
      <c r="I96" s="151">
        <f t="shared" si="11"/>
        <v>7179612800</v>
      </c>
      <c r="J96" s="149">
        <f>SUM(J97:J98)</f>
        <v>789488705</v>
      </c>
      <c r="K96" s="25">
        <f t="shared" si="12"/>
        <v>10.996257416555947</v>
      </c>
      <c r="L96" s="150">
        <f t="shared" si="16"/>
        <v>856872199</v>
      </c>
      <c r="M96" s="25">
        <f t="shared" si="13"/>
        <v>11.93479680408392</v>
      </c>
      <c r="N96" s="149">
        <f>SUM(N97:N98)</f>
        <v>1646360904</v>
      </c>
      <c r="O96" s="25">
        <f t="shared" si="14"/>
        <v>22.931054220639865</v>
      </c>
      <c r="P96" s="151">
        <f t="shared" si="17"/>
        <v>5533251896</v>
      </c>
      <c r="R96" s="152">
        <f>SUM('[1]gastos ctas'!E96+[2]gctas!E96+[6]ct!E96)</f>
        <v>17583800</v>
      </c>
      <c r="S96" s="191">
        <f t="shared" si="15"/>
        <v>0</v>
      </c>
    </row>
    <row r="97" spans="1:19" x14ac:dyDescent="0.25">
      <c r="A97" s="147">
        <v>312021302</v>
      </c>
      <c r="B97" s="33" t="s">
        <v>499</v>
      </c>
      <c r="C97" s="148"/>
      <c r="D97" s="152">
        <f>SUM('[1]gastos ctas'!D97+[2]gctas!D97+[6]ct!D97)</f>
        <v>6582000000</v>
      </c>
      <c r="E97" s="152">
        <f>SUM('[1]gastos ctas'!E97+[2]gctas!E97+[6]ct!E97)</f>
        <v>0</v>
      </c>
      <c r="F97" s="150">
        <f t="shared" si="9"/>
        <v>6582000000</v>
      </c>
      <c r="G97" s="25">
        <f t="shared" si="10"/>
        <v>2.547448006867568E-2</v>
      </c>
      <c r="H97" s="152"/>
      <c r="I97" s="151">
        <f t="shared" si="11"/>
        <v>6582000000</v>
      </c>
      <c r="J97" s="152">
        <f>SUM('[1]gastos ctas'!J97+[2]gctas!J97+[6]ct!J97)</f>
        <v>563007533</v>
      </c>
      <c r="K97" s="25">
        <f t="shared" si="12"/>
        <v>8.5537455636584632</v>
      </c>
      <c r="L97" s="150">
        <f t="shared" si="16"/>
        <v>875978605</v>
      </c>
      <c r="M97" s="25">
        <f t="shared" si="13"/>
        <v>13.308699559404435</v>
      </c>
      <c r="N97" s="152">
        <f>SUM('[1]gastos ctas'!N97+[2]gctas!N97+[6]ct!N97)</f>
        <v>1438986138</v>
      </c>
      <c r="O97" s="25">
        <f t="shared" si="14"/>
        <v>21.862445123062898</v>
      </c>
      <c r="P97" s="151">
        <f t="shared" si="17"/>
        <v>5143013862</v>
      </c>
      <c r="R97" s="152">
        <f>SUM('[1]gastos ctas'!E97+[2]gctas!E97+[6]ct!E97)</f>
        <v>0</v>
      </c>
      <c r="S97" s="191">
        <f t="shared" si="15"/>
        <v>0</v>
      </c>
    </row>
    <row r="98" spans="1:19" x14ac:dyDescent="0.25">
      <c r="A98" s="147">
        <v>312021399</v>
      </c>
      <c r="B98" s="28" t="s">
        <v>500</v>
      </c>
      <c r="C98" s="148"/>
      <c r="D98" s="152">
        <f>SUM('[1]gastos ctas'!D98+[2]gctas!D98+[6]ct!D98)</f>
        <v>580029000</v>
      </c>
      <c r="E98" s="152">
        <f>SUM('[1]gastos ctas'!E98+[2]gctas!E98+[6]ct!E98)</f>
        <v>17583800</v>
      </c>
      <c r="F98" s="150">
        <f t="shared" si="9"/>
        <v>597612800</v>
      </c>
      <c r="G98" s="25">
        <f t="shared" si="10"/>
        <v>2.3129558435711741E-3</v>
      </c>
      <c r="H98" s="152"/>
      <c r="I98" s="151">
        <f t="shared" si="11"/>
        <v>597612800</v>
      </c>
      <c r="J98" s="152">
        <f>SUM('[1]gastos ctas'!J98+[2]gctas!J98+[6]ct!J98)</f>
        <v>226481172</v>
      </c>
      <c r="K98" s="25">
        <f t="shared" si="12"/>
        <v>37.897644093299206</v>
      </c>
      <c r="L98" s="150">
        <f t="shared" si="16"/>
        <v>-19106406</v>
      </c>
      <c r="M98" s="25">
        <f t="shared" si="13"/>
        <v>-3.1971212798654913</v>
      </c>
      <c r="N98" s="152">
        <f>SUM('[1]gastos ctas'!N98+[2]gctas!N98+[6]ct!N98)</f>
        <v>207374766</v>
      </c>
      <c r="O98" s="25">
        <f t="shared" si="14"/>
        <v>34.700522813433714</v>
      </c>
      <c r="P98" s="151">
        <f t="shared" si="17"/>
        <v>390238034</v>
      </c>
      <c r="R98" s="152">
        <f>SUM('[1]gastos ctas'!E98+[2]gctas!E98+[6]ct!E98)</f>
        <v>17583800</v>
      </c>
      <c r="S98" s="191">
        <f t="shared" si="15"/>
        <v>0</v>
      </c>
    </row>
    <row r="99" spans="1:19" hidden="1" x14ac:dyDescent="0.25">
      <c r="A99" s="147">
        <v>3120215</v>
      </c>
      <c r="B99" s="28" t="s">
        <v>501</v>
      </c>
      <c r="C99" s="148"/>
      <c r="D99" s="152">
        <f>SUM('[1]gastos ctas'!D99+[2]gctas!D99+[6]ct!D99)</f>
        <v>0</v>
      </c>
      <c r="E99" s="152">
        <f>SUM('[1]gastos ctas'!E99+[2]gctas!E99+[6]ct!E99)</f>
        <v>0</v>
      </c>
      <c r="F99" s="150">
        <f t="shared" si="9"/>
        <v>0</v>
      </c>
      <c r="G99" s="25">
        <f t="shared" si="10"/>
        <v>0</v>
      </c>
      <c r="H99" s="152"/>
      <c r="I99" s="151">
        <f t="shared" si="11"/>
        <v>0</v>
      </c>
      <c r="J99" s="152">
        <f>SUM('[1]gastos ctas'!J99+[2]gctas!J99+[6]ct!J99)</f>
        <v>0</v>
      </c>
      <c r="K99" s="25">
        <f t="shared" si="12"/>
        <v>0</v>
      </c>
      <c r="L99" s="150">
        <f t="shared" si="16"/>
        <v>0</v>
      </c>
      <c r="M99" s="25">
        <f t="shared" si="13"/>
        <v>0</v>
      </c>
      <c r="N99" s="152">
        <f>SUM('[1]gastos ctas'!N99+[2]gctas!N99+[6]ct!N99)</f>
        <v>0</v>
      </c>
      <c r="O99" s="25">
        <f t="shared" si="14"/>
        <v>0</v>
      </c>
      <c r="P99" s="151">
        <f t="shared" si="17"/>
        <v>0</v>
      </c>
      <c r="R99" s="152">
        <f>SUM('[1]gastos ctas'!E99+[2]gctas!E99+[6]ct!E99)</f>
        <v>0</v>
      </c>
      <c r="S99" s="191">
        <f t="shared" si="15"/>
        <v>0</v>
      </c>
    </row>
    <row r="100" spans="1:19" x14ac:dyDescent="0.25">
      <c r="A100" s="147">
        <v>3120217</v>
      </c>
      <c r="B100" s="33" t="s">
        <v>502</v>
      </c>
      <c r="C100" s="148"/>
      <c r="D100" s="152">
        <f>SUM('[1]gastos ctas'!D100+[2]gctas!D100+[6]ct!D100)</f>
        <v>5839116000</v>
      </c>
      <c r="E100" s="152">
        <f>SUM('[1]gastos ctas'!E100+[2]gctas!E100+[6]ct!E100)</f>
        <v>0</v>
      </c>
      <c r="F100" s="150">
        <f t="shared" si="9"/>
        <v>5839116000</v>
      </c>
      <c r="G100" s="25">
        <f t="shared" si="10"/>
        <v>2.2599277447688436E-2</v>
      </c>
      <c r="H100" s="152"/>
      <c r="I100" s="151">
        <f t="shared" si="11"/>
        <v>5839116000</v>
      </c>
      <c r="J100" s="152">
        <f>SUM('[1]gastos ctas'!J100+[2]gctas!J100+[6]ct!J100)</f>
        <v>2583900</v>
      </c>
      <c r="K100" s="25">
        <f t="shared" si="12"/>
        <v>4.425156136648082E-2</v>
      </c>
      <c r="L100" s="150">
        <f t="shared" si="16"/>
        <v>3822595072</v>
      </c>
      <c r="M100" s="25">
        <f t="shared" si="13"/>
        <v>65.465304542673934</v>
      </c>
      <c r="N100" s="152">
        <f>SUM('[1]gastos ctas'!N100+[2]gctas!N100+[6]ct!N100)</f>
        <v>3825178972</v>
      </c>
      <c r="O100" s="25">
        <f t="shared" si="14"/>
        <v>65.509556104040399</v>
      </c>
      <c r="P100" s="151">
        <f t="shared" si="17"/>
        <v>2013937028</v>
      </c>
      <c r="R100" s="152">
        <f>SUM('[1]gastos ctas'!E100+[2]gctas!E100+[6]ct!E100)</f>
        <v>0</v>
      </c>
      <c r="S100" s="191">
        <f t="shared" si="15"/>
        <v>0</v>
      </c>
    </row>
    <row r="101" spans="1:19" x14ac:dyDescent="0.25">
      <c r="A101" s="147">
        <v>3120218</v>
      </c>
      <c r="B101" s="33" t="s">
        <v>503</v>
      </c>
      <c r="C101" s="148"/>
      <c r="D101" s="152">
        <f>SUM('[1]gastos ctas'!D101+[2]gctas!D101+[6]ct!D101)</f>
        <v>45000000</v>
      </c>
      <c r="E101" s="152">
        <f>SUM('[1]gastos ctas'!E101+[2]gctas!E101+[6]ct!E101)</f>
        <v>0</v>
      </c>
      <c r="F101" s="150">
        <f t="shared" si="9"/>
        <v>45000000</v>
      </c>
      <c r="G101" s="25">
        <f t="shared" si="10"/>
        <v>1.7416463128082737E-4</v>
      </c>
      <c r="H101" s="152"/>
      <c r="I101" s="151">
        <f t="shared" si="11"/>
        <v>45000000</v>
      </c>
      <c r="J101" s="152">
        <f>SUM('[1]gastos ctas'!J101+[2]gctas!J101+[6]ct!J101)</f>
        <v>0</v>
      </c>
      <c r="K101" s="25">
        <f t="shared" si="12"/>
        <v>0</v>
      </c>
      <c r="L101" s="150">
        <f t="shared" si="16"/>
        <v>0</v>
      </c>
      <c r="M101" s="25">
        <f t="shared" si="13"/>
        <v>0</v>
      </c>
      <c r="N101" s="152">
        <f>SUM('[1]gastos ctas'!N101+[2]gctas!N101+[6]ct!N101)</f>
        <v>0</v>
      </c>
      <c r="O101" s="25">
        <f t="shared" si="14"/>
        <v>0</v>
      </c>
      <c r="P101" s="151">
        <f t="shared" si="17"/>
        <v>45000000</v>
      </c>
      <c r="R101" s="152">
        <f>SUM('[1]gastos ctas'!E101+[2]gctas!E101+[6]ct!E101)</f>
        <v>0</v>
      </c>
      <c r="S101" s="191">
        <f t="shared" si="15"/>
        <v>0</v>
      </c>
    </row>
    <row r="102" spans="1:19" x14ac:dyDescent="0.25">
      <c r="A102" s="147">
        <v>31203</v>
      </c>
      <c r="B102" s="28" t="s">
        <v>504</v>
      </c>
      <c r="C102" s="148"/>
      <c r="D102" s="152">
        <f>SUM(D104:D108)</f>
        <v>252721915089</v>
      </c>
      <c r="E102" s="152">
        <f>SUM(E104:E108)</f>
        <v>7649409675</v>
      </c>
      <c r="F102" s="150">
        <f t="shared" si="9"/>
        <v>260371324764</v>
      </c>
      <c r="G102" s="25">
        <f t="shared" si="10"/>
        <v>1.0077216838582803</v>
      </c>
      <c r="H102" s="152">
        <f>SUM(H104:H108)</f>
        <v>0</v>
      </c>
      <c r="I102" s="151">
        <f t="shared" si="11"/>
        <v>260371324764</v>
      </c>
      <c r="J102" s="152">
        <f>SUM(J104:J108)</f>
        <v>42314901614</v>
      </c>
      <c r="K102" s="25">
        <f t="shared" si="12"/>
        <v>16.251751859523754</v>
      </c>
      <c r="L102" s="150">
        <f t="shared" si="16"/>
        <v>18792660102</v>
      </c>
      <c r="M102" s="25">
        <f t="shared" si="13"/>
        <v>7.2176381631247706</v>
      </c>
      <c r="N102" s="152">
        <f>SUM(N104:N108)</f>
        <v>61107561716</v>
      </c>
      <c r="O102" s="25">
        <f t="shared" si="14"/>
        <v>23.469390022648522</v>
      </c>
      <c r="P102" s="151">
        <f t="shared" si="17"/>
        <v>199263763048</v>
      </c>
      <c r="R102" s="152">
        <f>SUM('[1]gastos ctas'!E102+[2]gctas!E102+[6]ct!E102)</f>
        <v>7649409675</v>
      </c>
      <c r="S102" s="191">
        <f t="shared" si="15"/>
        <v>0</v>
      </c>
    </row>
    <row r="103" spans="1:19" x14ac:dyDescent="0.25">
      <c r="A103" s="147">
        <v>3120301</v>
      </c>
      <c r="B103" s="28" t="s">
        <v>505</v>
      </c>
      <c r="C103" s="148"/>
      <c r="D103" s="149">
        <f>SUM(D104)</f>
        <v>9542774000</v>
      </c>
      <c r="E103" s="149">
        <f>SUM(E104)</f>
        <v>3633149456</v>
      </c>
      <c r="F103" s="150">
        <f t="shared" si="9"/>
        <v>13175923456</v>
      </c>
      <c r="G103" s="25">
        <f t="shared" si="10"/>
        <v>5.0995107788858761E-2</v>
      </c>
      <c r="H103" s="149">
        <f>SUM(H104)</f>
        <v>0</v>
      </c>
      <c r="I103" s="151">
        <f t="shared" si="11"/>
        <v>13175923456</v>
      </c>
      <c r="J103" s="149">
        <f>SUM(J104)</f>
        <v>1358688173</v>
      </c>
      <c r="K103" s="25">
        <f t="shared" si="12"/>
        <v>10.311900926999435</v>
      </c>
      <c r="L103" s="150">
        <f t="shared" si="16"/>
        <v>75122243</v>
      </c>
      <c r="M103" s="25">
        <f t="shared" si="13"/>
        <v>0.57014784011811437</v>
      </c>
      <c r="N103" s="149">
        <f>SUM(N104)</f>
        <v>1433810416</v>
      </c>
      <c r="O103" s="25">
        <f t="shared" si="14"/>
        <v>10.882048767117549</v>
      </c>
      <c r="P103" s="151">
        <f t="shared" si="17"/>
        <v>11742113040</v>
      </c>
      <c r="R103" s="152">
        <f>SUM('[1]gastos ctas'!E103+[2]gctas!E103+[6]ct!E103)</f>
        <v>3633149456</v>
      </c>
      <c r="S103" s="191">
        <f t="shared" si="15"/>
        <v>0</v>
      </c>
    </row>
    <row r="104" spans="1:19" x14ac:dyDescent="0.25">
      <c r="A104" s="147">
        <v>312030102</v>
      </c>
      <c r="B104" s="33" t="s">
        <v>506</v>
      </c>
      <c r="C104" s="148"/>
      <c r="D104" s="152">
        <f>SUM('[1]gastos ctas'!D104+[2]gctas!D104+[6]ct!D104)</f>
        <v>9542774000</v>
      </c>
      <c r="E104" s="152">
        <f>SUM('[1]gastos ctas'!E104+[2]gctas!E104+[6]ct!E104)</f>
        <v>3633149456</v>
      </c>
      <c r="F104" s="150">
        <f t="shared" si="9"/>
        <v>13175923456</v>
      </c>
      <c r="G104" s="25">
        <f t="shared" si="10"/>
        <v>5.0995107788858761E-2</v>
      </c>
      <c r="H104" s="152"/>
      <c r="I104" s="151">
        <f t="shared" si="11"/>
        <v>13175923456</v>
      </c>
      <c r="J104" s="152">
        <f>SUM('[1]gastos ctas'!J104+[2]gctas!J104+[6]ct!J104)</f>
        <v>1358688173</v>
      </c>
      <c r="K104" s="25">
        <f t="shared" si="12"/>
        <v>10.311900926999435</v>
      </c>
      <c r="L104" s="150">
        <f t="shared" si="16"/>
        <v>75122243</v>
      </c>
      <c r="M104" s="25">
        <f t="shared" si="13"/>
        <v>0.57014784011811437</v>
      </c>
      <c r="N104" s="152">
        <f>SUM('[1]gastos ctas'!N104+[2]gctas!N104+[6]ct!N104)</f>
        <v>1433810416</v>
      </c>
      <c r="O104" s="25">
        <f t="shared" si="14"/>
        <v>10.882048767117549</v>
      </c>
      <c r="P104" s="151">
        <f t="shared" si="17"/>
        <v>11742113040</v>
      </c>
      <c r="R104" s="152">
        <f>SUM('[1]gastos ctas'!E104+[2]gctas!E104+[6]ct!E104)</f>
        <v>3633149456</v>
      </c>
      <c r="S104" s="191">
        <f t="shared" si="15"/>
        <v>0</v>
      </c>
    </row>
    <row r="105" spans="1:19" ht="25.5" x14ac:dyDescent="0.25">
      <c r="A105" s="147">
        <v>3120302</v>
      </c>
      <c r="B105" s="28" t="s">
        <v>507</v>
      </c>
      <c r="C105" s="148"/>
      <c r="D105" s="152">
        <f>SUM('[1]gastos ctas'!D105+[2]gctas!D105+[6]ct!D105)</f>
        <v>212219572028</v>
      </c>
      <c r="E105" s="152">
        <f>SUM('[1]gastos ctas'!E105+[2]gctas!E105+[6]ct!E105)</f>
        <v>3160856105</v>
      </c>
      <c r="F105" s="150">
        <f t="shared" si="9"/>
        <v>215380428133</v>
      </c>
      <c r="G105" s="25">
        <f t="shared" si="10"/>
        <v>0.83359228557534848</v>
      </c>
      <c r="H105" s="152"/>
      <c r="I105" s="151">
        <f t="shared" si="11"/>
        <v>215380428133</v>
      </c>
      <c r="J105" s="152">
        <f>SUM('[1]gastos ctas'!J105+[2]gctas!J105+[6]ct!J105)</f>
        <v>38019240418</v>
      </c>
      <c r="K105" s="25">
        <f t="shared" si="12"/>
        <v>17.652133365861204</v>
      </c>
      <c r="L105" s="150">
        <f t="shared" si="16"/>
        <v>7721910763</v>
      </c>
      <c r="M105" s="25">
        <f t="shared" si="13"/>
        <v>3.585242554273143</v>
      </c>
      <c r="N105" s="152">
        <f>SUM('[1]gastos ctas'!N105+[2]gctas!N105+[6]ct!N105)</f>
        <v>45741151181</v>
      </c>
      <c r="O105" s="25">
        <f t="shared" si="14"/>
        <v>21.237375920134344</v>
      </c>
      <c r="P105" s="151">
        <f t="shared" si="17"/>
        <v>169639276952</v>
      </c>
      <c r="R105" s="152">
        <f>SUM('[1]gastos ctas'!E105+[2]gctas!E105+[6]ct!E105)</f>
        <v>3160856105</v>
      </c>
      <c r="S105" s="191">
        <f t="shared" si="15"/>
        <v>0</v>
      </c>
    </row>
    <row r="106" spans="1:19" x14ac:dyDescent="0.25">
      <c r="A106" s="147">
        <v>3120303</v>
      </c>
      <c r="B106" s="28" t="s">
        <v>508</v>
      </c>
      <c r="C106" s="148"/>
      <c r="D106" s="152">
        <f>SUM('[1]gastos ctas'!D106+[2]gctas!D106+[6]ct!D106)</f>
        <v>3860573011</v>
      </c>
      <c r="E106" s="152">
        <f>SUM('[1]gastos ctas'!E106+[2]gctas!E106+[6]ct!E106)</f>
        <v>0</v>
      </c>
      <c r="F106" s="150">
        <f t="shared" si="9"/>
        <v>3860573011</v>
      </c>
      <c r="G106" s="25">
        <f t="shared" si="10"/>
        <v>1.4941672777633965E-2</v>
      </c>
      <c r="H106" s="152"/>
      <c r="I106" s="151">
        <f t="shared" si="11"/>
        <v>3860573011</v>
      </c>
      <c r="J106" s="152">
        <f>SUM('[1]gastos ctas'!J106+[2]gctas!J106+[6]ct!J106)</f>
        <v>55250939</v>
      </c>
      <c r="K106" s="25">
        <f t="shared" si="12"/>
        <v>1.4311590233515208</v>
      </c>
      <c r="L106" s="150">
        <f t="shared" si="16"/>
        <v>1986509787</v>
      </c>
      <c r="M106" s="25">
        <f t="shared" si="13"/>
        <v>51.456345504664768</v>
      </c>
      <c r="N106" s="152">
        <f>SUM('[1]gastos ctas'!N106+[2]gctas!N106+[6]ct!N106)</f>
        <v>2041760726</v>
      </c>
      <c r="O106" s="25">
        <f t="shared" si="14"/>
        <v>52.887504528016294</v>
      </c>
      <c r="P106" s="151">
        <f t="shared" si="17"/>
        <v>1818812285</v>
      </c>
      <c r="R106" s="152">
        <f>SUM('[1]gastos ctas'!E106+[2]gctas!E106+[6]ct!E106)</f>
        <v>0</v>
      </c>
      <c r="S106" s="191">
        <f t="shared" si="15"/>
        <v>0</v>
      </c>
    </row>
    <row r="107" spans="1:19" x14ac:dyDescent="0.25">
      <c r="A107" s="147">
        <v>3120306</v>
      </c>
      <c r="B107" s="154" t="s">
        <v>509</v>
      </c>
      <c r="C107" s="148"/>
      <c r="D107" s="152">
        <f>SUM('[1]gastos ctas'!D107+[2]gctas!D107+[6]ct!D107)</f>
        <v>2100000000</v>
      </c>
      <c r="E107" s="152">
        <f>SUM('[1]gastos ctas'!E107+[2]gctas!E107+[6]ct!E107)</f>
        <v>0</v>
      </c>
      <c r="F107" s="150">
        <f t="shared" si="9"/>
        <v>2100000000</v>
      </c>
      <c r="G107" s="25">
        <f t="shared" si="10"/>
        <v>8.1276827931052783E-3</v>
      </c>
      <c r="H107" s="152"/>
      <c r="I107" s="151">
        <f t="shared" si="11"/>
        <v>2100000000</v>
      </c>
      <c r="J107" s="152">
        <f>SUM('[1]gastos ctas'!J107+[2]gctas!J107+[6]ct!J107)</f>
        <v>910700305</v>
      </c>
      <c r="K107" s="25">
        <f t="shared" si="12"/>
        <v>43.366681190476193</v>
      </c>
      <c r="L107" s="150">
        <f t="shared" si="16"/>
        <v>0</v>
      </c>
      <c r="M107" s="25">
        <f t="shared" si="13"/>
        <v>0</v>
      </c>
      <c r="N107" s="152">
        <f>SUM('[1]gastos ctas'!N107+[2]gctas!N107+[6]ct!N107)</f>
        <v>910700305</v>
      </c>
      <c r="O107" s="25">
        <f t="shared" si="14"/>
        <v>43.366681190476193</v>
      </c>
      <c r="P107" s="151">
        <f t="shared" si="17"/>
        <v>1189299695</v>
      </c>
      <c r="R107" s="152">
        <f>SUM('[1]gastos ctas'!E107+[2]gctas!E107+[6]ct!E107)</f>
        <v>0</v>
      </c>
      <c r="S107" s="191">
        <f t="shared" si="15"/>
        <v>0</v>
      </c>
    </row>
    <row r="108" spans="1:19" x14ac:dyDescent="0.25">
      <c r="A108" s="147">
        <v>3120399</v>
      </c>
      <c r="B108" s="28" t="s">
        <v>504</v>
      </c>
      <c r="C108" s="148"/>
      <c r="D108" s="152">
        <f>SUM('[1]gastos ctas'!D108+[2]gctas!D108+[6]ct!D108)</f>
        <v>24998996050</v>
      </c>
      <c r="E108" s="152">
        <f>SUM('[1]gastos ctas'!E108+[2]gctas!E108+[6]ct!E108)</f>
        <v>855404114</v>
      </c>
      <c r="F108" s="150">
        <f t="shared" si="9"/>
        <v>25854400164</v>
      </c>
      <c r="G108" s="25">
        <f t="shared" si="10"/>
        <v>0.10006493492333383</v>
      </c>
      <c r="H108" s="152"/>
      <c r="I108" s="151">
        <f t="shared" si="11"/>
        <v>25854400164</v>
      </c>
      <c r="J108" s="152">
        <f>SUM('[1]gastos ctas'!J108+[2]gctas!J108+[6]ct!J108)</f>
        <v>1971021779</v>
      </c>
      <c r="K108" s="25">
        <f t="shared" si="12"/>
        <v>7.6235447989409399</v>
      </c>
      <c r="L108" s="150">
        <f t="shared" si="16"/>
        <v>9009117309</v>
      </c>
      <c r="M108" s="25">
        <f t="shared" si="13"/>
        <v>34.845586251675684</v>
      </c>
      <c r="N108" s="152">
        <f>SUM('[1]gastos ctas'!N108+[2]gctas!N108+[6]ct!N108)</f>
        <v>10980139088</v>
      </c>
      <c r="O108" s="25">
        <f t="shared" si="14"/>
        <v>42.469131050616625</v>
      </c>
      <c r="P108" s="151">
        <f t="shared" si="17"/>
        <v>14874261076</v>
      </c>
      <c r="R108" s="152">
        <f>SUM('[1]gastos ctas'!E108+[2]gctas!E108+[6]ct!E108)</f>
        <v>855404114</v>
      </c>
      <c r="S108" s="191">
        <f t="shared" si="15"/>
        <v>0</v>
      </c>
    </row>
    <row r="109" spans="1:19" x14ac:dyDescent="0.25">
      <c r="A109" s="141">
        <v>313</v>
      </c>
      <c r="B109" s="26" t="s">
        <v>510</v>
      </c>
      <c r="C109" s="143"/>
      <c r="D109" s="144">
        <f>SUM(D110+D137+D171+D173+D180+D176)</f>
        <v>901821809000</v>
      </c>
      <c r="E109" s="144">
        <f>SUM(E110+E137+E171+E173+E180+E176)</f>
        <v>-1130408250</v>
      </c>
      <c r="F109" s="150">
        <f t="shared" si="9"/>
        <v>900691400750</v>
      </c>
      <c r="G109" s="20">
        <f t="shared" si="10"/>
        <v>3.4859685713207926</v>
      </c>
      <c r="H109" s="144">
        <f>SUM(H110+H137+H171+H173+H180+H176)</f>
        <v>0</v>
      </c>
      <c r="I109" s="146">
        <f t="shared" si="11"/>
        <v>900691400750</v>
      </c>
      <c r="J109" s="144">
        <f>SUM(J110+J137+J171+J173+J180+J176)</f>
        <v>127538312385</v>
      </c>
      <c r="K109" s="20">
        <f t="shared" si="12"/>
        <v>14.160045524893395</v>
      </c>
      <c r="L109" s="145">
        <f t="shared" si="16"/>
        <v>11670104689</v>
      </c>
      <c r="M109" s="20">
        <f t="shared" si="13"/>
        <v>1.2956829252818867</v>
      </c>
      <c r="N109" s="144">
        <f>SUM(N110+N137+N171+N173+N180+N176)</f>
        <v>139208417074</v>
      </c>
      <c r="O109" s="20">
        <f t="shared" si="14"/>
        <v>15.455728450175279</v>
      </c>
      <c r="P109" s="146">
        <f t="shared" si="17"/>
        <v>761482983676</v>
      </c>
      <c r="R109" s="152">
        <f>SUM('[1]gastos ctas'!E109+[2]gctas!E109+[6]ct!E109)</f>
        <v>-1130408250</v>
      </c>
      <c r="S109" s="191">
        <f t="shared" si="15"/>
        <v>0</v>
      </c>
    </row>
    <row r="110" spans="1:19" hidden="1" x14ac:dyDescent="0.25">
      <c r="A110" s="147">
        <v>31301</v>
      </c>
      <c r="B110" s="26" t="s">
        <v>511</v>
      </c>
      <c r="C110" s="148"/>
      <c r="D110" s="144">
        <f>SUM(D111:D136)-D125-D129</f>
        <v>0</v>
      </c>
      <c r="E110" s="144">
        <f>SUM(E111:E136)-E125-E129</f>
        <v>0</v>
      </c>
      <c r="F110" s="150">
        <f t="shared" si="9"/>
        <v>0</v>
      </c>
      <c r="G110" s="20">
        <f t="shared" si="10"/>
        <v>0</v>
      </c>
      <c r="H110" s="144">
        <f>SUM(H111:H136)-H125-H129</f>
        <v>0</v>
      </c>
      <c r="I110" s="146">
        <f t="shared" si="11"/>
        <v>0</v>
      </c>
      <c r="J110" s="144">
        <f>SUM(J111:J136)-J125-J129</f>
        <v>0</v>
      </c>
      <c r="K110" s="20">
        <f t="shared" si="12"/>
        <v>0</v>
      </c>
      <c r="L110" s="145">
        <f t="shared" si="16"/>
        <v>0</v>
      </c>
      <c r="M110" s="20">
        <f t="shared" si="13"/>
        <v>0</v>
      </c>
      <c r="N110" s="144">
        <f>SUM(N111:N136)-N125-N129</f>
        <v>0</v>
      </c>
      <c r="O110" s="20">
        <f t="shared" si="14"/>
        <v>0</v>
      </c>
      <c r="P110" s="146">
        <f t="shared" si="17"/>
        <v>0</v>
      </c>
      <c r="R110" s="152">
        <f>SUM('[1]gastos ctas'!E110+[2]gctas!E110+[6]ct!E110)</f>
        <v>0</v>
      </c>
      <c r="S110" s="191">
        <f t="shared" si="15"/>
        <v>0</v>
      </c>
    </row>
    <row r="111" spans="1:19" hidden="1" x14ac:dyDescent="0.25">
      <c r="A111" s="147">
        <v>3130104</v>
      </c>
      <c r="B111" s="28" t="s">
        <v>512</v>
      </c>
      <c r="C111" s="148"/>
      <c r="D111" s="152">
        <f>SUM('[1]gastos ctas'!D111+[2]gctas!D111+[6]ct!D111)</f>
        <v>0</v>
      </c>
      <c r="E111" s="152">
        <f>SUM('[1]gastos ctas'!E111+[2]gctas!E111+[6]ct!E111)</f>
        <v>0</v>
      </c>
      <c r="F111" s="150">
        <f t="shared" si="9"/>
        <v>0</v>
      </c>
      <c r="G111" s="20">
        <f t="shared" si="10"/>
        <v>0</v>
      </c>
      <c r="H111" s="152"/>
      <c r="I111" s="146">
        <f t="shared" si="11"/>
        <v>0</v>
      </c>
      <c r="J111" s="152">
        <f>SUM('[1]gastos ctas'!J111+[2]gctas!J111+[6]ct!J111)</f>
        <v>0</v>
      </c>
      <c r="K111" s="20">
        <f t="shared" si="12"/>
        <v>0</v>
      </c>
      <c r="L111" s="145">
        <f t="shared" si="16"/>
        <v>0</v>
      </c>
      <c r="M111" s="20">
        <f t="shared" si="13"/>
        <v>0</v>
      </c>
      <c r="N111" s="152">
        <f>SUM('[1]gastos ctas'!N111+[2]gctas!N111+[6]ct!N111)</f>
        <v>0</v>
      </c>
      <c r="O111" s="20">
        <f t="shared" si="14"/>
        <v>0</v>
      </c>
      <c r="P111" s="146">
        <f t="shared" si="17"/>
        <v>0</v>
      </c>
      <c r="R111" s="152">
        <f>SUM('[1]gastos ctas'!E111+[2]gctas!E111+[6]ct!E111)</f>
        <v>0</v>
      </c>
      <c r="S111" s="191">
        <f t="shared" si="15"/>
        <v>0</v>
      </c>
    </row>
    <row r="112" spans="1:19" ht="25.5" hidden="1" x14ac:dyDescent="0.25">
      <c r="A112" s="147">
        <v>3130105</v>
      </c>
      <c r="B112" s="28" t="s">
        <v>513</v>
      </c>
      <c r="C112" s="148"/>
      <c r="D112" s="152">
        <f>SUM('[1]gastos ctas'!D112+[2]gctas!D112+[6]ct!D112)</f>
        <v>0</v>
      </c>
      <c r="E112" s="152">
        <f>SUM('[1]gastos ctas'!E112+[2]gctas!E112+[6]ct!E112)</f>
        <v>0</v>
      </c>
      <c r="F112" s="150">
        <f t="shared" si="9"/>
        <v>0</v>
      </c>
      <c r="G112" s="20">
        <f t="shared" si="10"/>
        <v>0</v>
      </c>
      <c r="H112" s="152"/>
      <c r="I112" s="146">
        <f t="shared" si="11"/>
        <v>0</v>
      </c>
      <c r="J112" s="152">
        <f>SUM('[1]gastos ctas'!J112+[2]gctas!J112+[6]ct!J112)</f>
        <v>0</v>
      </c>
      <c r="K112" s="20">
        <f t="shared" si="12"/>
        <v>0</v>
      </c>
      <c r="L112" s="145">
        <f t="shared" si="16"/>
        <v>0</v>
      </c>
      <c r="M112" s="20">
        <f t="shared" si="13"/>
        <v>0</v>
      </c>
      <c r="N112" s="152">
        <f>SUM('[1]gastos ctas'!N112+[2]gctas!N112+[6]ct!N112)</f>
        <v>0</v>
      </c>
      <c r="O112" s="20">
        <f t="shared" si="14"/>
        <v>0</v>
      </c>
      <c r="P112" s="146">
        <f t="shared" si="17"/>
        <v>0</v>
      </c>
      <c r="R112" s="152">
        <f>SUM('[1]gastos ctas'!E112+[2]gctas!E112+[6]ct!E112)</f>
        <v>0</v>
      </c>
      <c r="S112" s="191">
        <f t="shared" si="15"/>
        <v>0</v>
      </c>
    </row>
    <row r="113" spans="1:19" hidden="1" x14ac:dyDescent="0.25">
      <c r="A113" s="147">
        <v>3130107</v>
      </c>
      <c r="B113" s="28" t="s">
        <v>514</v>
      </c>
      <c r="C113" s="148"/>
      <c r="D113" s="152">
        <f>SUM('[1]gastos ctas'!D113+[2]gctas!D113+[6]ct!D113)</f>
        <v>0</v>
      </c>
      <c r="E113" s="152">
        <f>SUM('[1]gastos ctas'!E113+[2]gctas!E113+[6]ct!E113)</f>
        <v>0</v>
      </c>
      <c r="F113" s="150">
        <f t="shared" si="9"/>
        <v>0</v>
      </c>
      <c r="G113" s="20">
        <f t="shared" si="10"/>
        <v>0</v>
      </c>
      <c r="H113" s="152"/>
      <c r="I113" s="146">
        <f t="shared" si="11"/>
        <v>0</v>
      </c>
      <c r="J113" s="152">
        <f>SUM('[1]gastos ctas'!J113+[2]gctas!J113+[6]ct!J113)</f>
        <v>0</v>
      </c>
      <c r="K113" s="20">
        <f t="shared" si="12"/>
        <v>0</v>
      </c>
      <c r="L113" s="145">
        <f t="shared" si="16"/>
        <v>0</v>
      </c>
      <c r="M113" s="20">
        <f t="shared" si="13"/>
        <v>0</v>
      </c>
      <c r="N113" s="152">
        <f>SUM('[1]gastos ctas'!N113+[2]gctas!N113+[6]ct!N113)</f>
        <v>0</v>
      </c>
      <c r="O113" s="20">
        <f t="shared" si="14"/>
        <v>0</v>
      </c>
      <c r="P113" s="146">
        <f t="shared" si="17"/>
        <v>0</v>
      </c>
      <c r="R113" s="152">
        <f>SUM('[1]gastos ctas'!E113+[2]gctas!E113+[6]ct!E113)</f>
        <v>0</v>
      </c>
      <c r="S113" s="191">
        <f t="shared" si="15"/>
        <v>0</v>
      </c>
    </row>
    <row r="114" spans="1:19" hidden="1" x14ac:dyDescent="0.25">
      <c r="A114" s="147">
        <v>3130109</v>
      </c>
      <c r="B114" s="28" t="s">
        <v>515</v>
      </c>
      <c r="C114" s="148"/>
      <c r="D114" s="152">
        <f>SUM('[1]gastos ctas'!D114+[2]gctas!D114+[6]ct!D114)</f>
        <v>0</v>
      </c>
      <c r="E114" s="152">
        <f>SUM('[1]gastos ctas'!E114+[2]gctas!E114+[6]ct!E114)</f>
        <v>0</v>
      </c>
      <c r="F114" s="150">
        <f t="shared" si="9"/>
        <v>0</v>
      </c>
      <c r="G114" s="20">
        <f t="shared" si="10"/>
        <v>0</v>
      </c>
      <c r="H114" s="152"/>
      <c r="I114" s="146">
        <f t="shared" si="11"/>
        <v>0</v>
      </c>
      <c r="J114" s="152">
        <f>SUM('[1]gastos ctas'!J114+[2]gctas!J114+[6]ct!J114)</f>
        <v>0</v>
      </c>
      <c r="K114" s="20">
        <f t="shared" si="12"/>
        <v>0</v>
      </c>
      <c r="L114" s="145">
        <f t="shared" si="16"/>
        <v>0</v>
      </c>
      <c r="M114" s="20">
        <f t="shared" si="13"/>
        <v>0</v>
      </c>
      <c r="N114" s="152">
        <f>SUM('[1]gastos ctas'!N114+[2]gctas!N114+[6]ct!N114)</f>
        <v>0</v>
      </c>
      <c r="O114" s="20">
        <f t="shared" si="14"/>
        <v>0</v>
      </c>
      <c r="P114" s="146">
        <f t="shared" si="17"/>
        <v>0</v>
      </c>
      <c r="R114" s="152">
        <f>SUM('[1]gastos ctas'!E114+[2]gctas!E114+[6]ct!E114)</f>
        <v>0</v>
      </c>
      <c r="S114" s="191">
        <f t="shared" si="15"/>
        <v>0</v>
      </c>
    </row>
    <row r="115" spans="1:19" ht="25.5" hidden="1" x14ac:dyDescent="0.25">
      <c r="A115" s="147">
        <v>3130111</v>
      </c>
      <c r="B115" s="28" t="s">
        <v>185</v>
      </c>
      <c r="C115" s="148"/>
      <c r="D115" s="152">
        <f>SUM('[1]gastos ctas'!D115+[2]gctas!D115+[6]ct!D115)</f>
        <v>0</v>
      </c>
      <c r="E115" s="152">
        <f>SUM('[1]gastos ctas'!E115+[2]gctas!E115+[6]ct!E115)</f>
        <v>0</v>
      </c>
      <c r="F115" s="150">
        <f t="shared" si="9"/>
        <v>0</v>
      </c>
      <c r="G115" s="20">
        <f t="shared" si="10"/>
        <v>0</v>
      </c>
      <c r="H115" s="152"/>
      <c r="I115" s="146">
        <f t="shared" si="11"/>
        <v>0</v>
      </c>
      <c r="J115" s="152">
        <f>SUM('[1]gastos ctas'!J115+[2]gctas!J115+[6]ct!J115)</f>
        <v>0</v>
      </c>
      <c r="K115" s="20">
        <f t="shared" si="12"/>
        <v>0</v>
      </c>
      <c r="L115" s="145">
        <f t="shared" si="16"/>
        <v>0</v>
      </c>
      <c r="M115" s="20">
        <f t="shared" si="13"/>
        <v>0</v>
      </c>
      <c r="N115" s="152">
        <f>SUM('[1]gastos ctas'!N115+[2]gctas!N115+[6]ct!N115)</f>
        <v>0</v>
      </c>
      <c r="O115" s="20">
        <f t="shared" si="14"/>
        <v>0</v>
      </c>
      <c r="P115" s="146">
        <f t="shared" si="17"/>
        <v>0</v>
      </c>
      <c r="R115" s="152">
        <f>SUM('[1]gastos ctas'!E115+[2]gctas!E115+[6]ct!E115)</f>
        <v>0</v>
      </c>
      <c r="S115" s="191">
        <f t="shared" si="15"/>
        <v>0</v>
      </c>
    </row>
    <row r="116" spans="1:19" ht="25.5" hidden="1" x14ac:dyDescent="0.25">
      <c r="A116" s="147">
        <v>3130114</v>
      </c>
      <c r="B116" s="28" t="s">
        <v>516</v>
      </c>
      <c r="C116" s="148"/>
      <c r="D116" s="152">
        <f>SUM('[1]gastos ctas'!D116+[2]gctas!D116+[6]ct!D116)</f>
        <v>0</v>
      </c>
      <c r="E116" s="152">
        <f>SUM('[1]gastos ctas'!E116+[2]gctas!E116+[6]ct!E116)</f>
        <v>0</v>
      </c>
      <c r="F116" s="150">
        <f t="shared" si="9"/>
        <v>0</v>
      </c>
      <c r="G116" s="20">
        <f t="shared" si="10"/>
        <v>0</v>
      </c>
      <c r="H116" s="152"/>
      <c r="I116" s="146">
        <f t="shared" si="11"/>
        <v>0</v>
      </c>
      <c r="J116" s="152">
        <f>SUM('[1]gastos ctas'!J116+[2]gctas!J116+[6]ct!J116)</f>
        <v>0</v>
      </c>
      <c r="K116" s="20">
        <f t="shared" si="12"/>
        <v>0</v>
      </c>
      <c r="L116" s="145">
        <f t="shared" si="16"/>
        <v>0</v>
      </c>
      <c r="M116" s="20">
        <f t="shared" si="13"/>
        <v>0</v>
      </c>
      <c r="N116" s="152">
        <f>SUM('[1]gastos ctas'!N116+[2]gctas!N116+[6]ct!N116)</f>
        <v>0</v>
      </c>
      <c r="O116" s="20">
        <f t="shared" si="14"/>
        <v>0</v>
      </c>
      <c r="P116" s="146">
        <f t="shared" si="17"/>
        <v>0</v>
      </c>
      <c r="R116" s="152">
        <f>SUM('[1]gastos ctas'!E116+[2]gctas!E116+[6]ct!E116)</f>
        <v>0</v>
      </c>
      <c r="S116" s="191">
        <f t="shared" si="15"/>
        <v>0</v>
      </c>
    </row>
    <row r="117" spans="1:19" hidden="1" x14ac:dyDescent="0.25">
      <c r="A117" s="147">
        <v>3130115</v>
      </c>
      <c r="B117" s="28" t="s">
        <v>517</v>
      </c>
      <c r="C117" s="148"/>
      <c r="D117" s="152">
        <f>SUM('[1]gastos ctas'!D117+[2]gctas!D117+[6]ct!D117)</f>
        <v>0</v>
      </c>
      <c r="E117" s="152">
        <f>SUM('[1]gastos ctas'!E117+[2]gctas!E117+[6]ct!E117)</f>
        <v>0</v>
      </c>
      <c r="F117" s="150">
        <f t="shared" si="9"/>
        <v>0</v>
      </c>
      <c r="G117" s="20">
        <f t="shared" si="10"/>
        <v>0</v>
      </c>
      <c r="H117" s="152"/>
      <c r="I117" s="146">
        <f t="shared" si="11"/>
        <v>0</v>
      </c>
      <c r="J117" s="152">
        <f>SUM('[1]gastos ctas'!J117+[2]gctas!J117+[6]ct!J117)</f>
        <v>0</v>
      </c>
      <c r="K117" s="20">
        <f t="shared" si="12"/>
        <v>0</v>
      </c>
      <c r="L117" s="145">
        <f t="shared" si="16"/>
        <v>0</v>
      </c>
      <c r="M117" s="20">
        <f t="shared" si="13"/>
        <v>0</v>
      </c>
      <c r="N117" s="152">
        <f>SUM('[1]gastos ctas'!N117+[2]gctas!N117+[6]ct!N117)</f>
        <v>0</v>
      </c>
      <c r="O117" s="20">
        <f t="shared" si="14"/>
        <v>0</v>
      </c>
      <c r="P117" s="146">
        <f t="shared" si="17"/>
        <v>0</v>
      </c>
      <c r="R117" s="152">
        <f>SUM('[1]gastos ctas'!E117+[2]gctas!E117+[6]ct!E117)</f>
        <v>0</v>
      </c>
      <c r="S117" s="191">
        <f t="shared" si="15"/>
        <v>0</v>
      </c>
    </row>
    <row r="118" spans="1:19" hidden="1" x14ac:dyDescent="0.25">
      <c r="A118" s="147">
        <v>3130116</v>
      </c>
      <c r="B118" s="28" t="s">
        <v>518</v>
      </c>
      <c r="C118" s="148"/>
      <c r="D118" s="152">
        <f>SUM('[1]gastos ctas'!D118+[2]gctas!D118+[6]ct!D118)</f>
        <v>0</v>
      </c>
      <c r="E118" s="152">
        <f>SUM('[1]gastos ctas'!E118+[2]gctas!E118+[6]ct!E118)</f>
        <v>0</v>
      </c>
      <c r="F118" s="150">
        <f t="shared" si="9"/>
        <v>0</v>
      </c>
      <c r="G118" s="20">
        <f t="shared" si="10"/>
        <v>0</v>
      </c>
      <c r="H118" s="152"/>
      <c r="I118" s="146">
        <f t="shared" si="11"/>
        <v>0</v>
      </c>
      <c r="J118" s="152">
        <f>SUM('[1]gastos ctas'!J118+[2]gctas!J118+[6]ct!J118)</f>
        <v>0</v>
      </c>
      <c r="K118" s="20">
        <f t="shared" si="12"/>
        <v>0</v>
      </c>
      <c r="L118" s="145">
        <f t="shared" si="16"/>
        <v>0</v>
      </c>
      <c r="M118" s="20">
        <f t="shared" si="13"/>
        <v>0</v>
      </c>
      <c r="N118" s="152">
        <f>SUM('[1]gastos ctas'!N118+[2]gctas!N118+[6]ct!N118)</f>
        <v>0</v>
      </c>
      <c r="O118" s="20">
        <f t="shared" si="14"/>
        <v>0</v>
      </c>
      <c r="P118" s="146">
        <f t="shared" si="17"/>
        <v>0</v>
      </c>
      <c r="R118" s="152">
        <f>SUM('[1]gastos ctas'!E118+[2]gctas!E118+[6]ct!E118)</f>
        <v>0</v>
      </c>
      <c r="S118" s="191">
        <f t="shared" si="15"/>
        <v>0</v>
      </c>
    </row>
    <row r="119" spans="1:19" hidden="1" x14ac:dyDescent="0.25">
      <c r="A119" s="147">
        <v>3130117</v>
      </c>
      <c r="B119" s="28" t="s">
        <v>519</v>
      </c>
      <c r="C119" s="148"/>
      <c r="D119" s="152">
        <f>SUM('[1]gastos ctas'!D119+[2]gctas!D119+[6]ct!D119)</f>
        <v>0</v>
      </c>
      <c r="E119" s="152">
        <f>SUM('[1]gastos ctas'!E119+[2]gctas!E119+[6]ct!E119)</f>
        <v>0</v>
      </c>
      <c r="F119" s="150">
        <f t="shared" si="9"/>
        <v>0</v>
      </c>
      <c r="G119" s="20">
        <f t="shared" si="10"/>
        <v>0</v>
      </c>
      <c r="H119" s="152"/>
      <c r="I119" s="146">
        <f t="shared" si="11"/>
        <v>0</v>
      </c>
      <c r="J119" s="152">
        <f>SUM('[1]gastos ctas'!J119+[2]gctas!J119+[6]ct!J119)</f>
        <v>0</v>
      </c>
      <c r="K119" s="20">
        <f t="shared" si="12"/>
        <v>0</v>
      </c>
      <c r="L119" s="145">
        <f t="shared" si="16"/>
        <v>0</v>
      </c>
      <c r="M119" s="20">
        <f t="shared" si="13"/>
        <v>0</v>
      </c>
      <c r="N119" s="152">
        <f>SUM('[1]gastos ctas'!N119+[2]gctas!N119+[6]ct!N119)</f>
        <v>0</v>
      </c>
      <c r="O119" s="20">
        <f t="shared" si="14"/>
        <v>0</v>
      </c>
      <c r="P119" s="146">
        <f t="shared" si="17"/>
        <v>0</v>
      </c>
      <c r="R119" s="152">
        <f>SUM('[1]gastos ctas'!E119+[2]gctas!E119+[6]ct!E119)</f>
        <v>0</v>
      </c>
      <c r="S119" s="191">
        <f t="shared" si="15"/>
        <v>0</v>
      </c>
    </row>
    <row r="120" spans="1:19" hidden="1" x14ac:dyDescent="0.25">
      <c r="A120" s="147">
        <v>3130118</v>
      </c>
      <c r="B120" s="28" t="s">
        <v>520</v>
      </c>
      <c r="C120" s="148"/>
      <c r="D120" s="152">
        <f>SUM('[1]gastos ctas'!D120+[2]gctas!D120+[6]ct!D120)</f>
        <v>0</v>
      </c>
      <c r="E120" s="152">
        <f>SUM('[1]gastos ctas'!E120+[2]gctas!E120+[6]ct!E120)</f>
        <v>0</v>
      </c>
      <c r="F120" s="150">
        <f t="shared" si="9"/>
        <v>0</v>
      </c>
      <c r="G120" s="20">
        <f t="shared" si="10"/>
        <v>0</v>
      </c>
      <c r="H120" s="152"/>
      <c r="I120" s="146">
        <f t="shared" si="11"/>
        <v>0</v>
      </c>
      <c r="J120" s="152">
        <f>SUM('[1]gastos ctas'!J120+[2]gctas!J120+[6]ct!J120)</f>
        <v>0</v>
      </c>
      <c r="K120" s="20">
        <f t="shared" si="12"/>
        <v>0</v>
      </c>
      <c r="L120" s="145">
        <f t="shared" si="16"/>
        <v>0</v>
      </c>
      <c r="M120" s="20">
        <f t="shared" si="13"/>
        <v>0</v>
      </c>
      <c r="N120" s="152">
        <f>SUM('[1]gastos ctas'!N120+[2]gctas!N120+[6]ct!N120)</f>
        <v>0</v>
      </c>
      <c r="O120" s="20">
        <f t="shared" si="14"/>
        <v>0</v>
      </c>
      <c r="P120" s="146">
        <f t="shared" si="17"/>
        <v>0</v>
      </c>
      <c r="R120" s="152">
        <f>SUM('[1]gastos ctas'!E120+[2]gctas!E120+[6]ct!E120)</f>
        <v>0</v>
      </c>
      <c r="S120" s="191">
        <f t="shared" si="15"/>
        <v>0</v>
      </c>
    </row>
    <row r="121" spans="1:19" ht="25.5" hidden="1" x14ac:dyDescent="0.25">
      <c r="A121" s="147">
        <v>3130119</v>
      </c>
      <c r="B121" s="28" t="s">
        <v>521</v>
      </c>
      <c r="C121" s="148"/>
      <c r="D121" s="152">
        <f>SUM('[1]gastos ctas'!D121+[2]gctas!D121+[6]ct!D121)</f>
        <v>0</v>
      </c>
      <c r="E121" s="152">
        <f>SUM('[1]gastos ctas'!E121+[2]gctas!E121+[6]ct!E121)</f>
        <v>0</v>
      </c>
      <c r="F121" s="150">
        <f t="shared" si="9"/>
        <v>0</v>
      </c>
      <c r="G121" s="20">
        <f t="shared" si="10"/>
        <v>0</v>
      </c>
      <c r="H121" s="152"/>
      <c r="I121" s="146">
        <f t="shared" si="11"/>
        <v>0</v>
      </c>
      <c r="J121" s="152">
        <f>SUM('[1]gastos ctas'!J121+[2]gctas!J121+[6]ct!J121)</f>
        <v>0</v>
      </c>
      <c r="K121" s="20">
        <f t="shared" si="12"/>
        <v>0</v>
      </c>
      <c r="L121" s="145">
        <f t="shared" si="16"/>
        <v>0</v>
      </c>
      <c r="M121" s="20">
        <f t="shared" si="13"/>
        <v>0</v>
      </c>
      <c r="N121" s="152">
        <f>SUM('[1]gastos ctas'!N121+[2]gctas!N121+[6]ct!N121)</f>
        <v>0</v>
      </c>
      <c r="O121" s="20">
        <f t="shared" si="14"/>
        <v>0</v>
      </c>
      <c r="P121" s="146">
        <f t="shared" si="17"/>
        <v>0</v>
      </c>
      <c r="R121" s="152">
        <f>SUM('[1]gastos ctas'!E121+[2]gctas!E121+[6]ct!E121)</f>
        <v>0</v>
      </c>
      <c r="S121" s="191">
        <f t="shared" si="15"/>
        <v>0</v>
      </c>
    </row>
    <row r="122" spans="1:19" ht="25.5" hidden="1" x14ac:dyDescent="0.25">
      <c r="A122" s="147">
        <v>3130120</v>
      </c>
      <c r="B122" s="28" t="s">
        <v>522</v>
      </c>
      <c r="C122" s="148"/>
      <c r="D122" s="152">
        <f>SUM('[1]gastos ctas'!D122+[2]gctas!D122+[6]ct!D122)</f>
        <v>0</v>
      </c>
      <c r="E122" s="152">
        <f>SUM('[1]gastos ctas'!E122+[2]gctas!E122+[6]ct!E122)</f>
        <v>0</v>
      </c>
      <c r="F122" s="150">
        <f t="shared" si="9"/>
        <v>0</v>
      </c>
      <c r="G122" s="20">
        <f t="shared" si="10"/>
        <v>0</v>
      </c>
      <c r="H122" s="152"/>
      <c r="I122" s="146">
        <f t="shared" si="11"/>
        <v>0</v>
      </c>
      <c r="J122" s="152">
        <f>SUM('[1]gastos ctas'!J122+[2]gctas!J122+[6]ct!J122)</f>
        <v>0</v>
      </c>
      <c r="K122" s="20">
        <f t="shared" si="12"/>
        <v>0</v>
      </c>
      <c r="L122" s="145">
        <f t="shared" si="16"/>
        <v>0</v>
      </c>
      <c r="M122" s="20">
        <f t="shared" si="13"/>
        <v>0</v>
      </c>
      <c r="N122" s="152">
        <f>SUM('[1]gastos ctas'!N122+[2]gctas!N122+[6]ct!N122)</f>
        <v>0</v>
      </c>
      <c r="O122" s="20">
        <f t="shared" si="14"/>
        <v>0</v>
      </c>
      <c r="P122" s="146">
        <f t="shared" si="17"/>
        <v>0</v>
      </c>
      <c r="R122" s="152">
        <f>SUM('[1]gastos ctas'!E122+[2]gctas!E122+[6]ct!E122)</f>
        <v>0</v>
      </c>
      <c r="S122" s="191">
        <f t="shared" si="15"/>
        <v>0</v>
      </c>
    </row>
    <row r="123" spans="1:19" hidden="1" x14ac:dyDescent="0.25">
      <c r="A123" s="147">
        <v>3130121</v>
      </c>
      <c r="B123" s="28" t="s">
        <v>523</v>
      </c>
      <c r="C123" s="148"/>
      <c r="D123" s="152">
        <f>SUM('[1]gastos ctas'!D123+[2]gctas!D123+[6]ct!D123)</f>
        <v>0</v>
      </c>
      <c r="E123" s="152">
        <f>SUM('[1]gastos ctas'!E123+[2]gctas!E123+[6]ct!E123)</f>
        <v>0</v>
      </c>
      <c r="F123" s="150">
        <f t="shared" si="9"/>
        <v>0</v>
      </c>
      <c r="G123" s="20">
        <f t="shared" si="10"/>
        <v>0</v>
      </c>
      <c r="H123" s="152"/>
      <c r="I123" s="146">
        <f t="shared" si="11"/>
        <v>0</v>
      </c>
      <c r="J123" s="152">
        <f>SUM('[1]gastos ctas'!J123+[2]gctas!J123+[6]ct!J123)</f>
        <v>0</v>
      </c>
      <c r="K123" s="20">
        <f t="shared" si="12"/>
        <v>0</v>
      </c>
      <c r="L123" s="145">
        <f t="shared" si="16"/>
        <v>0</v>
      </c>
      <c r="M123" s="20">
        <f t="shared" si="13"/>
        <v>0</v>
      </c>
      <c r="N123" s="152">
        <f>SUM('[1]gastos ctas'!N123+[2]gctas!N123+[6]ct!N123)</f>
        <v>0</v>
      </c>
      <c r="O123" s="20">
        <f t="shared" si="14"/>
        <v>0</v>
      </c>
      <c r="P123" s="146">
        <f t="shared" si="17"/>
        <v>0</v>
      </c>
      <c r="R123" s="152">
        <f>SUM('[1]gastos ctas'!E123+[2]gctas!E123+[6]ct!E123)</f>
        <v>0</v>
      </c>
      <c r="S123" s="191">
        <f t="shared" si="15"/>
        <v>0</v>
      </c>
    </row>
    <row r="124" spans="1:19" ht="25.5" hidden="1" x14ac:dyDescent="0.25">
      <c r="A124" s="147">
        <v>3130122</v>
      </c>
      <c r="B124" s="28" t="s">
        <v>524</v>
      </c>
      <c r="C124" s="148"/>
      <c r="D124" s="152">
        <f>SUM('[1]gastos ctas'!D124+[2]gctas!D124+[6]ct!D124)</f>
        <v>0</v>
      </c>
      <c r="E124" s="152">
        <f>SUM('[1]gastos ctas'!E124+[2]gctas!E124+[6]ct!E124)</f>
        <v>0</v>
      </c>
      <c r="F124" s="150">
        <f t="shared" si="9"/>
        <v>0</v>
      </c>
      <c r="G124" s="20">
        <f t="shared" si="10"/>
        <v>0</v>
      </c>
      <c r="H124" s="152"/>
      <c r="I124" s="146">
        <f t="shared" si="11"/>
        <v>0</v>
      </c>
      <c r="J124" s="152">
        <f>SUM('[1]gastos ctas'!J124+[2]gctas!J124+[6]ct!J124)</f>
        <v>0</v>
      </c>
      <c r="K124" s="20">
        <f t="shared" si="12"/>
        <v>0</v>
      </c>
      <c r="L124" s="145">
        <f t="shared" si="16"/>
        <v>0</v>
      </c>
      <c r="M124" s="20">
        <f t="shared" si="13"/>
        <v>0</v>
      </c>
      <c r="N124" s="152">
        <f>SUM('[1]gastos ctas'!N124+[2]gctas!N124+[6]ct!N124)</f>
        <v>0</v>
      </c>
      <c r="O124" s="20">
        <f t="shared" si="14"/>
        <v>0</v>
      </c>
      <c r="P124" s="146">
        <f t="shared" si="17"/>
        <v>0</v>
      </c>
      <c r="R124" s="152">
        <f>SUM('[1]gastos ctas'!E124+[2]gctas!E124+[6]ct!E124)</f>
        <v>0</v>
      </c>
      <c r="S124" s="191">
        <f t="shared" si="15"/>
        <v>0</v>
      </c>
    </row>
    <row r="125" spans="1:19" ht="25.5" hidden="1" x14ac:dyDescent="0.25">
      <c r="A125" s="147">
        <v>3130123</v>
      </c>
      <c r="B125" s="28" t="s">
        <v>525</v>
      </c>
      <c r="C125" s="148"/>
      <c r="D125" s="144">
        <f>SUM(D126:D127)</f>
        <v>0</v>
      </c>
      <c r="E125" s="144">
        <f>SUM(E126:E127)</f>
        <v>0</v>
      </c>
      <c r="F125" s="150">
        <f t="shared" si="9"/>
        <v>0</v>
      </c>
      <c r="G125" s="20">
        <f t="shared" si="10"/>
        <v>0</v>
      </c>
      <c r="H125" s="144">
        <f>SUM(H126:H127)</f>
        <v>0</v>
      </c>
      <c r="I125" s="146">
        <f t="shared" si="11"/>
        <v>0</v>
      </c>
      <c r="J125" s="144">
        <f>SUM(J126:J127)</f>
        <v>0</v>
      </c>
      <c r="K125" s="20">
        <f t="shared" si="12"/>
        <v>0</v>
      </c>
      <c r="L125" s="145">
        <f t="shared" si="16"/>
        <v>0</v>
      </c>
      <c r="M125" s="20">
        <f t="shared" si="13"/>
        <v>0</v>
      </c>
      <c r="N125" s="144">
        <f>SUM(N126:N127)</f>
        <v>0</v>
      </c>
      <c r="O125" s="20">
        <f t="shared" si="14"/>
        <v>0</v>
      </c>
      <c r="P125" s="146">
        <f t="shared" si="17"/>
        <v>0</v>
      </c>
      <c r="R125" s="152">
        <f>SUM('[1]gastos ctas'!E125+[2]gctas!E125+[6]ct!E125)</f>
        <v>0</v>
      </c>
      <c r="S125" s="191">
        <f t="shared" si="15"/>
        <v>0</v>
      </c>
    </row>
    <row r="126" spans="1:19" hidden="1" x14ac:dyDescent="0.25">
      <c r="A126" s="147">
        <v>313012301</v>
      </c>
      <c r="B126" s="33" t="s">
        <v>412</v>
      </c>
      <c r="C126" s="148"/>
      <c r="D126" s="152">
        <f>SUM('[1]gastos ctas'!D126+[2]gctas!D126+[6]ct!D126)</f>
        <v>0</v>
      </c>
      <c r="E126" s="152">
        <f>SUM('[1]gastos ctas'!E126+[2]gctas!E126+[6]ct!E126)</f>
        <v>0</v>
      </c>
      <c r="F126" s="150">
        <f t="shared" si="9"/>
        <v>0</v>
      </c>
      <c r="G126" s="20">
        <f t="shared" si="10"/>
        <v>0</v>
      </c>
      <c r="H126" s="152"/>
      <c r="I126" s="146">
        <f t="shared" si="11"/>
        <v>0</v>
      </c>
      <c r="J126" s="152">
        <f>SUM('[1]gastos ctas'!J126+[2]gctas!J126+[6]ct!J126)</f>
        <v>0</v>
      </c>
      <c r="K126" s="20">
        <f t="shared" si="12"/>
        <v>0</v>
      </c>
      <c r="L126" s="145">
        <f t="shared" si="16"/>
        <v>0</v>
      </c>
      <c r="M126" s="20">
        <f t="shared" si="13"/>
        <v>0</v>
      </c>
      <c r="N126" s="152">
        <f>SUM('[1]gastos ctas'!N126+[2]gctas!N126+[6]ct!N126)</f>
        <v>0</v>
      </c>
      <c r="O126" s="20">
        <f t="shared" si="14"/>
        <v>0</v>
      </c>
      <c r="P126" s="146">
        <f t="shared" si="17"/>
        <v>0</v>
      </c>
      <c r="R126" s="152">
        <f>SUM('[1]gastos ctas'!E126+[2]gctas!E126+[6]ct!E126)</f>
        <v>0</v>
      </c>
      <c r="S126" s="191">
        <f t="shared" si="15"/>
        <v>0</v>
      </c>
    </row>
    <row r="127" spans="1:19" hidden="1" x14ac:dyDescent="0.25">
      <c r="A127" s="147">
        <v>313012302</v>
      </c>
      <c r="B127" s="33" t="s">
        <v>526</v>
      </c>
      <c r="C127" s="148"/>
      <c r="D127" s="152">
        <f>SUM('[1]gastos ctas'!D127+[2]gctas!D127+[6]ct!D127)</f>
        <v>0</v>
      </c>
      <c r="E127" s="152">
        <f>SUM('[1]gastos ctas'!E127+[2]gctas!E127+[6]ct!E127)</f>
        <v>0</v>
      </c>
      <c r="F127" s="150">
        <f t="shared" si="9"/>
        <v>0</v>
      </c>
      <c r="G127" s="20">
        <f t="shared" si="10"/>
        <v>0</v>
      </c>
      <c r="H127" s="152"/>
      <c r="I127" s="146">
        <f t="shared" si="11"/>
        <v>0</v>
      </c>
      <c r="J127" s="152">
        <f>SUM('[1]gastos ctas'!J127+[2]gctas!J127+[6]ct!J127)</f>
        <v>0</v>
      </c>
      <c r="K127" s="20">
        <f t="shared" si="12"/>
        <v>0</v>
      </c>
      <c r="L127" s="145">
        <f t="shared" si="16"/>
        <v>0</v>
      </c>
      <c r="M127" s="20">
        <f t="shared" si="13"/>
        <v>0</v>
      </c>
      <c r="N127" s="152">
        <f>SUM('[1]gastos ctas'!N127+[2]gctas!N127+[6]ct!N127)</f>
        <v>0</v>
      </c>
      <c r="O127" s="20">
        <f t="shared" si="14"/>
        <v>0</v>
      </c>
      <c r="P127" s="146">
        <f t="shared" si="17"/>
        <v>0</v>
      </c>
      <c r="R127" s="152">
        <f>SUM('[1]gastos ctas'!E127+[2]gctas!E127+[6]ct!E127)</f>
        <v>0</v>
      </c>
      <c r="S127" s="191">
        <f t="shared" si="15"/>
        <v>0</v>
      </c>
    </row>
    <row r="128" spans="1:19" hidden="1" x14ac:dyDescent="0.25">
      <c r="A128" s="155">
        <v>3130124</v>
      </c>
      <c r="B128" s="28" t="s">
        <v>527</v>
      </c>
      <c r="C128" s="148"/>
      <c r="D128" s="152">
        <f>SUM('[1]gastos ctas'!D128+[2]gctas!D128+[6]ct!D128)</f>
        <v>0</v>
      </c>
      <c r="E128" s="152">
        <f>SUM('[1]gastos ctas'!E128+[2]gctas!E128+[6]ct!E128)</f>
        <v>0</v>
      </c>
      <c r="F128" s="150">
        <f t="shared" si="9"/>
        <v>0</v>
      </c>
      <c r="G128" s="20">
        <f t="shared" si="10"/>
        <v>0</v>
      </c>
      <c r="H128" s="152"/>
      <c r="I128" s="146">
        <f t="shared" si="11"/>
        <v>0</v>
      </c>
      <c r="J128" s="152">
        <f>SUM('[1]gastos ctas'!J128+[2]gctas!J128+[6]ct!J128)</f>
        <v>0</v>
      </c>
      <c r="K128" s="20">
        <f t="shared" si="12"/>
        <v>0</v>
      </c>
      <c r="L128" s="145">
        <f t="shared" si="16"/>
        <v>0</v>
      </c>
      <c r="M128" s="20">
        <f t="shared" si="13"/>
        <v>0</v>
      </c>
      <c r="N128" s="152">
        <f>SUM('[1]gastos ctas'!N128+[2]gctas!N128+[6]ct!N128)</f>
        <v>0</v>
      </c>
      <c r="O128" s="20">
        <f t="shared" si="14"/>
        <v>0</v>
      </c>
      <c r="P128" s="146">
        <f t="shared" si="17"/>
        <v>0</v>
      </c>
      <c r="R128" s="152">
        <f>SUM('[1]gastos ctas'!E128+[2]gctas!E128+[6]ct!E128)</f>
        <v>0</v>
      </c>
      <c r="S128" s="191">
        <f t="shared" si="15"/>
        <v>0</v>
      </c>
    </row>
    <row r="129" spans="1:19" ht="25.5" hidden="1" x14ac:dyDescent="0.25">
      <c r="A129" s="155">
        <v>3130125</v>
      </c>
      <c r="B129" s="28" t="s">
        <v>528</v>
      </c>
      <c r="C129" s="148"/>
      <c r="D129" s="144">
        <f>SUM(D130:D133)</f>
        <v>0</v>
      </c>
      <c r="E129" s="144">
        <f>SUM(E130:E133)</f>
        <v>0</v>
      </c>
      <c r="F129" s="150">
        <f t="shared" si="9"/>
        <v>0</v>
      </c>
      <c r="G129" s="20">
        <f t="shared" si="10"/>
        <v>0</v>
      </c>
      <c r="H129" s="144">
        <f>SUM(H130:H133)</f>
        <v>0</v>
      </c>
      <c r="I129" s="146">
        <f t="shared" si="11"/>
        <v>0</v>
      </c>
      <c r="J129" s="144">
        <f>SUM(J130:J133)</f>
        <v>0</v>
      </c>
      <c r="K129" s="20">
        <f t="shared" si="12"/>
        <v>0</v>
      </c>
      <c r="L129" s="145">
        <f t="shared" si="16"/>
        <v>0</v>
      </c>
      <c r="M129" s="20">
        <f t="shared" si="13"/>
        <v>0</v>
      </c>
      <c r="N129" s="144">
        <f>SUM(N130:N133)</f>
        <v>0</v>
      </c>
      <c r="O129" s="20">
        <f t="shared" si="14"/>
        <v>0</v>
      </c>
      <c r="P129" s="146">
        <f t="shared" si="17"/>
        <v>0</v>
      </c>
      <c r="R129" s="152">
        <f>SUM('[1]gastos ctas'!E129+[2]gctas!E129+[6]ct!E129)</f>
        <v>0</v>
      </c>
      <c r="S129" s="191">
        <f t="shared" si="15"/>
        <v>0</v>
      </c>
    </row>
    <row r="130" spans="1:19" hidden="1" x14ac:dyDescent="0.25">
      <c r="A130" s="147">
        <v>313012503</v>
      </c>
      <c r="B130" s="33" t="s">
        <v>412</v>
      </c>
      <c r="C130" s="148"/>
      <c r="D130" s="152">
        <f>SUM('[1]gastos ctas'!D130+[2]gctas!D130+[6]ct!D130)</f>
        <v>0</v>
      </c>
      <c r="E130" s="152">
        <f>SUM('[1]gastos ctas'!E130+[2]gctas!E130+[6]ct!E130)</f>
        <v>0</v>
      </c>
      <c r="F130" s="150">
        <f t="shared" si="9"/>
        <v>0</v>
      </c>
      <c r="G130" s="20">
        <f t="shared" si="10"/>
        <v>0</v>
      </c>
      <c r="H130" s="152"/>
      <c r="I130" s="146">
        <f t="shared" si="11"/>
        <v>0</v>
      </c>
      <c r="J130" s="152">
        <f>SUM('[1]gastos ctas'!J130+[2]gctas!J130+[6]ct!J130)</f>
        <v>0</v>
      </c>
      <c r="K130" s="20">
        <f t="shared" si="12"/>
        <v>0</v>
      </c>
      <c r="L130" s="145">
        <f t="shared" si="16"/>
        <v>0</v>
      </c>
      <c r="M130" s="20">
        <f t="shared" si="13"/>
        <v>0</v>
      </c>
      <c r="N130" s="152">
        <f>SUM('[1]gastos ctas'!N130+[2]gctas!N130+[6]ct!N130)</f>
        <v>0</v>
      </c>
      <c r="O130" s="20">
        <f t="shared" si="14"/>
        <v>0</v>
      </c>
      <c r="P130" s="146">
        <f t="shared" si="17"/>
        <v>0</v>
      </c>
      <c r="R130" s="152">
        <f>SUM('[1]gastos ctas'!E130+[2]gctas!E130+[6]ct!E130)</f>
        <v>0</v>
      </c>
      <c r="S130" s="191">
        <f t="shared" si="15"/>
        <v>0</v>
      </c>
    </row>
    <row r="131" spans="1:19" hidden="1" x14ac:dyDescent="0.25">
      <c r="A131" s="147">
        <v>313012504</v>
      </c>
      <c r="B131" s="28" t="s">
        <v>529</v>
      </c>
      <c r="C131" s="148"/>
      <c r="D131" s="152">
        <f>SUM('[1]gastos ctas'!D131+[2]gctas!D131+[6]ct!D131)</f>
        <v>0</v>
      </c>
      <c r="E131" s="152">
        <f>SUM('[1]gastos ctas'!E131+[2]gctas!E131+[6]ct!E131)</f>
        <v>0</v>
      </c>
      <c r="F131" s="150">
        <f t="shared" si="9"/>
        <v>0</v>
      </c>
      <c r="G131" s="20">
        <f t="shared" si="10"/>
        <v>0</v>
      </c>
      <c r="H131" s="152"/>
      <c r="I131" s="146">
        <f t="shared" si="11"/>
        <v>0</v>
      </c>
      <c r="J131" s="152">
        <f>SUM('[1]gastos ctas'!J131+[2]gctas!J131+[6]ct!J131)</f>
        <v>0</v>
      </c>
      <c r="K131" s="20">
        <f t="shared" si="12"/>
        <v>0</v>
      </c>
      <c r="L131" s="145">
        <f t="shared" si="16"/>
        <v>0</v>
      </c>
      <c r="M131" s="20">
        <f t="shared" si="13"/>
        <v>0</v>
      </c>
      <c r="N131" s="152">
        <f>SUM('[1]gastos ctas'!N131+[2]gctas!N131+[6]ct!N131)</f>
        <v>0</v>
      </c>
      <c r="O131" s="20">
        <f t="shared" si="14"/>
        <v>0</v>
      </c>
      <c r="P131" s="146">
        <f t="shared" si="17"/>
        <v>0</v>
      </c>
      <c r="R131" s="152">
        <f>SUM('[1]gastos ctas'!E131+[2]gctas!E131+[6]ct!E131)</f>
        <v>0</v>
      </c>
      <c r="S131" s="191">
        <f t="shared" si="15"/>
        <v>0</v>
      </c>
    </row>
    <row r="132" spans="1:19" ht="26.25" hidden="1" x14ac:dyDescent="0.25">
      <c r="A132" s="147">
        <v>313012505</v>
      </c>
      <c r="B132" s="33" t="s">
        <v>530</v>
      </c>
      <c r="C132" s="148"/>
      <c r="D132" s="152">
        <f>SUM('[1]gastos ctas'!D132+[2]gctas!D132+[6]ct!D132)</f>
        <v>0</v>
      </c>
      <c r="E132" s="152">
        <f>SUM('[1]gastos ctas'!E132+[2]gctas!E132+[6]ct!E132)</f>
        <v>0</v>
      </c>
      <c r="F132" s="150">
        <f t="shared" si="9"/>
        <v>0</v>
      </c>
      <c r="G132" s="20">
        <f t="shared" si="10"/>
        <v>0</v>
      </c>
      <c r="H132" s="152"/>
      <c r="I132" s="146">
        <f t="shared" si="11"/>
        <v>0</v>
      </c>
      <c r="J132" s="152">
        <f>SUM('[1]gastos ctas'!J132+[2]gctas!J132+[6]ct!J132)</f>
        <v>0</v>
      </c>
      <c r="K132" s="20">
        <f t="shared" si="12"/>
        <v>0</v>
      </c>
      <c r="L132" s="145">
        <f t="shared" si="16"/>
        <v>0</v>
      </c>
      <c r="M132" s="20">
        <f t="shared" si="13"/>
        <v>0</v>
      </c>
      <c r="N132" s="152">
        <f>SUM('[1]gastos ctas'!N132+[2]gctas!N132+[6]ct!N132)</f>
        <v>0</v>
      </c>
      <c r="O132" s="20">
        <f t="shared" si="14"/>
        <v>0</v>
      </c>
      <c r="P132" s="146">
        <f t="shared" si="17"/>
        <v>0</v>
      </c>
      <c r="R132" s="152">
        <f>SUM('[1]gastos ctas'!E132+[2]gctas!E132+[6]ct!E132)</f>
        <v>0</v>
      </c>
      <c r="S132" s="191">
        <f t="shared" si="15"/>
        <v>0</v>
      </c>
    </row>
    <row r="133" spans="1:19" hidden="1" x14ac:dyDescent="0.25">
      <c r="A133" s="147">
        <v>313012507</v>
      </c>
      <c r="B133" s="28" t="s">
        <v>267</v>
      </c>
      <c r="C133" s="148"/>
      <c r="D133" s="152">
        <f>SUM('[1]gastos ctas'!D133+[2]gctas!D133+[6]ct!D133)</f>
        <v>0</v>
      </c>
      <c r="E133" s="152">
        <f>SUM('[1]gastos ctas'!E133+[2]gctas!E133+[6]ct!E133)</f>
        <v>0</v>
      </c>
      <c r="F133" s="150">
        <f t="shared" si="9"/>
        <v>0</v>
      </c>
      <c r="G133" s="20">
        <f t="shared" si="10"/>
        <v>0</v>
      </c>
      <c r="H133" s="152"/>
      <c r="I133" s="146">
        <f t="shared" si="11"/>
        <v>0</v>
      </c>
      <c r="J133" s="152">
        <f>SUM('[1]gastos ctas'!J133+[2]gctas!J133+[6]ct!J133)</f>
        <v>0</v>
      </c>
      <c r="K133" s="20">
        <f t="shared" si="12"/>
        <v>0</v>
      </c>
      <c r="L133" s="145">
        <f t="shared" si="16"/>
        <v>0</v>
      </c>
      <c r="M133" s="20">
        <f t="shared" si="13"/>
        <v>0</v>
      </c>
      <c r="N133" s="152">
        <f>SUM('[1]gastos ctas'!N133+[2]gctas!N133+[6]ct!N133)</f>
        <v>0</v>
      </c>
      <c r="O133" s="20">
        <f t="shared" si="14"/>
        <v>0</v>
      </c>
      <c r="P133" s="146">
        <f t="shared" si="17"/>
        <v>0</v>
      </c>
      <c r="R133" s="152">
        <f>SUM('[1]gastos ctas'!E133+[2]gctas!E133+[6]ct!E133)</f>
        <v>0</v>
      </c>
      <c r="S133" s="191">
        <f t="shared" si="15"/>
        <v>0</v>
      </c>
    </row>
    <row r="134" spans="1:19" hidden="1" x14ac:dyDescent="0.25">
      <c r="A134" s="147">
        <v>3130126</v>
      </c>
      <c r="B134" s="28" t="s">
        <v>186</v>
      </c>
      <c r="C134" s="148"/>
      <c r="D134" s="152">
        <f>SUM('[1]gastos ctas'!D134+[2]gctas!D134+[6]ct!D134)</f>
        <v>0</v>
      </c>
      <c r="E134" s="152">
        <f>SUM('[1]gastos ctas'!E134+[2]gctas!E134+[6]ct!E134)</f>
        <v>0</v>
      </c>
      <c r="F134" s="150">
        <f t="shared" si="9"/>
        <v>0</v>
      </c>
      <c r="G134" s="20">
        <f t="shared" si="10"/>
        <v>0</v>
      </c>
      <c r="H134" s="152"/>
      <c r="I134" s="146">
        <f t="shared" si="11"/>
        <v>0</v>
      </c>
      <c r="J134" s="152">
        <f>SUM('[1]gastos ctas'!J134+[2]gctas!J134+[6]ct!J134)</f>
        <v>0</v>
      </c>
      <c r="K134" s="20">
        <f t="shared" si="12"/>
        <v>0</v>
      </c>
      <c r="L134" s="145">
        <f t="shared" si="16"/>
        <v>0</v>
      </c>
      <c r="M134" s="20">
        <f t="shared" si="13"/>
        <v>0</v>
      </c>
      <c r="N134" s="152">
        <f>SUM('[1]gastos ctas'!N134+[2]gctas!N134+[6]ct!N134)</f>
        <v>0</v>
      </c>
      <c r="O134" s="20">
        <f t="shared" si="14"/>
        <v>0</v>
      </c>
      <c r="P134" s="146">
        <f t="shared" si="17"/>
        <v>0</v>
      </c>
      <c r="R134" s="152">
        <f>SUM('[1]gastos ctas'!E134+[2]gctas!E134+[6]ct!E134)</f>
        <v>0</v>
      </c>
      <c r="S134" s="191">
        <f t="shared" si="15"/>
        <v>0</v>
      </c>
    </row>
    <row r="135" spans="1:19" hidden="1" x14ac:dyDescent="0.25">
      <c r="A135" s="147">
        <v>3130127</v>
      </c>
      <c r="B135" s="28" t="s">
        <v>531</v>
      </c>
      <c r="C135" s="148"/>
      <c r="D135" s="152">
        <f>SUM('[1]gastos ctas'!D135+[2]gctas!D135+[6]ct!D135)</f>
        <v>0</v>
      </c>
      <c r="E135" s="152">
        <f>SUM('[1]gastos ctas'!E135+[2]gctas!E135+[6]ct!E135)</f>
        <v>0</v>
      </c>
      <c r="F135" s="150">
        <f t="shared" si="9"/>
        <v>0</v>
      </c>
      <c r="G135" s="20">
        <f t="shared" si="10"/>
        <v>0</v>
      </c>
      <c r="H135" s="152"/>
      <c r="I135" s="146">
        <f t="shared" si="11"/>
        <v>0</v>
      </c>
      <c r="J135" s="152">
        <f>SUM('[1]gastos ctas'!J135+[2]gctas!J135+[6]ct!J135)</f>
        <v>0</v>
      </c>
      <c r="K135" s="20">
        <f t="shared" si="12"/>
        <v>0</v>
      </c>
      <c r="L135" s="145">
        <f t="shared" si="16"/>
        <v>0</v>
      </c>
      <c r="M135" s="20">
        <f t="shared" si="13"/>
        <v>0</v>
      </c>
      <c r="N135" s="152">
        <f>SUM('[1]gastos ctas'!N135+[2]gctas!N135+[6]ct!N135)</f>
        <v>0</v>
      </c>
      <c r="O135" s="20">
        <f t="shared" si="14"/>
        <v>0</v>
      </c>
      <c r="P135" s="146">
        <f t="shared" si="17"/>
        <v>0</v>
      </c>
      <c r="R135" s="152">
        <f>SUM('[1]gastos ctas'!E135+[2]gctas!E135+[6]ct!E135)</f>
        <v>0</v>
      </c>
      <c r="S135" s="191">
        <f t="shared" si="15"/>
        <v>0</v>
      </c>
    </row>
    <row r="136" spans="1:19" hidden="1" x14ac:dyDescent="0.25">
      <c r="A136" s="147">
        <v>3130128</v>
      </c>
      <c r="B136" s="28" t="s">
        <v>532</v>
      </c>
      <c r="C136" s="148"/>
      <c r="D136" s="152">
        <f>SUM('[1]gastos ctas'!D136+[2]gctas!D136+[6]ct!D136)</f>
        <v>0</v>
      </c>
      <c r="E136" s="152">
        <f>SUM('[1]gastos ctas'!E136+[2]gctas!E136+[6]ct!E136)</f>
        <v>0</v>
      </c>
      <c r="F136" s="150">
        <f t="shared" ref="F136:F201" si="18">SUM(D136+E136)</f>
        <v>0</v>
      </c>
      <c r="G136" s="20">
        <f t="shared" ref="G136:G202" si="19">IF(OR(F136=0,F$7=0),0,F136/F$7)*100</f>
        <v>0</v>
      </c>
      <c r="H136" s="152"/>
      <c r="I136" s="146">
        <f t="shared" ref="I136:I202" si="20">SUM(F136-H136)</f>
        <v>0</v>
      </c>
      <c r="J136" s="152">
        <f>SUM('[1]gastos ctas'!J136+[2]gctas!J136+[6]ct!J136)</f>
        <v>0</v>
      </c>
      <c r="K136" s="20">
        <f t="shared" ref="K136:K201" si="21">IF(OR(J136=0,F136=0),0,J136/F136)*100</f>
        <v>0</v>
      </c>
      <c r="L136" s="145">
        <f t="shared" si="16"/>
        <v>0</v>
      </c>
      <c r="M136" s="20">
        <f t="shared" ref="M136:M201" si="22">IF(OR(L136=0,F136=0),0,L136/F136)*100</f>
        <v>0</v>
      </c>
      <c r="N136" s="152">
        <f>SUM('[1]gastos ctas'!N136+[2]gctas!N136+[6]ct!N136)</f>
        <v>0</v>
      </c>
      <c r="O136" s="20">
        <f t="shared" ref="O136:O201" si="23">IF(OR(N136=0,F136=0),0,N136/F136)*100</f>
        <v>0</v>
      </c>
      <c r="P136" s="146">
        <f t="shared" si="17"/>
        <v>0</v>
      </c>
      <c r="R136" s="152">
        <f>SUM('[1]gastos ctas'!E136+[2]gctas!E136+[6]ct!E136)</f>
        <v>0</v>
      </c>
      <c r="S136" s="191">
        <f t="shared" ref="S136:S199" si="24">SUM(E136-R136)</f>
        <v>0</v>
      </c>
    </row>
    <row r="137" spans="1:19" x14ac:dyDescent="0.25">
      <c r="A137" s="147">
        <v>31302</v>
      </c>
      <c r="B137" s="26" t="s">
        <v>533</v>
      </c>
      <c r="C137" s="148"/>
      <c r="D137" s="144">
        <f>SUM(D138:D170)-D147</f>
        <v>678576574000</v>
      </c>
      <c r="E137" s="144">
        <f>SUM(E138:E170)-E147</f>
        <v>-627300000</v>
      </c>
      <c r="F137" s="150">
        <f t="shared" si="18"/>
        <v>677949274000</v>
      </c>
      <c r="G137" s="20">
        <f t="shared" si="19"/>
        <v>2.6238841185181023</v>
      </c>
      <c r="H137" s="144">
        <f>SUM(H138:H170)-H147</f>
        <v>0</v>
      </c>
      <c r="I137" s="146">
        <f t="shared" si="20"/>
        <v>677949274000</v>
      </c>
      <c r="J137" s="144">
        <f>SUM(J138:J170)-J147</f>
        <v>87378676148</v>
      </c>
      <c r="K137" s="20">
        <f t="shared" si="21"/>
        <v>12.888674639689931</v>
      </c>
      <c r="L137" s="145">
        <f t="shared" si="16"/>
        <v>2683395370</v>
      </c>
      <c r="M137" s="20">
        <f t="shared" si="22"/>
        <v>0.39581064143155936</v>
      </c>
      <c r="N137" s="144">
        <f>SUM(N138:N170)-N147</f>
        <v>90062071518</v>
      </c>
      <c r="O137" s="20">
        <f t="shared" si="23"/>
        <v>13.284485281121489</v>
      </c>
      <c r="P137" s="146">
        <f t="shared" si="17"/>
        <v>587887202482</v>
      </c>
      <c r="R137" s="152">
        <f>SUM('[1]gastos ctas'!E137+[2]gctas!E137+[6]ct!E137)</f>
        <v>-627300000</v>
      </c>
      <c r="S137" s="191">
        <f t="shared" si="24"/>
        <v>0</v>
      </c>
    </row>
    <row r="138" spans="1:19" x14ac:dyDescent="0.25">
      <c r="A138" s="147">
        <v>3130201</v>
      </c>
      <c r="B138" s="28" t="s">
        <v>534</v>
      </c>
      <c r="C138" s="148"/>
      <c r="D138" s="152">
        <f>SUM('[1]gastos ctas'!D138+[2]gctas!D138+[6]ct!D138)</f>
        <v>56119020000</v>
      </c>
      <c r="E138" s="152">
        <f>SUM('[1]gastos ctas'!E138+[2]gctas!E138+[6]ct!E138)</f>
        <v>0</v>
      </c>
      <c r="F138" s="150">
        <f t="shared" si="18"/>
        <v>56119020000</v>
      </c>
      <c r="G138" s="25">
        <f t="shared" si="19"/>
        <v>0.21719885391425281</v>
      </c>
      <c r="H138" s="152"/>
      <c r="I138" s="151">
        <f t="shared" si="20"/>
        <v>56119020000</v>
      </c>
      <c r="J138" s="152">
        <f>SUM('[1]gastos ctas'!J138+[2]gctas!J138+[6]ct!J138)</f>
        <v>0</v>
      </c>
      <c r="K138" s="25">
        <f t="shared" si="21"/>
        <v>0</v>
      </c>
      <c r="L138" s="150">
        <f t="shared" si="16"/>
        <v>0</v>
      </c>
      <c r="M138" s="25">
        <f t="shared" si="22"/>
        <v>0</v>
      </c>
      <c r="N138" s="152">
        <f>SUM('[1]gastos ctas'!N138+[2]gctas!N138+[6]ct!N138)</f>
        <v>0</v>
      </c>
      <c r="O138" s="25">
        <f t="shared" si="23"/>
        <v>0</v>
      </c>
      <c r="P138" s="151">
        <f t="shared" si="17"/>
        <v>56119020000</v>
      </c>
      <c r="R138" s="152">
        <f>SUM('[1]gastos ctas'!E138+[2]gctas!E138+[6]ct!E138)</f>
        <v>0</v>
      </c>
      <c r="S138" s="191">
        <f t="shared" si="24"/>
        <v>0</v>
      </c>
    </row>
    <row r="139" spans="1:19" x14ac:dyDescent="0.25">
      <c r="A139" s="147">
        <v>3130202</v>
      </c>
      <c r="B139" s="28" t="s">
        <v>535</v>
      </c>
      <c r="C139" s="148"/>
      <c r="D139" s="152">
        <f>SUM('[1]gastos ctas'!D139+[2]gctas!D139+[6]ct!D139)</f>
        <v>50000000</v>
      </c>
      <c r="E139" s="152">
        <f>SUM('[1]gastos ctas'!E139+[2]gctas!E139+[6]ct!E139)</f>
        <v>0</v>
      </c>
      <c r="F139" s="150">
        <f t="shared" si="18"/>
        <v>50000000</v>
      </c>
      <c r="G139" s="25">
        <f t="shared" si="19"/>
        <v>1.9351625697869708E-4</v>
      </c>
      <c r="H139" s="152"/>
      <c r="I139" s="151">
        <f t="shared" si="20"/>
        <v>50000000</v>
      </c>
      <c r="J139" s="152">
        <f>SUM('[1]gastos ctas'!J139+[2]gctas!J139+[6]ct!J139)</f>
        <v>0</v>
      </c>
      <c r="K139" s="25">
        <f t="shared" si="21"/>
        <v>0</v>
      </c>
      <c r="L139" s="150">
        <f t="shared" si="16"/>
        <v>0</v>
      </c>
      <c r="M139" s="25">
        <f t="shared" si="22"/>
        <v>0</v>
      </c>
      <c r="N139" s="152">
        <f>SUM('[1]gastos ctas'!N139+[2]gctas!N139+[6]ct!N139)</f>
        <v>0</v>
      </c>
      <c r="O139" s="25">
        <f t="shared" si="23"/>
        <v>0</v>
      </c>
      <c r="P139" s="151">
        <f t="shared" si="17"/>
        <v>50000000</v>
      </c>
      <c r="R139" s="152">
        <f>SUM('[1]gastos ctas'!E139+[2]gctas!E139+[6]ct!E139)</f>
        <v>0</v>
      </c>
      <c r="S139" s="191">
        <f t="shared" si="24"/>
        <v>0</v>
      </c>
    </row>
    <row r="140" spans="1:19" x14ac:dyDescent="0.25">
      <c r="A140" s="147">
        <v>3130203</v>
      </c>
      <c r="B140" s="28" t="s">
        <v>536</v>
      </c>
      <c r="C140" s="148"/>
      <c r="D140" s="152">
        <f>SUM('[1]gastos ctas'!D140+[2]gctas!D140+[6]ct!D140)</f>
        <v>100000000</v>
      </c>
      <c r="E140" s="152">
        <f>SUM('[1]gastos ctas'!E140+[2]gctas!E140+[6]ct!E140)</f>
        <v>0</v>
      </c>
      <c r="F140" s="150">
        <f t="shared" si="18"/>
        <v>100000000</v>
      </c>
      <c r="G140" s="25">
        <f t="shared" si="19"/>
        <v>3.8703251395739416E-4</v>
      </c>
      <c r="H140" s="152"/>
      <c r="I140" s="151">
        <f t="shared" si="20"/>
        <v>100000000</v>
      </c>
      <c r="J140" s="152">
        <f>SUM('[1]gastos ctas'!J140+[2]gctas!J140+[6]ct!J140)</f>
        <v>500000</v>
      </c>
      <c r="K140" s="25">
        <f t="shared" si="21"/>
        <v>0.5</v>
      </c>
      <c r="L140" s="150">
        <f t="shared" si="16"/>
        <v>0</v>
      </c>
      <c r="M140" s="25">
        <f t="shared" si="22"/>
        <v>0</v>
      </c>
      <c r="N140" s="152">
        <f>SUM('[1]gastos ctas'!N140+[2]gctas!N140+[6]ct!N140)</f>
        <v>500000</v>
      </c>
      <c r="O140" s="25">
        <f t="shared" si="23"/>
        <v>0.5</v>
      </c>
      <c r="P140" s="151">
        <f t="shared" si="17"/>
        <v>99500000</v>
      </c>
      <c r="R140" s="152">
        <f>SUM('[1]gastos ctas'!E140+[2]gctas!E140+[6]ct!E140)</f>
        <v>0</v>
      </c>
      <c r="S140" s="191">
        <f t="shared" si="24"/>
        <v>0</v>
      </c>
    </row>
    <row r="141" spans="1:19" hidden="1" x14ac:dyDescent="0.25">
      <c r="A141" s="147">
        <v>3130204</v>
      </c>
      <c r="B141" s="28" t="s">
        <v>537</v>
      </c>
      <c r="C141" s="148"/>
      <c r="D141" s="152">
        <f>SUM('[1]gastos ctas'!D141+[2]gctas!D141+[6]ct!D141)</f>
        <v>0</v>
      </c>
      <c r="E141" s="152">
        <f>SUM('[1]gastos ctas'!E141+[2]gctas!E141+[6]ct!E141)</f>
        <v>0</v>
      </c>
      <c r="F141" s="150">
        <f t="shared" si="18"/>
        <v>0</v>
      </c>
      <c r="G141" s="25">
        <f t="shared" si="19"/>
        <v>0</v>
      </c>
      <c r="H141" s="152"/>
      <c r="I141" s="151">
        <f t="shared" si="20"/>
        <v>0</v>
      </c>
      <c r="J141" s="152">
        <f>SUM('[1]gastos ctas'!J141+[2]gctas!J141+[6]ct!J141)</f>
        <v>0</v>
      </c>
      <c r="K141" s="25">
        <f t="shared" si="21"/>
        <v>0</v>
      </c>
      <c r="L141" s="150">
        <f t="shared" si="16"/>
        <v>0</v>
      </c>
      <c r="M141" s="25">
        <f t="shared" si="22"/>
        <v>0</v>
      </c>
      <c r="N141" s="152">
        <f>SUM('[1]gastos ctas'!N141+[2]gctas!N141+[6]ct!N141)</f>
        <v>0</v>
      </c>
      <c r="O141" s="25">
        <f t="shared" si="23"/>
        <v>0</v>
      </c>
      <c r="P141" s="151">
        <f t="shared" si="17"/>
        <v>0</v>
      </c>
      <c r="R141" s="152">
        <f>SUM('[1]gastos ctas'!E141+[2]gctas!E141+[6]ct!E141)</f>
        <v>0</v>
      </c>
      <c r="S141" s="191">
        <f t="shared" si="24"/>
        <v>0</v>
      </c>
    </row>
    <row r="142" spans="1:19" x14ac:dyDescent="0.25">
      <c r="A142" s="147">
        <v>3130206</v>
      </c>
      <c r="B142" s="28" t="s">
        <v>538</v>
      </c>
      <c r="C142" s="148"/>
      <c r="D142" s="152">
        <f>SUM('[1]gastos ctas'!D142+[2]gctas!D142+[6]ct!D142)</f>
        <v>298000000000</v>
      </c>
      <c r="E142" s="152">
        <f>SUM('[1]gastos ctas'!E142+[2]gctas!E142+[6]ct!E142)</f>
        <v>0</v>
      </c>
      <c r="F142" s="150">
        <f t="shared" si="18"/>
        <v>298000000000</v>
      </c>
      <c r="G142" s="25">
        <f t="shared" si="19"/>
        <v>1.1533568915930346</v>
      </c>
      <c r="H142" s="152"/>
      <c r="I142" s="151">
        <f t="shared" si="20"/>
        <v>298000000000</v>
      </c>
      <c r="J142" s="152">
        <f>SUM('[1]gastos ctas'!J142+[2]gctas!J142+[6]ct!J142)</f>
        <v>63743609522</v>
      </c>
      <c r="K142" s="25">
        <f t="shared" si="21"/>
        <v>21.39047299395973</v>
      </c>
      <c r="L142" s="150">
        <f t="shared" si="16"/>
        <v>0</v>
      </c>
      <c r="M142" s="25">
        <f t="shared" si="22"/>
        <v>0</v>
      </c>
      <c r="N142" s="152">
        <f>SUM('[1]gastos ctas'!N142+[2]gctas!N142+[6]ct!N142)</f>
        <v>63743609522</v>
      </c>
      <c r="O142" s="25">
        <f t="shared" si="23"/>
        <v>21.39047299395973</v>
      </c>
      <c r="P142" s="151">
        <f t="shared" si="17"/>
        <v>234256390478</v>
      </c>
      <c r="R142" s="152">
        <f>SUM('[1]gastos ctas'!E142+[2]gctas!E142+[6]ct!E142)</f>
        <v>0</v>
      </c>
      <c r="S142" s="191">
        <f t="shared" si="24"/>
        <v>0</v>
      </c>
    </row>
    <row r="143" spans="1:19" x14ac:dyDescent="0.25">
      <c r="A143" s="147">
        <v>3130207</v>
      </c>
      <c r="B143" s="156" t="s">
        <v>539</v>
      </c>
      <c r="C143" s="148"/>
      <c r="D143" s="152">
        <f>SUM('[1]gastos ctas'!D143+[2]gctas!D143+[6]ct!D143)</f>
        <v>60148326000</v>
      </c>
      <c r="E143" s="152">
        <f>SUM('[1]gastos ctas'!E143+[2]gctas!E143+[6]ct!E143)</f>
        <v>0</v>
      </c>
      <c r="F143" s="150">
        <f t="shared" si="18"/>
        <v>60148326000</v>
      </c>
      <c r="G143" s="25">
        <f t="shared" si="19"/>
        <v>0.2327935782210889</v>
      </c>
      <c r="H143" s="152"/>
      <c r="I143" s="151">
        <f t="shared" si="20"/>
        <v>60148326000</v>
      </c>
      <c r="J143" s="152">
        <f>SUM('[1]gastos ctas'!J143+[2]gctas!J143+[6]ct!J143)</f>
        <v>11922656283</v>
      </c>
      <c r="K143" s="25">
        <f t="shared" si="21"/>
        <v>19.82209161232517</v>
      </c>
      <c r="L143" s="150">
        <f t="shared" si="16"/>
        <v>2683395370</v>
      </c>
      <c r="M143" s="25">
        <f t="shared" si="22"/>
        <v>4.4612968447367933</v>
      </c>
      <c r="N143" s="152">
        <f>SUM('[1]gastos ctas'!N143+[2]gctas!N143+[6]ct!N143)</f>
        <v>14606051653</v>
      </c>
      <c r="O143" s="25">
        <f t="shared" si="23"/>
        <v>24.283388457061964</v>
      </c>
      <c r="P143" s="151">
        <f t="shared" si="17"/>
        <v>45542274347</v>
      </c>
      <c r="R143" s="152">
        <f>SUM('[1]gastos ctas'!E143+[2]gctas!E143+[6]ct!E143)</f>
        <v>0</v>
      </c>
      <c r="S143" s="191">
        <f t="shared" si="24"/>
        <v>0</v>
      </c>
    </row>
    <row r="144" spans="1:19" x14ac:dyDescent="0.25">
      <c r="A144" s="147">
        <v>3130212</v>
      </c>
      <c r="B144" s="28" t="s">
        <v>540</v>
      </c>
      <c r="C144" s="148"/>
      <c r="D144" s="152">
        <f>SUM('[1]gastos ctas'!D144+[2]gctas!D144+[6]ct!D144)</f>
        <v>183368000000</v>
      </c>
      <c r="E144" s="152">
        <f>SUM('[1]gastos ctas'!E144+[2]gctas!E144+[6]ct!E144)</f>
        <v>-627300000</v>
      </c>
      <c r="F144" s="150">
        <f t="shared" si="18"/>
        <v>182740700000</v>
      </c>
      <c r="G144" s="25">
        <f t="shared" si="19"/>
        <v>0.70726592523333975</v>
      </c>
      <c r="H144" s="152"/>
      <c r="I144" s="151">
        <f t="shared" si="20"/>
        <v>182740700000</v>
      </c>
      <c r="J144" s="152">
        <f>SUM('[1]gastos ctas'!J144+[2]gctas!J144+[6]ct!J144)</f>
        <v>10367535215</v>
      </c>
      <c r="K144" s="25">
        <f t="shared" si="21"/>
        <v>5.6733585977289138</v>
      </c>
      <c r="L144" s="150">
        <f t="shared" ref="L144:L209" si="25">SUM(N144-J144)</f>
        <v>0</v>
      </c>
      <c r="M144" s="25">
        <f t="shared" si="22"/>
        <v>0</v>
      </c>
      <c r="N144" s="152">
        <f>SUM('[1]gastos ctas'!N144+[2]gctas!N144+[6]ct!N144)</f>
        <v>10367535215</v>
      </c>
      <c r="O144" s="25">
        <f t="shared" si="23"/>
        <v>5.6733585977289138</v>
      </c>
      <c r="P144" s="151">
        <f t="shared" ref="P144:P209" si="26">SUM(F144-N144)</f>
        <v>172373164785</v>
      </c>
      <c r="R144" s="152">
        <f>SUM('[1]gastos ctas'!E144+[2]gctas!E144+[6]ct!E144)</f>
        <v>-627300000</v>
      </c>
      <c r="S144" s="191">
        <f t="shared" si="24"/>
        <v>0</v>
      </c>
    </row>
    <row r="145" spans="1:19" x14ac:dyDescent="0.25">
      <c r="A145" s="147">
        <v>3130214</v>
      </c>
      <c r="B145" s="28" t="s">
        <v>541</v>
      </c>
      <c r="C145" s="148"/>
      <c r="D145" s="152">
        <f>SUM('[1]gastos ctas'!D145+[2]gctas!D145+[6]ct!D145)</f>
        <v>2200000000</v>
      </c>
      <c r="E145" s="152">
        <f>SUM('[1]gastos ctas'!E145+[2]gctas!E145+[6]ct!E145)</f>
        <v>0</v>
      </c>
      <c r="F145" s="150">
        <f t="shared" si="18"/>
        <v>2200000000</v>
      </c>
      <c r="G145" s="25">
        <f t="shared" si="19"/>
        <v>8.5147153070626713E-3</v>
      </c>
      <c r="H145" s="152"/>
      <c r="I145" s="151">
        <f t="shared" si="20"/>
        <v>2200000000</v>
      </c>
      <c r="J145" s="152">
        <f>SUM('[1]gastos ctas'!J145+[2]gctas!J145+[6]ct!J145)</f>
        <v>0</v>
      </c>
      <c r="K145" s="25">
        <f t="shared" si="21"/>
        <v>0</v>
      </c>
      <c r="L145" s="150">
        <f t="shared" si="25"/>
        <v>0</v>
      </c>
      <c r="M145" s="25">
        <f t="shared" si="22"/>
        <v>0</v>
      </c>
      <c r="N145" s="152">
        <f>SUM('[1]gastos ctas'!N145+[2]gctas!N145+[6]ct!N145)</f>
        <v>0</v>
      </c>
      <c r="O145" s="25">
        <f t="shared" si="23"/>
        <v>0</v>
      </c>
      <c r="P145" s="151">
        <f t="shared" si="26"/>
        <v>2200000000</v>
      </c>
      <c r="R145" s="152">
        <f>SUM('[1]gastos ctas'!E145+[2]gctas!E145+[6]ct!E145)</f>
        <v>0</v>
      </c>
      <c r="S145" s="191">
        <f t="shared" si="24"/>
        <v>0</v>
      </c>
    </row>
    <row r="146" spans="1:19" hidden="1" x14ac:dyDescent="0.25">
      <c r="A146" s="147">
        <v>3130215</v>
      </c>
      <c r="B146" s="28" t="s">
        <v>542</v>
      </c>
      <c r="C146" s="148"/>
      <c r="D146" s="152">
        <f>SUM('[1]gastos ctas'!D146+[2]gctas!D146+[6]ct!D146)</f>
        <v>0</v>
      </c>
      <c r="E146" s="152">
        <f>SUM('[1]gastos ctas'!E146+[2]gctas!E146+[6]ct!E146)</f>
        <v>0</v>
      </c>
      <c r="F146" s="150">
        <f t="shared" si="18"/>
        <v>0</v>
      </c>
      <c r="G146" s="25">
        <f t="shared" si="19"/>
        <v>0</v>
      </c>
      <c r="H146" s="152"/>
      <c r="I146" s="151">
        <f t="shared" si="20"/>
        <v>0</v>
      </c>
      <c r="J146" s="152">
        <f>SUM('[1]gastos ctas'!J146+[2]gctas!J146+[6]ct!J146)</f>
        <v>0</v>
      </c>
      <c r="K146" s="25">
        <f t="shared" si="21"/>
        <v>0</v>
      </c>
      <c r="L146" s="150">
        <f t="shared" si="25"/>
        <v>0</v>
      </c>
      <c r="M146" s="25">
        <f t="shared" si="22"/>
        <v>0</v>
      </c>
      <c r="N146" s="152">
        <f>SUM('[1]gastos ctas'!N146+[2]gctas!N146+[6]ct!N146)</f>
        <v>0</v>
      </c>
      <c r="O146" s="25">
        <f t="shared" si="23"/>
        <v>0</v>
      </c>
      <c r="P146" s="151">
        <f t="shared" si="26"/>
        <v>0</v>
      </c>
      <c r="R146" s="152">
        <f>SUM('[1]gastos ctas'!E146+[2]gctas!E146+[6]ct!E146)</f>
        <v>0</v>
      </c>
      <c r="S146" s="191">
        <f t="shared" si="24"/>
        <v>0</v>
      </c>
    </row>
    <row r="147" spans="1:19" x14ac:dyDescent="0.25">
      <c r="A147" s="147">
        <v>3130219</v>
      </c>
      <c r="B147" s="28" t="s">
        <v>543</v>
      </c>
      <c r="C147" s="148"/>
      <c r="D147" s="149">
        <f>SUM(D148:D167)</f>
        <v>26502688000</v>
      </c>
      <c r="E147" s="149">
        <f>SUM(E148:E167)</f>
        <v>0</v>
      </c>
      <c r="F147" s="150">
        <f t="shared" si="18"/>
        <v>26502688000</v>
      </c>
      <c r="G147" s="25">
        <f t="shared" si="19"/>
        <v>0.10257401963268463</v>
      </c>
      <c r="H147" s="149">
        <f>SUM(H148:H167)</f>
        <v>0</v>
      </c>
      <c r="I147" s="151">
        <f t="shared" si="20"/>
        <v>26502688000</v>
      </c>
      <c r="J147" s="149">
        <f>SUM(J148:J167)</f>
        <v>0</v>
      </c>
      <c r="K147" s="25">
        <f t="shared" si="21"/>
        <v>0</v>
      </c>
      <c r="L147" s="150">
        <f t="shared" si="25"/>
        <v>0</v>
      </c>
      <c r="M147" s="25">
        <f t="shared" si="22"/>
        <v>0</v>
      </c>
      <c r="N147" s="149">
        <f>SUM(N148:N167)</f>
        <v>0</v>
      </c>
      <c r="O147" s="25">
        <f t="shared" si="23"/>
        <v>0</v>
      </c>
      <c r="P147" s="151">
        <f t="shared" si="26"/>
        <v>26502688000</v>
      </c>
      <c r="R147" s="152">
        <f>SUM('[1]gastos ctas'!E147+[2]gctas!E147+[6]ct!E147)</f>
        <v>0</v>
      </c>
      <c r="S147" s="191">
        <f t="shared" si="24"/>
        <v>0</v>
      </c>
    </row>
    <row r="148" spans="1:19" x14ac:dyDescent="0.25">
      <c r="A148" s="147">
        <v>313021901</v>
      </c>
      <c r="B148" s="28" t="s">
        <v>544</v>
      </c>
      <c r="C148" s="148"/>
      <c r="D148" s="152">
        <f>SUM('[1]gastos ctas'!D148+[2]gctas!D148+[6]ct!D148)</f>
        <v>1231615000</v>
      </c>
      <c r="E148" s="152">
        <f>SUM('[1]gastos ctas'!E148+[2]gctas!E148+[6]ct!E148)</f>
        <v>0</v>
      </c>
      <c r="F148" s="150">
        <f t="shared" si="18"/>
        <v>1231615000</v>
      </c>
      <c r="G148" s="25">
        <f t="shared" si="19"/>
        <v>4.7667504967763598E-3</v>
      </c>
      <c r="H148" s="152"/>
      <c r="I148" s="151">
        <f t="shared" si="20"/>
        <v>1231615000</v>
      </c>
      <c r="J148" s="152">
        <f>SUM('[1]gastos ctas'!J148+[2]gctas!J148+[6]ct!J148)</f>
        <v>0</v>
      </c>
      <c r="K148" s="25">
        <f t="shared" si="21"/>
        <v>0</v>
      </c>
      <c r="L148" s="150">
        <f t="shared" si="25"/>
        <v>0</v>
      </c>
      <c r="M148" s="25">
        <f t="shared" si="22"/>
        <v>0</v>
      </c>
      <c r="N148" s="152">
        <f>SUM('[1]gastos ctas'!N148+[2]gctas!N148+[6]ct!N148)</f>
        <v>0</v>
      </c>
      <c r="O148" s="25">
        <f t="shared" si="23"/>
        <v>0</v>
      </c>
      <c r="P148" s="151">
        <f t="shared" si="26"/>
        <v>1231615000</v>
      </c>
      <c r="R148" s="152">
        <f>SUM('[1]gastos ctas'!E148+[2]gctas!E148+[6]ct!E148)</f>
        <v>0</v>
      </c>
      <c r="S148" s="191">
        <f t="shared" si="24"/>
        <v>0</v>
      </c>
    </row>
    <row r="149" spans="1:19" x14ac:dyDescent="0.25">
      <c r="A149" s="147">
        <v>313021902</v>
      </c>
      <c r="B149" s="28" t="s">
        <v>545</v>
      </c>
      <c r="C149" s="148"/>
      <c r="D149" s="152">
        <f>SUM('[1]gastos ctas'!D149+[2]gctas!D149+[6]ct!D149)</f>
        <v>1146631000</v>
      </c>
      <c r="E149" s="152">
        <f>SUM('[1]gastos ctas'!E149+[2]gctas!E149+[6]ct!E149)</f>
        <v>0</v>
      </c>
      <c r="F149" s="150">
        <f t="shared" si="18"/>
        <v>1146631000</v>
      </c>
      <c r="G149" s="25">
        <f t="shared" si="19"/>
        <v>4.4378347851148081E-3</v>
      </c>
      <c r="H149" s="152"/>
      <c r="I149" s="151">
        <f t="shared" si="20"/>
        <v>1146631000</v>
      </c>
      <c r="J149" s="152">
        <f>SUM('[1]gastos ctas'!J149+[2]gctas!J149+[6]ct!J149)</f>
        <v>0</v>
      </c>
      <c r="K149" s="25">
        <f t="shared" si="21"/>
        <v>0</v>
      </c>
      <c r="L149" s="150">
        <f t="shared" si="25"/>
        <v>0</v>
      </c>
      <c r="M149" s="25">
        <f t="shared" si="22"/>
        <v>0</v>
      </c>
      <c r="N149" s="152">
        <f>SUM('[1]gastos ctas'!N149+[2]gctas!N149+[6]ct!N149)</f>
        <v>0</v>
      </c>
      <c r="O149" s="25">
        <f t="shared" si="23"/>
        <v>0</v>
      </c>
      <c r="P149" s="151">
        <f t="shared" si="26"/>
        <v>1146631000</v>
      </c>
      <c r="R149" s="152">
        <f>SUM('[1]gastos ctas'!E149+[2]gctas!E149+[6]ct!E149)</f>
        <v>0</v>
      </c>
      <c r="S149" s="191">
        <f t="shared" si="24"/>
        <v>0</v>
      </c>
    </row>
    <row r="150" spans="1:19" x14ac:dyDescent="0.25">
      <c r="A150" s="147">
        <v>313021903</v>
      </c>
      <c r="B150" s="28" t="s">
        <v>546</v>
      </c>
      <c r="C150" s="148"/>
      <c r="D150" s="152">
        <f>SUM('[1]gastos ctas'!D150+[2]gctas!D150+[6]ct!D150)</f>
        <v>889726000</v>
      </c>
      <c r="E150" s="152">
        <f>SUM('[1]gastos ctas'!E150+[2]gctas!E150+[6]ct!E150)</f>
        <v>0</v>
      </c>
      <c r="F150" s="150">
        <f t="shared" si="18"/>
        <v>889726000</v>
      </c>
      <c r="G150" s="25">
        <f t="shared" si="19"/>
        <v>3.4435289051325643E-3</v>
      </c>
      <c r="H150" s="152"/>
      <c r="I150" s="151">
        <f t="shared" si="20"/>
        <v>889726000</v>
      </c>
      <c r="J150" s="152">
        <f>SUM('[1]gastos ctas'!J150+[2]gctas!J150+[6]ct!J150)</f>
        <v>0</v>
      </c>
      <c r="K150" s="25">
        <f t="shared" si="21"/>
        <v>0</v>
      </c>
      <c r="L150" s="150">
        <f t="shared" si="25"/>
        <v>0</v>
      </c>
      <c r="M150" s="25">
        <f t="shared" si="22"/>
        <v>0</v>
      </c>
      <c r="N150" s="152">
        <f>SUM('[1]gastos ctas'!N150+[2]gctas!N150+[6]ct!N150)</f>
        <v>0</v>
      </c>
      <c r="O150" s="25">
        <f t="shared" si="23"/>
        <v>0</v>
      </c>
      <c r="P150" s="151">
        <f t="shared" si="26"/>
        <v>889726000</v>
      </c>
      <c r="R150" s="152">
        <f>SUM('[1]gastos ctas'!E150+[2]gctas!E150+[6]ct!E150)</f>
        <v>0</v>
      </c>
      <c r="S150" s="191">
        <f t="shared" si="24"/>
        <v>0</v>
      </c>
    </row>
    <row r="151" spans="1:19" x14ac:dyDescent="0.25">
      <c r="A151" s="147">
        <v>313021904</v>
      </c>
      <c r="B151" s="28" t="s">
        <v>547</v>
      </c>
      <c r="C151" s="148"/>
      <c r="D151" s="152">
        <f>SUM('[1]gastos ctas'!D151+[2]gctas!D151+[6]ct!D151)</f>
        <v>1501256000</v>
      </c>
      <c r="E151" s="152">
        <f>SUM('[1]gastos ctas'!E151+[2]gctas!E151+[6]ct!E151)</f>
        <v>0</v>
      </c>
      <c r="F151" s="150">
        <f t="shared" si="18"/>
        <v>1501256000</v>
      </c>
      <c r="G151" s="25">
        <f t="shared" si="19"/>
        <v>5.8103488377362171E-3</v>
      </c>
      <c r="H151" s="152"/>
      <c r="I151" s="151">
        <f t="shared" si="20"/>
        <v>1501256000</v>
      </c>
      <c r="J151" s="152">
        <f>SUM('[1]gastos ctas'!J151+[2]gctas!J151+[6]ct!J151)</f>
        <v>0</v>
      </c>
      <c r="K151" s="25">
        <f t="shared" si="21"/>
        <v>0</v>
      </c>
      <c r="L151" s="150">
        <f t="shared" si="25"/>
        <v>0</v>
      </c>
      <c r="M151" s="25">
        <f t="shared" si="22"/>
        <v>0</v>
      </c>
      <c r="N151" s="152">
        <f>SUM('[1]gastos ctas'!N151+[2]gctas!N151+[6]ct!N151)</f>
        <v>0</v>
      </c>
      <c r="O151" s="25">
        <f t="shared" si="23"/>
        <v>0</v>
      </c>
      <c r="P151" s="151">
        <f t="shared" si="26"/>
        <v>1501256000</v>
      </c>
      <c r="R151" s="152">
        <f>SUM('[1]gastos ctas'!E151+[2]gctas!E151+[6]ct!E151)</f>
        <v>0</v>
      </c>
      <c r="S151" s="191">
        <f t="shared" si="24"/>
        <v>0</v>
      </c>
    </row>
    <row r="152" spans="1:19" x14ac:dyDescent="0.25">
      <c r="A152" s="147">
        <v>313021905</v>
      </c>
      <c r="B152" s="28" t="s">
        <v>548</v>
      </c>
      <c r="C152" s="148"/>
      <c r="D152" s="152">
        <f>SUM('[1]gastos ctas'!D152+[2]gctas!D152+[6]ct!D152)</f>
        <v>1463574000</v>
      </c>
      <c r="E152" s="152">
        <f>SUM('[1]gastos ctas'!E152+[2]gctas!E152+[6]ct!E152)</f>
        <v>0</v>
      </c>
      <c r="F152" s="150">
        <f t="shared" si="18"/>
        <v>1463574000</v>
      </c>
      <c r="G152" s="25">
        <f t="shared" si="19"/>
        <v>5.6645072458267921E-3</v>
      </c>
      <c r="H152" s="152"/>
      <c r="I152" s="151">
        <f t="shared" si="20"/>
        <v>1463574000</v>
      </c>
      <c r="J152" s="152">
        <f>SUM('[1]gastos ctas'!J152+[2]gctas!J152+[6]ct!J152)</f>
        <v>0</v>
      </c>
      <c r="K152" s="25">
        <f t="shared" si="21"/>
        <v>0</v>
      </c>
      <c r="L152" s="150">
        <f t="shared" si="25"/>
        <v>0</v>
      </c>
      <c r="M152" s="25">
        <f t="shared" si="22"/>
        <v>0</v>
      </c>
      <c r="N152" s="152">
        <f>SUM('[1]gastos ctas'!N152+[2]gctas!N152+[6]ct!N152)</f>
        <v>0</v>
      </c>
      <c r="O152" s="25">
        <f t="shared" si="23"/>
        <v>0</v>
      </c>
      <c r="P152" s="151">
        <f t="shared" si="26"/>
        <v>1463574000</v>
      </c>
      <c r="R152" s="152">
        <f>SUM('[1]gastos ctas'!E152+[2]gctas!E152+[6]ct!E152)</f>
        <v>0</v>
      </c>
      <c r="S152" s="191">
        <f t="shared" si="24"/>
        <v>0</v>
      </c>
    </row>
    <row r="153" spans="1:19" x14ac:dyDescent="0.25">
      <c r="A153" s="147">
        <v>313021906</v>
      </c>
      <c r="B153" s="28" t="s">
        <v>549</v>
      </c>
      <c r="C153" s="148"/>
      <c r="D153" s="152">
        <f>SUM('[1]gastos ctas'!D153+[2]gctas!D153+[6]ct!D153)</f>
        <v>1111994000</v>
      </c>
      <c r="E153" s="152">
        <f>SUM('[1]gastos ctas'!E153+[2]gctas!E153+[6]ct!E153)</f>
        <v>0</v>
      </c>
      <c r="F153" s="150">
        <f t="shared" si="18"/>
        <v>1111994000</v>
      </c>
      <c r="G153" s="25">
        <f t="shared" si="19"/>
        <v>4.3037783332553854E-3</v>
      </c>
      <c r="H153" s="152"/>
      <c r="I153" s="151">
        <f t="shared" si="20"/>
        <v>1111994000</v>
      </c>
      <c r="J153" s="152">
        <f>SUM('[1]gastos ctas'!J153+[2]gctas!J153+[6]ct!J153)</f>
        <v>0</v>
      </c>
      <c r="K153" s="25">
        <f t="shared" si="21"/>
        <v>0</v>
      </c>
      <c r="L153" s="150">
        <f t="shared" si="25"/>
        <v>0</v>
      </c>
      <c r="M153" s="25">
        <f t="shared" si="22"/>
        <v>0</v>
      </c>
      <c r="N153" s="152">
        <f>SUM('[1]gastos ctas'!N153+[2]gctas!N153+[6]ct!N153)</f>
        <v>0</v>
      </c>
      <c r="O153" s="25">
        <f t="shared" si="23"/>
        <v>0</v>
      </c>
      <c r="P153" s="151">
        <f t="shared" si="26"/>
        <v>1111994000</v>
      </c>
      <c r="R153" s="152">
        <f>SUM('[1]gastos ctas'!E153+[2]gctas!E153+[6]ct!E153)</f>
        <v>0</v>
      </c>
      <c r="S153" s="191">
        <f t="shared" si="24"/>
        <v>0</v>
      </c>
    </row>
    <row r="154" spans="1:19" x14ac:dyDescent="0.25">
      <c r="A154" s="147">
        <v>313021907</v>
      </c>
      <c r="B154" s="28" t="s">
        <v>550</v>
      </c>
      <c r="C154" s="148"/>
      <c r="D154" s="152">
        <f>SUM('[1]gastos ctas'!D154+[2]gctas!D154+[6]ct!D154)</f>
        <v>683270000</v>
      </c>
      <c r="E154" s="152">
        <f>SUM('[1]gastos ctas'!E154+[2]gctas!E154+[6]ct!E154)</f>
        <v>0</v>
      </c>
      <c r="F154" s="150">
        <f t="shared" si="18"/>
        <v>683270000</v>
      </c>
      <c r="G154" s="25">
        <f t="shared" si="19"/>
        <v>2.6444770581166869E-3</v>
      </c>
      <c r="H154" s="152"/>
      <c r="I154" s="151">
        <f t="shared" si="20"/>
        <v>683270000</v>
      </c>
      <c r="J154" s="152">
        <f>SUM('[1]gastos ctas'!J154+[2]gctas!J154+[6]ct!J154)</f>
        <v>0</v>
      </c>
      <c r="K154" s="25">
        <f t="shared" si="21"/>
        <v>0</v>
      </c>
      <c r="L154" s="150">
        <f t="shared" si="25"/>
        <v>0</v>
      </c>
      <c r="M154" s="25">
        <f t="shared" si="22"/>
        <v>0</v>
      </c>
      <c r="N154" s="152">
        <f>SUM('[1]gastos ctas'!N154+[2]gctas!N154+[6]ct!N154)</f>
        <v>0</v>
      </c>
      <c r="O154" s="25">
        <f t="shared" si="23"/>
        <v>0</v>
      </c>
      <c r="P154" s="151">
        <f t="shared" si="26"/>
        <v>683270000</v>
      </c>
      <c r="R154" s="152">
        <f>SUM('[1]gastos ctas'!E154+[2]gctas!E154+[6]ct!E154)</f>
        <v>0</v>
      </c>
      <c r="S154" s="191">
        <f t="shared" si="24"/>
        <v>0</v>
      </c>
    </row>
    <row r="155" spans="1:19" x14ac:dyDescent="0.25">
      <c r="A155" s="147">
        <v>313021908</v>
      </c>
      <c r="B155" s="28" t="s">
        <v>551</v>
      </c>
      <c r="C155" s="148"/>
      <c r="D155" s="152">
        <f>SUM('[1]gastos ctas'!D155+[2]gctas!D155+[6]ct!D155)</f>
        <v>1539708000</v>
      </c>
      <c r="E155" s="152">
        <f>SUM('[1]gastos ctas'!E155+[2]gctas!E155+[6]ct!E155)</f>
        <v>0</v>
      </c>
      <c r="F155" s="150">
        <f t="shared" si="18"/>
        <v>1539708000</v>
      </c>
      <c r="G155" s="25">
        <f t="shared" si="19"/>
        <v>5.9591705800031147E-3</v>
      </c>
      <c r="H155" s="152"/>
      <c r="I155" s="151">
        <f t="shared" si="20"/>
        <v>1539708000</v>
      </c>
      <c r="J155" s="152">
        <f>SUM('[1]gastos ctas'!J155+[2]gctas!J155+[6]ct!J155)</f>
        <v>0</v>
      </c>
      <c r="K155" s="25">
        <f t="shared" si="21"/>
        <v>0</v>
      </c>
      <c r="L155" s="150">
        <f t="shared" si="25"/>
        <v>0</v>
      </c>
      <c r="M155" s="25">
        <f t="shared" si="22"/>
        <v>0</v>
      </c>
      <c r="N155" s="152">
        <f>SUM('[1]gastos ctas'!N155+[2]gctas!N155+[6]ct!N155)</f>
        <v>0</v>
      </c>
      <c r="O155" s="25">
        <f t="shared" si="23"/>
        <v>0</v>
      </c>
      <c r="P155" s="151">
        <f t="shared" si="26"/>
        <v>1539708000</v>
      </c>
      <c r="R155" s="152">
        <f>SUM('[1]gastos ctas'!E155+[2]gctas!E155+[6]ct!E155)</f>
        <v>0</v>
      </c>
      <c r="S155" s="191">
        <f t="shared" si="24"/>
        <v>0</v>
      </c>
    </row>
    <row r="156" spans="1:19" x14ac:dyDescent="0.25">
      <c r="A156" s="147">
        <v>313021909</v>
      </c>
      <c r="B156" s="28" t="s">
        <v>552</v>
      </c>
      <c r="C156" s="148"/>
      <c r="D156" s="152">
        <f>SUM('[1]gastos ctas'!D156+[2]gctas!D156+[6]ct!D156)</f>
        <v>2263555000</v>
      </c>
      <c r="E156" s="152">
        <f>SUM('[1]gastos ctas'!E156+[2]gctas!E156+[6]ct!E156)</f>
        <v>0</v>
      </c>
      <c r="F156" s="150">
        <f t="shared" si="18"/>
        <v>2263555000</v>
      </c>
      <c r="G156" s="25">
        <f t="shared" si="19"/>
        <v>8.7606938213082939E-3</v>
      </c>
      <c r="H156" s="152"/>
      <c r="I156" s="151">
        <f t="shared" si="20"/>
        <v>2263555000</v>
      </c>
      <c r="J156" s="152">
        <f>SUM('[1]gastos ctas'!J156+[2]gctas!J156+[6]ct!J156)</f>
        <v>0</v>
      </c>
      <c r="K156" s="25">
        <f t="shared" si="21"/>
        <v>0</v>
      </c>
      <c r="L156" s="150">
        <f t="shared" si="25"/>
        <v>0</v>
      </c>
      <c r="M156" s="25">
        <f t="shared" si="22"/>
        <v>0</v>
      </c>
      <c r="N156" s="152">
        <f>SUM('[1]gastos ctas'!N156+[2]gctas!N156+[6]ct!N156)</f>
        <v>0</v>
      </c>
      <c r="O156" s="25">
        <f t="shared" si="23"/>
        <v>0</v>
      </c>
      <c r="P156" s="151">
        <f t="shared" si="26"/>
        <v>2263555000</v>
      </c>
      <c r="R156" s="152">
        <f>SUM('[1]gastos ctas'!E156+[2]gctas!E156+[6]ct!E156)</f>
        <v>0</v>
      </c>
      <c r="S156" s="191">
        <f t="shared" si="24"/>
        <v>0</v>
      </c>
    </row>
    <row r="157" spans="1:19" x14ac:dyDescent="0.25">
      <c r="A157" s="147">
        <v>313021910</v>
      </c>
      <c r="B157" s="28" t="s">
        <v>553</v>
      </c>
      <c r="C157" s="148"/>
      <c r="D157" s="152">
        <f>SUM('[1]gastos ctas'!D157+[2]gctas!D157+[6]ct!D157)</f>
        <v>2070892000</v>
      </c>
      <c r="E157" s="152">
        <f>SUM('[1]gastos ctas'!E157+[2]gctas!E157+[6]ct!E157)</f>
        <v>0</v>
      </c>
      <c r="F157" s="150">
        <f t="shared" si="18"/>
        <v>2070892000</v>
      </c>
      <c r="G157" s="25">
        <f t="shared" si="19"/>
        <v>8.0150253689425591E-3</v>
      </c>
      <c r="H157" s="152"/>
      <c r="I157" s="151">
        <f t="shared" si="20"/>
        <v>2070892000</v>
      </c>
      <c r="J157" s="152">
        <f>SUM('[1]gastos ctas'!J157+[2]gctas!J157+[6]ct!J157)</f>
        <v>0</v>
      </c>
      <c r="K157" s="25">
        <f t="shared" si="21"/>
        <v>0</v>
      </c>
      <c r="L157" s="150">
        <f t="shared" si="25"/>
        <v>0</v>
      </c>
      <c r="M157" s="25">
        <f t="shared" si="22"/>
        <v>0</v>
      </c>
      <c r="N157" s="152">
        <f>SUM('[1]gastos ctas'!N157+[2]gctas!N157+[6]ct!N157)</f>
        <v>0</v>
      </c>
      <c r="O157" s="25">
        <f t="shared" si="23"/>
        <v>0</v>
      </c>
      <c r="P157" s="151">
        <f t="shared" si="26"/>
        <v>2070892000</v>
      </c>
      <c r="R157" s="152">
        <f>SUM('[1]gastos ctas'!E157+[2]gctas!E157+[6]ct!E157)</f>
        <v>0</v>
      </c>
      <c r="S157" s="191">
        <f t="shared" si="24"/>
        <v>0</v>
      </c>
    </row>
    <row r="158" spans="1:19" x14ac:dyDescent="0.25">
      <c r="A158" s="147">
        <v>313021911</v>
      </c>
      <c r="B158" s="28" t="s">
        <v>554</v>
      </c>
      <c r="C158" s="148"/>
      <c r="D158" s="152">
        <f>SUM('[1]gastos ctas'!D158+[2]gctas!D158+[6]ct!D158)</f>
        <v>2102347000</v>
      </c>
      <c r="E158" s="152">
        <f>SUM('[1]gastos ctas'!E158+[2]gctas!E158+[6]ct!E158)</f>
        <v>0</v>
      </c>
      <c r="F158" s="150">
        <f t="shared" si="18"/>
        <v>2102347000</v>
      </c>
      <c r="G158" s="25">
        <f t="shared" si="19"/>
        <v>8.1367664462078573E-3</v>
      </c>
      <c r="H158" s="152"/>
      <c r="I158" s="151">
        <f t="shared" si="20"/>
        <v>2102347000</v>
      </c>
      <c r="J158" s="152">
        <f>SUM('[1]gastos ctas'!J158+[2]gctas!J158+[6]ct!J158)</f>
        <v>0</v>
      </c>
      <c r="K158" s="25">
        <f t="shared" si="21"/>
        <v>0</v>
      </c>
      <c r="L158" s="150">
        <f t="shared" si="25"/>
        <v>0</v>
      </c>
      <c r="M158" s="25">
        <f t="shared" si="22"/>
        <v>0</v>
      </c>
      <c r="N158" s="152">
        <f>SUM('[1]gastos ctas'!N158+[2]gctas!N158+[6]ct!N158)</f>
        <v>0</v>
      </c>
      <c r="O158" s="25">
        <f t="shared" si="23"/>
        <v>0</v>
      </c>
      <c r="P158" s="151">
        <f t="shared" si="26"/>
        <v>2102347000</v>
      </c>
      <c r="R158" s="152">
        <f>SUM('[1]gastos ctas'!E158+[2]gctas!E158+[6]ct!E158)</f>
        <v>0</v>
      </c>
      <c r="S158" s="191">
        <f t="shared" si="24"/>
        <v>0</v>
      </c>
    </row>
    <row r="159" spans="1:19" x14ac:dyDescent="0.25">
      <c r="A159" s="147">
        <v>313021912</v>
      </c>
      <c r="B159" s="28" t="s">
        <v>555</v>
      </c>
      <c r="C159" s="148"/>
      <c r="D159" s="152">
        <f>SUM('[1]gastos ctas'!D159+[2]gctas!D159+[6]ct!D159)</f>
        <v>1017530000</v>
      </c>
      <c r="E159" s="152">
        <f>SUM('[1]gastos ctas'!E159+[2]gctas!E159+[6]ct!E159)</f>
        <v>0</v>
      </c>
      <c r="F159" s="150">
        <f t="shared" si="18"/>
        <v>1017530000</v>
      </c>
      <c r="G159" s="25">
        <f t="shared" si="19"/>
        <v>3.9381719392706733E-3</v>
      </c>
      <c r="H159" s="152"/>
      <c r="I159" s="151">
        <f t="shared" si="20"/>
        <v>1017530000</v>
      </c>
      <c r="J159" s="152">
        <f>SUM('[1]gastos ctas'!J159+[2]gctas!J159+[6]ct!J159)</f>
        <v>0</v>
      </c>
      <c r="K159" s="25">
        <f t="shared" si="21"/>
        <v>0</v>
      </c>
      <c r="L159" s="150">
        <f t="shared" si="25"/>
        <v>0</v>
      </c>
      <c r="M159" s="25">
        <f t="shared" si="22"/>
        <v>0</v>
      </c>
      <c r="N159" s="152">
        <f>SUM('[1]gastos ctas'!N159+[2]gctas!N159+[6]ct!N159)</f>
        <v>0</v>
      </c>
      <c r="O159" s="25">
        <f t="shared" si="23"/>
        <v>0</v>
      </c>
      <c r="P159" s="151">
        <f t="shared" si="26"/>
        <v>1017530000</v>
      </c>
      <c r="R159" s="152">
        <f>SUM('[1]gastos ctas'!E159+[2]gctas!E159+[6]ct!E159)</f>
        <v>0</v>
      </c>
      <c r="S159" s="191">
        <f t="shared" si="24"/>
        <v>0</v>
      </c>
    </row>
    <row r="160" spans="1:19" x14ac:dyDescent="0.25">
      <c r="A160" s="147">
        <v>313021913</v>
      </c>
      <c r="B160" s="28" t="s">
        <v>556</v>
      </c>
      <c r="C160" s="148"/>
      <c r="D160" s="152">
        <f>SUM('[1]gastos ctas'!D160+[2]gctas!D160+[6]ct!D160)</f>
        <v>1317522000</v>
      </c>
      <c r="E160" s="152">
        <f>SUM('[1]gastos ctas'!E160+[2]gctas!E160+[6]ct!E160)</f>
        <v>0</v>
      </c>
      <c r="F160" s="150">
        <f t="shared" si="18"/>
        <v>1317522000</v>
      </c>
      <c r="G160" s="25">
        <f t="shared" si="19"/>
        <v>5.0992385185417381E-3</v>
      </c>
      <c r="H160" s="152"/>
      <c r="I160" s="151">
        <f t="shared" si="20"/>
        <v>1317522000</v>
      </c>
      <c r="J160" s="152">
        <f>SUM('[1]gastos ctas'!J160+[2]gctas!J160+[6]ct!J160)</f>
        <v>0</v>
      </c>
      <c r="K160" s="25">
        <f t="shared" si="21"/>
        <v>0</v>
      </c>
      <c r="L160" s="150">
        <f t="shared" si="25"/>
        <v>0</v>
      </c>
      <c r="M160" s="25">
        <f t="shared" si="22"/>
        <v>0</v>
      </c>
      <c r="N160" s="152">
        <f>SUM('[1]gastos ctas'!N160+[2]gctas!N160+[6]ct!N160)</f>
        <v>0</v>
      </c>
      <c r="O160" s="25">
        <f t="shared" si="23"/>
        <v>0</v>
      </c>
      <c r="P160" s="151">
        <f t="shared" si="26"/>
        <v>1317522000</v>
      </c>
      <c r="R160" s="152">
        <f>SUM('[1]gastos ctas'!E160+[2]gctas!E160+[6]ct!E160)</f>
        <v>0</v>
      </c>
      <c r="S160" s="191">
        <f t="shared" si="24"/>
        <v>0</v>
      </c>
    </row>
    <row r="161" spans="1:19" x14ac:dyDescent="0.25">
      <c r="A161" s="147">
        <v>313021914</v>
      </c>
      <c r="B161" s="28" t="s">
        <v>557</v>
      </c>
      <c r="C161" s="148"/>
      <c r="D161" s="152">
        <f>SUM('[1]gastos ctas'!D161+[2]gctas!D161+[6]ct!D161)</f>
        <v>992053000</v>
      </c>
      <c r="E161" s="152">
        <f>SUM('[1]gastos ctas'!E161+[2]gctas!E161+[6]ct!E161)</f>
        <v>0</v>
      </c>
      <c r="F161" s="150">
        <f t="shared" si="18"/>
        <v>992053000</v>
      </c>
      <c r="G161" s="25">
        <f t="shared" si="19"/>
        <v>3.8395676656897471E-3</v>
      </c>
      <c r="H161" s="152"/>
      <c r="I161" s="151">
        <f t="shared" si="20"/>
        <v>992053000</v>
      </c>
      <c r="J161" s="152">
        <f>SUM('[1]gastos ctas'!J161+[2]gctas!J161+[6]ct!J161)</f>
        <v>0</v>
      </c>
      <c r="K161" s="25">
        <f t="shared" si="21"/>
        <v>0</v>
      </c>
      <c r="L161" s="150">
        <f t="shared" si="25"/>
        <v>0</v>
      </c>
      <c r="M161" s="25">
        <f t="shared" si="22"/>
        <v>0</v>
      </c>
      <c r="N161" s="152">
        <f>SUM('[1]gastos ctas'!N161+[2]gctas!N161+[6]ct!N161)</f>
        <v>0</v>
      </c>
      <c r="O161" s="25">
        <f t="shared" si="23"/>
        <v>0</v>
      </c>
      <c r="P161" s="151">
        <f t="shared" si="26"/>
        <v>992053000</v>
      </c>
      <c r="R161" s="152">
        <f>SUM('[1]gastos ctas'!E161+[2]gctas!E161+[6]ct!E161)</f>
        <v>0</v>
      </c>
      <c r="S161" s="191">
        <f t="shared" si="24"/>
        <v>0</v>
      </c>
    </row>
    <row r="162" spans="1:19" x14ac:dyDescent="0.25">
      <c r="A162" s="147">
        <v>313021915</v>
      </c>
      <c r="B162" s="28" t="s">
        <v>558</v>
      </c>
      <c r="C162" s="148"/>
      <c r="D162" s="152">
        <f>SUM('[1]gastos ctas'!D162+[2]gctas!D162+[6]ct!D162)</f>
        <v>809161000</v>
      </c>
      <c r="E162" s="152">
        <f>SUM('[1]gastos ctas'!E162+[2]gctas!E162+[6]ct!E162)</f>
        <v>0</v>
      </c>
      <c r="F162" s="150">
        <f t="shared" si="18"/>
        <v>809161000</v>
      </c>
      <c r="G162" s="25">
        <f t="shared" si="19"/>
        <v>3.1317161602627897E-3</v>
      </c>
      <c r="H162" s="152"/>
      <c r="I162" s="151">
        <f t="shared" si="20"/>
        <v>809161000</v>
      </c>
      <c r="J162" s="152">
        <f>SUM('[1]gastos ctas'!J162+[2]gctas!J162+[6]ct!J162)</f>
        <v>0</v>
      </c>
      <c r="K162" s="25">
        <f t="shared" si="21"/>
        <v>0</v>
      </c>
      <c r="L162" s="150">
        <f t="shared" si="25"/>
        <v>0</v>
      </c>
      <c r="M162" s="25">
        <f t="shared" si="22"/>
        <v>0</v>
      </c>
      <c r="N162" s="152">
        <f>SUM('[1]gastos ctas'!N162+[2]gctas!N162+[6]ct!N162)</f>
        <v>0</v>
      </c>
      <c r="O162" s="25">
        <f t="shared" si="23"/>
        <v>0</v>
      </c>
      <c r="P162" s="151">
        <f t="shared" si="26"/>
        <v>809161000</v>
      </c>
      <c r="R162" s="152">
        <f>SUM('[1]gastos ctas'!E162+[2]gctas!E162+[6]ct!E162)</f>
        <v>0</v>
      </c>
      <c r="S162" s="191">
        <f t="shared" si="24"/>
        <v>0</v>
      </c>
    </row>
    <row r="163" spans="1:19" x14ac:dyDescent="0.25">
      <c r="A163" s="147">
        <v>313021916</v>
      </c>
      <c r="B163" s="28" t="s">
        <v>559</v>
      </c>
      <c r="C163" s="148"/>
      <c r="D163" s="152">
        <f>SUM('[1]gastos ctas'!D163+[2]gctas!D163+[6]ct!D163)</f>
        <v>1080659000</v>
      </c>
      <c r="E163" s="152">
        <f>SUM('[1]gastos ctas'!E163+[2]gctas!E163+[6]ct!E163)</f>
        <v>0</v>
      </c>
      <c r="F163" s="150">
        <f t="shared" si="18"/>
        <v>1080659000</v>
      </c>
      <c r="G163" s="25">
        <f t="shared" si="19"/>
        <v>4.1825016950068359E-3</v>
      </c>
      <c r="H163" s="152"/>
      <c r="I163" s="151">
        <f t="shared" si="20"/>
        <v>1080659000</v>
      </c>
      <c r="J163" s="152">
        <f>SUM('[1]gastos ctas'!J163+[2]gctas!J163+[6]ct!J163)</f>
        <v>0</v>
      </c>
      <c r="K163" s="25">
        <f t="shared" si="21"/>
        <v>0</v>
      </c>
      <c r="L163" s="150">
        <f t="shared" si="25"/>
        <v>0</v>
      </c>
      <c r="M163" s="25">
        <f t="shared" si="22"/>
        <v>0</v>
      </c>
      <c r="N163" s="152">
        <f>SUM('[1]gastos ctas'!N163+[2]gctas!N163+[6]ct!N163)</f>
        <v>0</v>
      </c>
      <c r="O163" s="25">
        <f t="shared" si="23"/>
        <v>0</v>
      </c>
      <c r="P163" s="151">
        <f t="shared" si="26"/>
        <v>1080659000</v>
      </c>
      <c r="R163" s="152">
        <f>SUM('[1]gastos ctas'!E163+[2]gctas!E163+[6]ct!E163)</f>
        <v>0</v>
      </c>
      <c r="S163" s="191">
        <f t="shared" si="24"/>
        <v>0</v>
      </c>
    </row>
    <row r="164" spans="1:19" x14ac:dyDescent="0.25">
      <c r="A164" s="147">
        <v>313021917</v>
      </c>
      <c r="B164" s="28" t="s">
        <v>560</v>
      </c>
      <c r="C164" s="148"/>
      <c r="D164" s="152">
        <f>SUM('[1]gastos ctas'!D164+[2]gctas!D164+[6]ct!D164)</f>
        <v>1273290000</v>
      </c>
      <c r="E164" s="152">
        <f>SUM('[1]gastos ctas'!E164+[2]gctas!E164+[6]ct!E164)</f>
        <v>0</v>
      </c>
      <c r="F164" s="150">
        <f t="shared" si="18"/>
        <v>1273290000</v>
      </c>
      <c r="G164" s="25">
        <f t="shared" si="19"/>
        <v>4.9280462969681039E-3</v>
      </c>
      <c r="H164" s="152"/>
      <c r="I164" s="151">
        <f t="shared" si="20"/>
        <v>1273290000</v>
      </c>
      <c r="J164" s="152">
        <f>SUM('[1]gastos ctas'!J164+[2]gctas!J164+[6]ct!J164)</f>
        <v>0</v>
      </c>
      <c r="K164" s="25">
        <f t="shared" si="21"/>
        <v>0</v>
      </c>
      <c r="L164" s="150">
        <f t="shared" si="25"/>
        <v>0</v>
      </c>
      <c r="M164" s="25">
        <f t="shared" si="22"/>
        <v>0</v>
      </c>
      <c r="N164" s="152">
        <f>SUM('[1]gastos ctas'!N164+[2]gctas!N164+[6]ct!N164)</f>
        <v>0</v>
      </c>
      <c r="O164" s="25">
        <f t="shared" si="23"/>
        <v>0</v>
      </c>
      <c r="P164" s="151">
        <f t="shared" si="26"/>
        <v>1273290000</v>
      </c>
      <c r="R164" s="152">
        <f>SUM('[1]gastos ctas'!E164+[2]gctas!E164+[6]ct!E164)</f>
        <v>0</v>
      </c>
      <c r="S164" s="191">
        <f t="shared" si="24"/>
        <v>0</v>
      </c>
    </row>
    <row r="165" spans="1:19" x14ac:dyDescent="0.25">
      <c r="A165" s="147">
        <v>313021918</v>
      </c>
      <c r="B165" s="28" t="s">
        <v>561</v>
      </c>
      <c r="C165" s="148"/>
      <c r="D165" s="152">
        <f>SUM('[1]gastos ctas'!D165+[2]gctas!D165+[6]ct!D165)</f>
        <v>1122298000</v>
      </c>
      <c r="E165" s="152">
        <f>SUM('[1]gastos ctas'!E165+[2]gctas!E165+[6]ct!E165)</f>
        <v>0</v>
      </c>
      <c r="F165" s="150">
        <f t="shared" si="18"/>
        <v>1122298000</v>
      </c>
      <c r="G165" s="25">
        <f t="shared" si="19"/>
        <v>4.3436581634935549E-3</v>
      </c>
      <c r="H165" s="152"/>
      <c r="I165" s="151">
        <f t="shared" si="20"/>
        <v>1122298000</v>
      </c>
      <c r="J165" s="152">
        <f>SUM('[1]gastos ctas'!J165+[2]gctas!J165+[6]ct!J165)</f>
        <v>0</v>
      </c>
      <c r="K165" s="25">
        <f t="shared" si="21"/>
        <v>0</v>
      </c>
      <c r="L165" s="150">
        <f t="shared" si="25"/>
        <v>0</v>
      </c>
      <c r="M165" s="25">
        <f t="shared" si="22"/>
        <v>0</v>
      </c>
      <c r="N165" s="152">
        <f>SUM('[1]gastos ctas'!N165+[2]gctas!N165+[6]ct!N165)</f>
        <v>0</v>
      </c>
      <c r="O165" s="25">
        <f t="shared" si="23"/>
        <v>0</v>
      </c>
      <c r="P165" s="151">
        <f t="shared" si="26"/>
        <v>1122298000</v>
      </c>
      <c r="R165" s="152">
        <f>SUM('[1]gastos ctas'!E165+[2]gctas!E165+[6]ct!E165)</f>
        <v>0</v>
      </c>
      <c r="S165" s="191">
        <f t="shared" si="24"/>
        <v>0</v>
      </c>
    </row>
    <row r="166" spans="1:19" x14ac:dyDescent="0.25">
      <c r="A166" s="147">
        <v>313021919</v>
      </c>
      <c r="B166" s="28" t="s">
        <v>562</v>
      </c>
      <c r="C166" s="148"/>
      <c r="D166" s="152">
        <f>SUM('[1]gastos ctas'!D166+[2]gctas!D166+[6]ct!D166)</f>
        <v>1483159000</v>
      </c>
      <c r="E166" s="152">
        <f>SUM('[1]gastos ctas'!E166+[2]gctas!E166+[6]ct!E166)</f>
        <v>0</v>
      </c>
      <c r="F166" s="150">
        <f t="shared" si="18"/>
        <v>1483159000</v>
      </c>
      <c r="G166" s="25">
        <f t="shared" si="19"/>
        <v>5.7403075636853476E-3</v>
      </c>
      <c r="H166" s="152"/>
      <c r="I166" s="151">
        <f t="shared" si="20"/>
        <v>1483159000</v>
      </c>
      <c r="J166" s="152">
        <f>SUM('[1]gastos ctas'!J166+[2]gctas!J166+[6]ct!J166)</f>
        <v>0</v>
      </c>
      <c r="K166" s="25">
        <f t="shared" si="21"/>
        <v>0</v>
      </c>
      <c r="L166" s="150">
        <f t="shared" si="25"/>
        <v>0</v>
      </c>
      <c r="M166" s="25">
        <f t="shared" si="22"/>
        <v>0</v>
      </c>
      <c r="N166" s="152">
        <f>SUM('[1]gastos ctas'!N166+[2]gctas!N166+[6]ct!N166)</f>
        <v>0</v>
      </c>
      <c r="O166" s="25">
        <f t="shared" si="23"/>
        <v>0</v>
      </c>
      <c r="P166" s="151">
        <f t="shared" si="26"/>
        <v>1483159000</v>
      </c>
      <c r="R166" s="152">
        <f>SUM('[1]gastos ctas'!E166+[2]gctas!E166+[6]ct!E166)</f>
        <v>0</v>
      </c>
      <c r="S166" s="191">
        <f t="shared" si="24"/>
        <v>0</v>
      </c>
    </row>
    <row r="167" spans="1:19" x14ac:dyDescent="0.25">
      <c r="A167" s="147">
        <v>313021920</v>
      </c>
      <c r="B167" s="28" t="s">
        <v>563</v>
      </c>
      <c r="C167" s="148"/>
      <c r="D167" s="152">
        <f>SUM('[1]gastos ctas'!D167+[2]gctas!D167+[6]ct!D167)</f>
        <v>1402448000</v>
      </c>
      <c r="E167" s="152">
        <f>SUM('[1]gastos ctas'!E167+[2]gctas!E167+[6]ct!E167)</f>
        <v>0</v>
      </c>
      <c r="F167" s="150">
        <f t="shared" si="18"/>
        <v>1402448000</v>
      </c>
      <c r="G167" s="25">
        <f t="shared" si="19"/>
        <v>5.427929751345195E-3</v>
      </c>
      <c r="H167" s="152"/>
      <c r="I167" s="151">
        <f t="shared" si="20"/>
        <v>1402448000</v>
      </c>
      <c r="J167" s="152">
        <f>SUM('[1]gastos ctas'!J167+[2]gctas!J167+[6]ct!J167)</f>
        <v>0</v>
      </c>
      <c r="K167" s="25">
        <f t="shared" si="21"/>
        <v>0</v>
      </c>
      <c r="L167" s="150">
        <f t="shared" si="25"/>
        <v>0</v>
      </c>
      <c r="M167" s="25">
        <f t="shared" si="22"/>
        <v>0</v>
      </c>
      <c r="N167" s="152">
        <f>SUM('[1]gastos ctas'!N167+[2]gctas!N167+[6]ct!N167)</f>
        <v>0</v>
      </c>
      <c r="O167" s="25">
        <f t="shared" si="23"/>
        <v>0</v>
      </c>
      <c r="P167" s="151">
        <f t="shared" si="26"/>
        <v>1402448000</v>
      </c>
      <c r="R167" s="152">
        <f>SUM('[1]gastos ctas'!E167+[2]gctas!E167+[6]ct!E167)</f>
        <v>0</v>
      </c>
      <c r="S167" s="191">
        <f t="shared" si="24"/>
        <v>0</v>
      </c>
    </row>
    <row r="168" spans="1:19" x14ac:dyDescent="0.25">
      <c r="A168" s="147">
        <v>3130221</v>
      </c>
      <c r="B168" s="28" t="s">
        <v>564</v>
      </c>
      <c r="C168" s="148"/>
      <c r="D168" s="152">
        <f>SUM('[1]gastos ctas'!D168+[2]gctas!D168+[6]ct!D168)</f>
        <v>50000000000</v>
      </c>
      <c r="E168" s="152">
        <f>SUM('[1]gastos ctas'!E168+[2]gctas!E168+[6]ct!E168)</f>
        <v>0</v>
      </c>
      <c r="F168" s="150">
        <f t="shared" si="18"/>
        <v>50000000000</v>
      </c>
      <c r="G168" s="25">
        <f t="shared" si="19"/>
        <v>0.19351625697869707</v>
      </c>
      <c r="H168" s="152"/>
      <c r="I168" s="151">
        <f t="shared" si="20"/>
        <v>50000000000</v>
      </c>
      <c r="J168" s="152">
        <f>SUM('[1]gastos ctas'!J168+[2]gctas!J168+[6]ct!J168)</f>
        <v>996285128</v>
      </c>
      <c r="K168" s="25">
        <f t="shared" si="21"/>
        <v>1.992570256</v>
      </c>
      <c r="L168" s="150">
        <f t="shared" si="25"/>
        <v>0</v>
      </c>
      <c r="M168" s="25">
        <f t="shared" si="22"/>
        <v>0</v>
      </c>
      <c r="N168" s="152">
        <f>SUM('[1]gastos ctas'!N168+[2]gctas!N168+[6]ct!N168)</f>
        <v>996285128</v>
      </c>
      <c r="O168" s="25">
        <f t="shared" si="23"/>
        <v>1.992570256</v>
      </c>
      <c r="P168" s="151">
        <f t="shared" si="26"/>
        <v>49003714872</v>
      </c>
      <c r="R168" s="152">
        <f>SUM('[1]gastos ctas'!E168+[2]gctas!E168+[6]ct!E168)</f>
        <v>0</v>
      </c>
      <c r="S168" s="191">
        <f t="shared" si="24"/>
        <v>0</v>
      </c>
    </row>
    <row r="169" spans="1:19" ht="25.5" x14ac:dyDescent="0.25">
      <c r="A169" s="147">
        <v>3130222</v>
      </c>
      <c r="B169" s="28" t="s">
        <v>565</v>
      </c>
      <c r="C169" s="148"/>
      <c r="D169" s="152">
        <f>SUM('[1]gastos ctas'!D169+[2]gctas!D169+[6]ct!D169)</f>
        <v>2088540000</v>
      </c>
      <c r="E169" s="152">
        <f>SUM('[1]gastos ctas'!E169+[2]gctas!E169+[6]ct!E169)</f>
        <v>0</v>
      </c>
      <c r="F169" s="150">
        <f t="shared" ref="F169" si="27">SUM(D169+E169)</f>
        <v>2088540000</v>
      </c>
      <c r="G169" s="25">
        <f t="shared" si="19"/>
        <v>8.0833288670057596E-3</v>
      </c>
      <c r="H169" s="152"/>
      <c r="I169" s="151">
        <f t="shared" si="20"/>
        <v>2088540000</v>
      </c>
      <c r="J169" s="152">
        <f>SUM('[1]gastos ctas'!J169+[2]gctas!J169+[6]ct!J169)</f>
        <v>348090000</v>
      </c>
      <c r="K169" s="25">
        <f t="shared" si="21"/>
        <v>16.666666666666664</v>
      </c>
      <c r="L169" s="150">
        <f t="shared" ref="L169" si="28">SUM(N169-J169)</f>
        <v>0</v>
      </c>
      <c r="M169" s="25">
        <f t="shared" si="22"/>
        <v>0</v>
      </c>
      <c r="N169" s="152">
        <f>SUM('[1]gastos ctas'!N169+[2]gctas!N169+[6]ct!N169)</f>
        <v>348090000</v>
      </c>
      <c r="O169" s="25">
        <f t="shared" si="23"/>
        <v>16.666666666666664</v>
      </c>
      <c r="P169" s="151">
        <f t="shared" si="26"/>
        <v>1740450000</v>
      </c>
      <c r="R169" s="152">
        <f>SUM('[1]gastos ctas'!E169+[2]gctas!E169+[6]ct!E169)</f>
        <v>0</v>
      </c>
      <c r="S169" s="191">
        <f t="shared" si="24"/>
        <v>0</v>
      </c>
    </row>
    <row r="170" spans="1:19" hidden="1" x14ac:dyDescent="0.25">
      <c r="A170" s="147">
        <v>3130299</v>
      </c>
      <c r="B170" s="28" t="s">
        <v>566</v>
      </c>
      <c r="C170" s="148"/>
      <c r="D170" s="152">
        <f>SUM('[1]gastos ctas'!D170+[2]gctas!D170+[6]ct!D170)</f>
        <v>0</v>
      </c>
      <c r="E170" s="152">
        <f>SUM('[1]gastos ctas'!E170+[2]gctas!E170+[6]ct!E170)</f>
        <v>0</v>
      </c>
      <c r="F170" s="150">
        <f t="shared" si="18"/>
        <v>0</v>
      </c>
      <c r="G170" s="25">
        <f t="shared" si="19"/>
        <v>0</v>
      </c>
      <c r="H170" s="152"/>
      <c r="I170" s="151">
        <f t="shared" si="20"/>
        <v>0</v>
      </c>
      <c r="J170" s="152">
        <f>SUM('[1]gastos ctas'!J170+[2]gctas!J170+[6]ct!J170)</f>
        <v>0</v>
      </c>
      <c r="K170" s="25">
        <f t="shared" si="21"/>
        <v>0</v>
      </c>
      <c r="L170" s="150">
        <f t="shared" si="25"/>
        <v>0</v>
      </c>
      <c r="M170" s="25">
        <f t="shared" si="22"/>
        <v>0</v>
      </c>
      <c r="N170" s="152">
        <f>SUM('[1]gastos ctas'!N170+[2]gctas!N170+[6]ct!N170)</f>
        <v>0</v>
      </c>
      <c r="O170" s="25">
        <f t="shared" si="23"/>
        <v>0</v>
      </c>
      <c r="P170" s="151">
        <f t="shared" si="26"/>
        <v>0</v>
      </c>
      <c r="R170" s="152">
        <f>SUM('[1]gastos ctas'!E170+[2]gctas!E170+[6]ct!E170)</f>
        <v>0</v>
      </c>
      <c r="S170" s="191">
        <f t="shared" si="24"/>
        <v>0</v>
      </c>
    </row>
    <row r="171" spans="1:19" hidden="1" x14ac:dyDescent="0.25">
      <c r="A171" s="147">
        <v>31303</v>
      </c>
      <c r="B171" s="28" t="s">
        <v>567</v>
      </c>
      <c r="C171" s="148"/>
      <c r="D171" s="152">
        <f>SUM(D172)</f>
        <v>0</v>
      </c>
      <c r="E171" s="152">
        <f>SUM(E172)</f>
        <v>0</v>
      </c>
      <c r="F171" s="150">
        <f t="shared" si="18"/>
        <v>0</v>
      </c>
      <c r="G171" s="25">
        <f t="shared" si="19"/>
        <v>0</v>
      </c>
      <c r="H171" s="152">
        <f>SUM(H172)</f>
        <v>0</v>
      </c>
      <c r="I171" s="151">
        <f t="shared" si="20"/>
        <v>0</v>
      </c>
      <c r="J171" s="152">
        <f>SUM(J172)</f>
        <v>0</v>
      </c>
      <c r="K171" s="25">
        <f t="shared" si="21"/>
        <v>0</v>
      </c>
      <c r="L171" s="150">
        <f t="shared" si="25"/>
        <v>0</v>
      </c>
      <c r="M171" s="25">
        <f t="shared" si="22"/>
        <v>0</v>
      </c>
      <c r="N171" s="152">
        <f>SUM(N172)</f>
        <v>0</v>
      </c>
      <c r="O171" s="25">
        <f t="shared" si="23"/>
        <v>0</v>
      </c>
      <c r="P171" s="151">
        <f t="shared" si="26"/>
        <v>0</v>
      </c>
      <c r="R171" s="152">
        <f>SUM('[1]gastos ctas'!E171+[2]gctas!E171+[6]ct!E171)</f>
        <v>0</v>
      </c>
      <c r="S171" s="191">
        <f t="shared" si="24"/>
        <v>0</v>
      </c>
    </row>
    <row r="172" spans="1:19" hidden="1" x14ac:dyDescent="0.25">
      <c r="A172" s="147">
        <v>3130301</v>
      </c>
      <c r="B172" s="28" t="s">
        <v>568</v>
      </c>
      <c r="C172" s="148"/>
      <c r="D172" s="152">
        <f>SUM('[1]gastos ctas'!D172+[2]gctas!D172+[6]ct!D172)</f>
        <v>0</v>
      </c>
      <c r="E172" s="152">
        <f>SUM('[1]gastos ctas'!E172+[2]gctas!E172+[6]ct!E172)</f>
        <v>0</v>
      </c>
      <c r="F172" s="150">
        <f t="shared" si="18"/>
        <v>0</v>
      </c>
      <c r="G172" s="25">
        <f t="shared" si="19"/>
        <v>0</v>
      </c>
      <c r="H172" s="152"/>
      <c r="I172" s="151">
        <f t="shared" si="20"/>
        <v>0</v>
      </c>
      <c r="J172" s="152">
        <f>SUM('[1]gastos ctas'!J172+[2]gctas!J172+[6]ct!J172)</f>
        <v>0</v>
      </c>
      <c r="K172" s="25">
        <f t="shared" si="21"/>
        <v>0</v>
      </c>
      <c r="L172" s="150">
        <f t="shared" si="25"/>
        <v>0</v>
      </c>
      <c r="M172" s="25">
        <f t="shared" si="22"/>
        <v>0</v>
      </c>
      <c r="N172" s="152">
        <f>SUM('[1]gastos ctas'!N172+[2]gctas!N172+[6]ct!N172)</f>
        <v>0</v>
      </c>
      <c r="O172" s="25">
        <f t="shared" si="23"/>
        <v>0</v>
      </c>
      <c r="P172" s="151">
        <f t="shared" si="26"/>
        <v>0</v>
      </c>
      <c r="R172" s="152">
        <f>SUM('[1]gastos ctas'!E172+[2]gctas!E172+[6]ct!E172)</f>
        <v>0</v>
      </c>
      <c r="S172" s="191">
        <f t="shared" si="24"/>
        <v>0</v>
      </c>
    </row>
    <row r="173" spans="1:19" hidden="1" x14ac:dyDescent="0.25">
      <c r="A173" s="147">
        <v>31304</v>
      </c>
      <c r="B173" s="28" t="s">
        <v>569</v>
      </c>
      <c r="C173" s="148"/>
      <c r="D173" s="152">
        <f>SUM(D174)</f>
        <v>0</v>
      </c>
      <c r="E173" s="152">
        <f>SUM(E174)</f>
        <v>0</v>
      </c>
      <c r="F173" s="150">
        <f t="shared" si="18"/>
        <v>0</v>
      </c>
      <c r="G173" s="25">
        <f t="shared" si="19"/>
        <v>0</v>
      </c>
      <c r="H173" s="152">
        <f>SUM(H174)</f>
        <v>0</v>
      </c>
      <c r="I173" s="151">
        <f t="shared" si="20"/>
        <v>0</v>
      </c>
      <c r="J173" s="152">
        <f>SUM(J174)</f>
        <v>0</v>
      </c>
      <c r="K173" s="25">
        <f t="shared" si="21"/>
        <v>0</v>
      </c>
      <c r="L173" s="150">
        <f t="shared" si="25"/>
        <v>0</v>
      </c>
      <c r="M173" s="25">
        <f t="shared" si="22"/>
        <v>0</v>
      </c>
      <c r="N173" s="152">
        <f>SUM(N174)</f>
        <v>0</v>
      </c>
      <c r="O173" s="25">
        <f t="shared" si="23"/>
        <v>0</v>
      </c>
      <c r="P173" s="151">
        <f t="shared" si="26"/>
        <v>0</v>
      </c>
      <c r="R173" s="152">
        <f>SUM('[1]gastos ctas'!E173+[2]gctas!E173+[6]ct!E173)</f>
        <v>0</v>
      </c>
      <c r="S173" s="191">
        <f t="shared" si="24"/>
        <v>0</v>
      </c>
    </row>
    <row r="174" spans="1:19" hidden="1" x14ac:dyDescent="0.25">
      <c r="A174" s="157">
        <v>3130401</v>
      </c>
      <c r="B174" s="28" t="s">
        <v>570</v>
      </c>
      <c r="C174" s="148"/>
      <c r="D174" s="152">
        <f>SUM('[1]gastos ctas'!D174+[2]gctas!D174+[6]ct!D174)</f>
        <v>0</v>
      </c>
      <c r="E174" s="152">
        <f>SUM('[1]gastos ctas'!E174+[2]gctas!E174+[6]ct!E174)</f>
        <v>0</v>
      </c>
      <c r="F174" s="150">
        <f t="shared" si="18"/>
        <v>0</v>
      </c>
      <c r="G174" s="25">
        <f t="shared" si="19"/>
        <v>0</v>
      </c>
      <c r="H174" s="152"/>
      <c r="I174" s="151">
        <f t="shared" si="20"/>
        <v>0</v>
      </c>
      <c r="J174" s="152">
        <f>SUM('[1]gastos ctas'!J174+[2]gctas!J174+[6]ct!J174)</f>
        <v>0</v>
      </c>
      <c r="K174" s="25">
        <f t="shared" si="21"/>
        <v>0</v>
      </c>
      <c r="L174" s="150">
        <f t="shared" si="25"/>
        <v>0</v>
      </c>
      <c r="M174" s="25">
        <f t="shared" si="22"/>
        <v>0</v>
      </c>
      <c r="N174" s="152">
        <f>SUM('[1]gastos ctas'!N174+[2]gctas!N174+[6]ct!N174)</f>
        <v>0</v>
      </c>
      <c r="O174" s="25">
        <f t="shared" si="23"/>
        <v>0</v>
      </c>
      <c r="P174" s="151">
        <f t="shared" si="26"/>
        <v>0</v>
      </c>
      <c r="R174" s="152">
        <f>SUM('[1]gastos ctas'!E174+[2]gctas!E174+[6]ct!E174)</f>
        <v>0</v>
      </c>
      <c r="S174" s="191">
        <f t="shared" si="24"/>
        <v>0</v>
      </c>
    </row>
    <row r="175" spans="1:19" hidden="1" x14ac:dyDescent="0.25">
      <c r="A175" s="147">
        <v>313040101</v>
      </c>
      <c r="B175" s="28" t="s">
        <v>249</v>
      </c>
      <c r="C175" s="148"/>
      <c r="D175" s="152">
        <f>SUM('[1]gastos ctas'!D175+[2]gctas!D175+[6]ct!D175)</f>
        <v>0</v>
      </c>
      <c r="E175" s="152">
        <f>SUM('[1]gastos ctas'!E175+[2]gctas!E175+[6]ct!E175)</f>
        <v>0</v>
      </c>
      <c r="F175" s="150">
        <f t="shared" si="18"/>
        <v>0</v>
      </c>
      <c r="G175" s="25">
        <f t="shared" si="19"/>
        <v>0</v>
      </c>
      <c r="H175" s="152"/>
      <c r="I175" s="151">
        <f t="shared" si="20"/>
        <v>0</v>
      </c>
      <c r="J175" s="152">
        <f>SUM('[1]gastos ctas'!J175+[2]gctas!J175+[6]ct!J175)</f>
        <v>0</v>
      </c>
      <c r="K175" s="25">
        <f t="shared" si="21"/>
        <v>0</v>
      </c>
      <c r="L175" s="150">
        <f t="shared" si="25"/>
        <v>0</v>
      </c>
      <c r="M175" s="25">
        <f t="shared" si="22"/>
        <v>0</v>
      </c>
      <c r="N175" s="152">
        <f>SUM('[1]gastos ctas'!N175+[2]gctas!N175+[6]ct!N175)</f>
        <v>0</v>
      </c>
      <c r="O175" s="25">
        <f t="shared" si="23"/>
        <v>0</v>
      </c>
      <c r="P175" s="151">
        <f t="shared" si="26"/>
        <v>0</v>
      </c>
      <c r="R175" s="152">
        <f>SUM('[1]gastos ctas'!E175+[2]gctas!E175+[6]ct!E175)</f>
        <v>0</v>
      </c>
      <c r="S175" s="191">
        <f t="shared" si="24"/>
        <v>0</v>
      </c>
    </row>
    <row r="176" spans="1:19" x14ac:dyDescent="0.25">
      <c r="A176" s="158">
        <v>31305</v>
      </c>
      <c r="B176" s="28" t="s">
        <v>571</v>
      </c>
      <c r="C176" s="148"/>
      <c r="D176" s="152">
        <f>SUM(D177:D179)</f>
        <v>205996787000</v>
      </c>
      <c r="E176" s="152">
        <f>SUM(E177:E179)</f>
        <v>-503108250</v>
      </c>
      <c r="F176" s="150">
        <f t="shared" si="18"/>
        <v>205493678750</v>
      </c>
      <c r="G176" s="25">
        <f t="shared" si="19"/>
        <v>0.79532735088965645</v>
      </c>
      <c r="H176" s="152">
        <f>SUM(H177:H179)</f>
        <v>0</v>
      </c>
      <c r="I176" s="151">
        <f t="shared" si="20"/>
        <v>205493678750</v>
      </c>
      <c r="J176" s="152">
        <f>SUM(J177:J179)</f>
        <v>39981295125</v>
      </c>
      <c r="K176" s="25">
        <f t="shared" si="21"/>
        <v>19.456216545541793</v>
      </c>
      <c r="L176" s="150">
        <f t="shared" si="25"/>
        <v>8857363257</v>
      </c>
      <c r="M176" s="25">
        <f t="shared" si="22"/>
        <v>4.3102850223318612</v>
      </c>
      <c r="N176" s="152">
        <f>SUM(N177:N179)</f>
        <v>48838658382</v>
      </c>
      <c r="O176" s="25">
        <f t="shared" si="23"/>
        <v>23.766501567873654</v>
      </c>
      <c r="P176" s="151">
        <f t="shared" si="26"/>
        <v>156655020368</v>
      </c>
      <c r="R176" s="152">
        <f>SUM('[1]gastos ctas'!E176+[2]gctas!E176+[6]ct!E176)</f>
        <v>-503108250</v>
      </c>
      <c r="S176" s="191">
        <f t="shared" si="24"/>
        <v>0</v>
      </c>
    </row>
    <row r="177" spans="1:19" x14ac:dyDescent="0.25">
      <c r="A177" s="158">
        <v>3130501</v>
      </c>
      <c r="B177" s="28" t="s">
        <v>572</v>
      </c>
      <c r="C177" s="148"/>
      <c r="D177" s="152">
        <f>SUM('[1]gastos ctas'!D177+[2]gctas!D177+[6]ct!D177)</f>
        <v>158106537000</v>
      </c>
      <c r="E177" s="152">
        <f>SUM('[1]gastos ctas'!E177+[2]gctas!E177+[6]ct!E177)</f>
        <v>-503108250</v>
      </c>
      <c r="F177" s="150">
        <f t="shared" si="18"/>
        <v>157603428750</v>
      </c>
      <c r="G177" s="25">
        <f t="shared" si="19"/>
        <v>0.60997651237417549</v>
      </c>
      <c r="H177" s="152"/>
      <c r="I177" s="151">
        <f t="shared" si="20"/>
        <v>157603428750</v>
      </c>
      <c r="J177" s="152">
        <f>SUM('[1]gastos ctas'!J177+[2]gctas!J177+[6]ct!J177)</f>
        <v>34331999864</v>
      </c>
      <c r="K177" s="25">
        <f t="shared" si="21"/>
        <v>21.78378994435424</v>
      </c>
      <c r="L177" s="150">
        <f t="shared" si="25"/>
        <v>374626404</v>
      </c>
      <c r="M177" s="25">
        <f t="shared" si="22"/>
        <v>0.23770193768706316</v>
      </c>
      <c r="N177" s="152">
        <f>SUM('[1]gastos ctas'!N177+[2]gctas!N177+[6]ct!N177)</f>
        <v>34706626268</v>
      </c>
      <c r="O177" s="25">
        <f t="shared" si="23"/>
        <v>22.021491882041303</v>
      </c>
      <c r="P177" s="151">
        <f t="shared" si="26"/>
        <v>122896802482</v>
      </c>
      <c r="R177" s="152">
        <f>SUM('[1]gastos ctas'!E177+[2]gctas!E177+[6]ct!E177)</f>
        <v>-503108250</v>
      </c>
      <c r="S177" s="191">
        <f t="shared" si="24"/>
        <v>0</v>
      </c>
    </row>
    <row r="178" spans="1:19" x14ac:dyDescent="0.25">
      <c r="A178" s="158">
        <v>3130502</v>
      </c>
      <c r="B178" s="28" t="s">
        <v>573</v>
      </c>
      <c r="C178" s="148"/>
      <c r="D178" s="152">
        <f>SUM('[1]gastos ctas'!D178+[2]gctas!D178+[6]ct!D178)</f>
        <v>13488192000</v>
      </c>
      <c r="E178" s="152">
        <f>SUM('[1]gastos ctas'!E178+[2]gctas!E178+[6]ct!E178)</f>
        <v>0</v>
      </c>
      <c r="F178" s="150">
        <f t="shared" si="18"/>
        <v>13488192000</v>
      </c>
      <c r="G178" s="25">
        <f t="shared" si="19"/>
        <v>5.2203688585000123E-2</v>
      </c>
      <c r="H178" s="152"/>
      <c r="I178" s="151">
        <f t="shared" si="20"/>
        <v>13488192000</v>
      </c>
      <c r="J178" s="152">
        <f>SUM('[1]gastos ctas'!J178+[2]gctas!J178+[6]ct!J178)</f>
        <v>1999917538</v>
      </c>
      <c r="K178" s="25">
        <f t="shared" si="21"/>
        <v>14.827172819010881</v>
      </c>
      <c r="L178" s="150">
        <f t="shared" si="25"/>
        <v>57328489</v>
      </c>
      <c r="M178" s="25">
        <f t="shared" si="22"/>
        <v>0.42502723122565284</v>
      </c>
      <c r="N178" s="152">
        <f>SUM('[1]gastos ctas'!N178+[2]gctas!N178+[6]ct!N178)</f>
        <v>2057246027</v>
      </c>
      <c r="O178" s="25">
        <f t="shared" si="23"/>
        <v>15.252200050236533</v>
      </c>
      <c r="P178" s="151">
        <f t="shared" si="26"/>
        <v>11430945973</v>
      </c>
      <c r="R178" s="152">
        <f>SUM('[1]gastos ctas'!E178+[2]gctas!E178+[6]ct!E178)</f>
        <v>0</v>
      </c>
      <c r="S178" s="191">
        <f t="shared" si="24"/>
        <v>0</v>
      </c>
    </row>
    <row r="179" spans="1:19" x14ac:dyDescent="0.25">
      <c r="A179" s="158">
        <v>3130503</v>
      </c>
      <c r="B179" s="28" t="s">
        <v>574</v>
      </c>
      <c r="C179" s="148"/>
      <c r="D179" s="152">
        <f>SUM('[1]gastos ctas'!D179+[2]gctas!D179+[6]ct!D179)</f>
        <v>34402058000</v>
      </c>
      <c r="E179" s="152">
        <f>SUM('[1]gastos ctas'!E179+[2]gctas!E179+[6]ct!E179)</f>
        <v>0</v>
      </c>
      <c r="F179" s="150">
        <f t="shared" si="18"/>
        <v>34402058000</v>
      </c>
      <c r="G179" s="25">
        <f t="shared" si="19"/>
        <v>0.13314714993048082</v>
      </c>
      <c r="H179" s="152"/>
      <c r="I179" s="151">
        <f t="shared" si="20"/>
        <v>34402058000</v>
      </c>
      <c r="J179" s="152">
        <f>SUM('[1]gastos ctas'!J179+[2]gctas!J179+[6]ct!J179)</f>
        <v>3649377723</v>
      </c>
      <c r="K179" s="25">
        <f t="shared" si="21"/>
        <v>10.608021540455516</v>
      </c>
      <c r="L179" s="150">
        <f t="shared" si="25"/>
        <v>8425408364</v>
      </c>
      <c r="M179" s="25">
        <f t="shared" si="22"/>
        <v>24.491000986045659</v>
      </c>
      <c r="N179" s="152">
        <f>SUM('[1]gastos ctas'!N179+[2]gctas!N179+[6]ct!N179)</f>
        <v>12074786087</v>
      </c>
      <c r="O179" s="25">
        <f t="shared" si="23"/>
        <v>35.09902252650118</v>
      </c>
      <c r="P179" s="151">
        <f t="shared" si="26"/>
        <v>22327271913</v>
      </c>
      <c r="R179" s="152">
        <f>SUM('[1]gastos ctas'!E179+[2]gctas!E179+[6]ct!E179)</f>
        <v>0</v>
      </c>
      <c r="S179" s="191">
        <f t="shared" si="24"/>
        <v>0</v>
      </c>
    </row>
    <row r="180" spans="1:19" x14ac:dyDescent="0.25">
      <c r="A180" s="158">
        <v>31306</v>
      </c>
      <c r="B180" s="28" t="s">
        <v>533</v>
      </c>
      <c r="C180" s="148"/>
      <c r="D180" s="152">
        <f>SUM(D181:D184)</f>
        <v>17248448000</v>
      </c>
      <c r="E180" s="152">
        <f>SUM(E181:E184)</f>
        <v>0</v>
      </c>
      <c r="F180" s="150">
        <f t="shared" si="18"/>
        <v>17248448000</v>
      </c>
      <c r="G180" s="25">
        <f t="shared" si="19"/>
        <v>6.675710191303387E-2</v>
      </c>
      <c r="H180" s="152">
        <f>SUM(H181:H184)</f>
        <v>0</v>
      </c>
      <c r="I180" s="151">
        <f t="shared" si="20"/>
        <v>17248448000</v>
      </c>
      <c r="J180" s="152">
        <f>SUM(J181:J184)</f>
        <v>178341112</v>
      </c>
      <c r="K180" s="25">
        <f t="shared" si="21"/>
        <v>1.033954544779913</v>
      </c>
      <c r="L180" s="150">
        <f t="shared" si="25"/>
        <v>129346062</v>
      </c>
      <c r="M180" s="25">
        <f t="shared" si="22"/>
        <v>0.74989971271618183</v>
      </c>
      <c r="N180" s="152">
        <f>SUM(N181:N184)</f>
        <v>307687174</v>
      </c>
      <c r="O180" s="25">
        <f t="shared" si="23"/>
        <v>1.7838542574960945</v>
      </c>
      <c r="P180" s="151">
        <f t="shared" si="26"/>
        <v>16940760826</v>
      </c>
      <c r="R180" s="152">
        <f>SUM('[1]gastos ctas'!E180+[2]gctas!E180+[6]ct!E180)</f>
        <v>0</v>
      </c>
      <c r="S180" s="191">
        <f t="shared" si="24"/>
        <v>0</v>
      </c>
    </row>
    <row r="181" spans="1:19" x14ac:dyDescent="0.25">
      <c r="A181" s="158">
        <v>3130601</v>
      </c>
      <c r="B181" s="28" t="s">
        <v>575</v>
      </c>
      <c r="C181" s="148"/>
      <c r="D181" s="152">
        <f>SUM('[1]gastos ctas'!D181+[2]gctas!D181+[6]ct!D181)</f>
        <v>462416000</v>
      </c>
      <c r="E181" s="152">
        <f>SUM('[1]gastos ctas'!E181+[2]gctas!E181+[6]ct!E181)</f>
        <v>0</v>
      </c>
      <c r="F181" s="150">
        <f t="shared" si="18"/>
        <v>462416000</v>
      </c>
      <c r="G181" s="25">
        <f t="shared" si="19"/>
        <v>1.7897002697412239E-3</v>
      </c>
      <c r="H181" s="152"/>
      <c r="I181" s="151">
        <f t="shared" si="20"/>
        <v>462416000</v>
      </c>
      <c r="J181" s="152">
        <f>SUM('[1]gastos ctas'!J181+[2]gctas!J181+[6]ct!J181)</f>
        <v>0</v>
      </c>
      <c r="K181" s="25">
        <f t="shared" si="21"/>
        <v>0</v>
      </c>
      <c r="L181" s="150">
        <f t="shared" si="25"/>
        <v>0</v>
      </c>
      <c r="M181" s="25">
        <f t="shared" si="22"/>
        <v>0</v>
      </c>
      <c r="N181" s="152">
        <f>SUM('[1]gastos ctas'!N181+[2]gctas!N181+[6]ct!N181)</f>
        <v>0</v>
      </c>
      <c r="O181" s="25">
        <f t="shared" si="23"/>
        <v>0</v>
      </c>
      <c r="P181" s="151">
        <f t="shared" si="26"/>
        <v>462416000</v>
      </c>
      <c r="R181" s="152">
        <f>SUM('[1]gastos ctas'!E181+[2]gctas!E181+[6]ct!E181)</f>
        <v>0</v>
      </c>
      <c r="S181" s="191">
        <f t="shared" si="24"/>
        <v>0</v>
      </c>
    </row>
    <row r="182" spans="1:19" x14ac:dyDescent="0.25">
      <c r="A182" s="158">
        <v>3130602</v>
      </c>
      <c r="B182" s="28" t="s">
        <v>576</v>
      </c>
      <c r="C182" s="148"/>
      <c r="D182" s="152">
        <f>SUM('[1]gastos ctas'!D182+[2]gctas!D182+[6]ct!D182)</f>
        <v>520000000</v>
      </c>
      <c r="E182" s="152">
        <f>SUM('[1]gastos ctas'!E182+[2]gctas!E182+[6]ct!E182)</f>
        <v>0</v>
      </c>
      <c r="F182" s="150">
        <f t="shared" si="18"/>
        <v>520000000</v>
      </c>
      <c r="G182" s="25">
        <f t="shared" si="19"/>
        <v>2.0125690725784494E-3</v>
      </c>
      <c r="H182" s="152"/>
      <c r="I182" s="151">
        <f t="shared" si="20"/>
        <v>520000000</v>
      </c>
      <c r="J182" s="152">
        <f>SUM('[1]gastos ctas'!J182+[2]gctas!J182+[6]ct!J182)</f>
        <v>163335534</v>
      </c>
      <c r="K182" s="25">
        <f t="shared" si="21"/>
        <v>31.410679615384616</v>
      </c>
      <c r="L182" s="150">
        <f t="shared" si="25"/>
        <v>0</v>
      </c>
      <c r="M182" s="25">
        <f t="shared" si="22"/>
        <v>0</v>
      </c>
      <c r="N182" s="152">
        <f>SUM('[1]gastos ctas'!N182+[2]gctas!N182+[6]ct!N182)</f>
        <v>163335534</v>
      </c>
      <c r="O182" s="25">
        <f t="shared" si="23"/>
        <v>31.410679615384616</v>
      </c>
      <c r="P182" s="151">
        <f t="shared" si="26"/>
        <v>356664466</v>
      </c>
      <c r="R182" s="152">
        <f>SUM('[1]gastos ctas'!E182+[2]gctas!E182+[6]ct!E182)</f>
        <v>0</v>
      </c>
      <c r="S182" s="191">
        <f t="shared" si="24"/>
        <v>0</v>
      </c>
    </row>
    <row r="183" spans="1:19" x14ac:dyDescent="0.25">
      <c r="A183" s="158">
        <v>3130603</v>
      </c>
      <c r="B183" s="28" t="s">
        <v>577</v>
      </c>
      <c r="C183" s="148"/>
      <c r="D183" s="152">
        <f>SUM('[1]gastos ctas'!D183+[2]gctas!D183+[6]ct!D183)</f>
        <v>16000000000</v>
      </c>
      <c r="E183" s="152">
        <f>SUM('[1]gastos ctas'!E183+[2]gctas!E183+[6]ct!E183)</f>
        <v>0</v>
      </c>
      <c r="F183" s="150">
        <f t="shared" si="18"/>
        <v>16000000000</v>
      </c>
      <c r="G183" s="25">
        <f t="shared" si="19"/>
        <v>6.1925202233183069E-2</v>
      </c>
      <c r="H183" s="152"/>
      <c r="I183" s="151">
        <f t="shared" si="20"/>
        <v>16000000000</v>
      </c>
      <c r="J183" s="152">
        <f>SUM('[1]gastos ctas'!J183+[2]gctas!J183+[6]ct!J183)</f>
        <v>0</v>
      </c>
      <c r="K183" s="25">
        <f t="shared" si="21"/>
        <v>0</v>
      </c>
      <c r="L183" s="150">
        <f t="shared" si="25"/>
        <v>0</v>
      </c>
      <c r="M183" s="25">
        <f t="shared" si="22"/>
        <v>0</v>
      </c>
      <c r="N183" s="152">
        <f>SUM('[1]gastos ctas'!N183+[2]gctas!N183+[6]ct!N183)</f>
        <v>0</v>
      </c>
      <c r="O183" s="25">
        <f t="shared" si="23"/>
        <v>0</v>
      </c>
      <c r="P183" s="151">
        <f t="shared" si="26"/>
        <v>16000000000</v>
      </c>
      <c r="R183" s="152">
        <f>SUM('[1]gastos ctas'!E183+[2]gctas!E183+[6]ct!E183)</f>
        <v>0</v>
      </c>
      <c r="S183" s="191">
        <f t="shared" si="24"/>
        <v>0</v>
      </c>
    </row>
    <row r="184" spans="1:19" x14ac:dyDescent="0.25">
      <c r="A184" s="158">
        <v>3130604</v>
      </c>
      <c r="B184" s="159" t="s">
        <v>578</v>
      </c>
      <c r="C184" s="148"/>
      <c r="D184" s="152">
        <f>SUM('[1]gastos ctas'!D184+[2]gctas!D184+[6]ct!D184)</f>
        <v>266032000</v>
      </c>
      <c r="E184" s="152">
        <f>SUM('[1]gastos ctas'!E184+[2]gctas!E184+[6]ct!E184)</f>
        <v>0</v>
      </c>
      <c r="F184" s="150">
        <f t="shared" si="18"/>
        <v>266032000</v>
      </c>
      <c r="G184" s="25">
        <f t="shared" si="19"/>
        <v>1.0296303375311347E-3</v>
      </c>
      <c r="H184" s="152"/>
      <c r="I184" s="151">
        <f t="shared" si="20"/>
        <v>266032000</v>
      </c>
      <c r="J184" s="152">
        <f>SUM('[1]gastos ctas'!J184+[2]gctas!J184+[6]ct!J184)</f>
        <v>15005578</v>
      </c>
      <c r="K184" s="25">
        <f t="shared" si="21"/>
        <v>5.6405161785048419</v>
      </c>
      <c r="L184" s="150">
        <f t="shared" si="25"/>
        <v>129346062</v>
      </c>
      <c r="M184" s="25">
        <f t="shared" si="22"/>
        <v>48.620490016238648</v>
      </c>
      <c r="N184" s="152">
        <f>SUM('[1]gastos ctas'!N184+[2]gctas!N184+[6]ct!N184)</f>
        <v>144351640</v>
      </c>
      <c r="O184" s="25">
        <f t="shared" si="23"/>
        <v>54.261006194743487</v>
      </c>
      <c r="P184" s="151">
        <f t="shared" si="26"/>
        <v>121680360</v>
      </c>
      <c r="R184" s="152">
        <f>SUM('[1]gastos ctas'!E184+[2]gctas!E184+[6]ct!E184)</f>
        <v>0</v>
      </c>
      <c r="S184" s="191">
        <f t="shared" si="24"/>
        <v>0</v>
      </c>
    </row>
    <row r="185" spans="1:19" x14ac:dyDescent="0.25">
      <c r="A185" s="141">
        <v>314</v>
      </c>
      <c r="B185" s="160" t="s">
        <v>579</v>
      </c>
      <c r="C185" s="143"/>
      <c r="D185" s="152">
        <f>SUM('[1]gastos ctas'!D185+[2]gctas!D185+[6]ct!D185)</f>
        <v>146112898776</v>
      </c>
      <c r="E185" s="152">
        <f>SUM('[1]gastos ctas'!E185+[2]gctas!E185+[6]ct!E185)</f>
        <v>-1703530602</v>
      </c>
      <c r="F185" s="150">
        <f t="shared" si="18"/>
        <v>144409368174</v>
      </c>
      <c r="G185" s="20">
        <f t="shared" si="19"/>
        <v>0.55891120803382122</v>
      </c>
      <c r="H185" s="152"/>
      <c r="I185" s="151">
        <f t="shared" si="20"/>
        <v>144409368174</v>
      </c>
      <c r="J185" s="152">
        <f>SUM('[1]gastos ctas'!J185+[2]gctas!J185+[6]ct!J185)</f>
        <v>57135133458</v>
      </c>
      <c r="K185" s="25">
        <f t="shared" si="21"/>
        <v>39.564700116378475</v>
      </c>
      <c r="L185" s="150">
        <f t="shared" si="25"/>
        <v>62036030456</v>
      </c>
      <c r="M185" s="25">
        <f t="shared" si="22"/>
        <v>42.958452931704741</v>
      </c>
      <c r="N185" s="152">
        <f>SUM('[1]gastos ctas'!N185+[2]gctas!N185+[6]ct!N185)</f>
        <v>119171163914</v>
      </c>
      <c r="O185" s="25">
        <f t="shared" si="23"/>
        <v>82.523153048083216</v>
      </c>
      <c r="P185" s="151">
        <f t="shared" si="26"/>
        <v>25238204260</v>
      </c>
      <c r="R185" s="152">
        <f>SUM('[1]gastos ctas'!E185+[2]gctas!E185+[6]ct!E185)</f>
        <v>-1703530602</v>
      </c>
      <c r="S185" s="191">
        <f t="shared" si="24"/>
        <v>0</v>
      </c>
    </row>
    <row r="186" spans="1:19" x14ac:dyDescent="0.25">
      <c r="A186" s="147">
        <v>315</v>
      </c>
      <c r="B186" s="28" t="s">
        <v>580</v>
      </c>
      <c r="C186" s="148"/>
      <c r="D186" s="152">
        <f>SUM('[1]gastos ctas'!D186+[2]gctas!D186+[6]ct!D186)</f>
        <v>0</v>
      </c>
      <c r="E186" s="152">
        <f>SUM('[1]gastos ctas'!E186+[2]gctas!E186+[6]ct!E186)</f>
        <v>16374331</v>
      </c>
      <c r="F186" s="150">
        <f t="shared" si="18"/>
        <v>16374331</v>
      </c>
      <c r="G186" s="25">
        <f t="shared" si="19"/>
        <v>6.3373984913004918E-5</v>
      </c>
      <c r="H186" s="152"/>
      <c r="I186" s="151">
        <f t="shared" si="20"/>
        <v>16374331</v>
      </c>
      <c r="J186" s="152">
        <f>SUM('[1]gastos ctas'!J186+[2]gctas!J186+[6]ct!J186)</f>
        <v>10144743</v>
      </c>
      <c r="K186" s="25">
        <f t="shared" si="21"/>
        <v>61.95516018333818</v>
      </c>
      <c r="L186" s="150">
        <f>SUM(N186-J186)</f>
        <v>0</v>
      </c>
      <c r="M186" s="25">
        <f t="shared" si="22"/>
        <v>0</v>
      </c>
      <c r="N186" s="152">
        <f>SUM('[1]gastos ctas'!N186+[2]gctas!N186+[6]ct!N186)</f>
        <v>10144743</v>
      </c>
      <c r="O186" s="25">
        <f t="shared" si="23"/>
        <v>61.95516018333818</v>
      </c>
      <c r="P186" s="151">
        <f>SUM(F186-N186)</f>
        <v>6229588</v>
      </c>
      <c r="R186" s="152">
        <f>SUM('[1]gastos ctas'!E186+[2]gctas!E186+[6]ct!E186)</f>
        <v>16374331</v>
      </c>
      <c r="S186" s="191">
        <f t="shared" si="24"/>
        <v>0</v>
      </c>
    </row>
    <row r="187" spans="1:19" x14ac:dyDescent="0.25">
      <c r="A187" s="147">
        <v>317</v>
      </c>
      <c r="B187" s="28" t="s">
        <v>581</v>
      </c>
      <c r="C187" s="148"/>
      <c r="D187" s="149">
        <f>SUM(D188:D189)</f>
        <v>51427511000</v>
      </c>
      <c r="E187" s="149">
        <f>SUM(E188:E189)</f>
        <v>0</v>
      </c>
      <c r="F187" s="150">
        <f t="shared" si="18"/>
        <v>51427511000</v>
      </c>
      <c r="G187" s="25">
        <f t="shared" si="19"/>
        <v>0.19904118868901544</v>
      </c>
      <c r="H187" s="149">
        <f>SUM(H188:H189)</f>
        <v>0</v>
      </c>
      <c r="I187" s="151">
        <f t="shared" si="20"/>
        <v>51427511000</v>
      </c>
      <c r="J187" s="149">
        <f>SUM(J188:J189)</f>
        <v>43698128380</v>
      </c>
      <c r="K187" s="25">
        <f t="shared" si="21"/>
        <v>84.970335002213119</v>
      </c>
      <c r="L187" s="150">
        <f t="shared" si="25"/>
        <v>0</v>
      </c>
      <c r="M187" s="25">
        <f t="shared" si="22"/>
        <v>0</v>
      </c>
      <c r="N187" s="149">
        <f>SUM(N188:N189)</f>
        <v>43698128380</v>
      </c>
      <c r="O187" s="25">
        <f t="shared" si="23"/>
        <v>84.970335002213119</v>
      </c>
      <c r="P187" s="151">
        <f t="shared" si="26"/>
        <v>7729382620</v>
      </c>
      <c r="R187" s="152">
        <f>SUM('[1]gastos ctas'!E187+[2]gctas!E187+[6]ct!E187)</f>
        <v>0</v>
      </c>
      <c r="S187" s="191">
        <f t="shared" si="24"/>
        <v>0</v>
      </c>
    </row>
    <row r="188" spans="1:19" x14ac:dyDescent="0.25">
      <c r="A188" s="147">
        <v>31701</v>
      </c>
      <c r="B188" s="28" t="s">
        <v>582</v>
      </c>
      <c r="C188" s="148"/>
      <c r="D188" s="152">
        <f>SUM('[1]gastos ctas'!D188+[2]gctas!D188+[6]ct!D188)</f>
        <v>13427511000</v>
      </c>
      <c r="E188" s="152">
        <f>SUM('[1]gastos ctas'!E188+[2]gctas!E188+[6]ct!E188)</f>
        <v>0</v>
      </c>
      <c r="F188" s="150">
        <f t="shared" si="18"/>
        <v>13427511000</v>
      </c>
      <c r="G188" s="25">
        <f t="shared" si="19"/>
        <v>5.1968833385205637E-2</v>
      </c>
      <c r="H188" s="152"/>
      <c r="I188" s="151">
        <f t="shared" si="20"/>
        <v>13427511000</v>
      </c>
      <c r="J188" s="152">
        <f>SUM('[1]gastos ctas'!J188+[2]gctas!J188+[6]ct!J188)</f>
        <v>5698128380</v>
      </c>
      <c r="K188" s="25">
        <f t="shared" si="21"/>
        <v>42.43622202208585</v>
      </c>
      <c r="L188" s="150">
        <f t="shared" si="25"/>
        <v>0</v>
      </c>
      <c r="M188" s="25">
        <f t="shared" si="22"/>
        <v>0</v>
      </c>
      <c r="N188" s="152">
        <f>SUM('[1]gastos ctas'!N188+[2]gctas!N188+[6]ct!N188)</f>
        <v>5698128380</v>
      </c>
      <c r="O188" s="25">
        <f t="shared" si="23"/>
        <v>42.43622202208585</v>
      </c>
      <c r="P188" s="151">
        <f t="shared" si="26"/>
        <v>7729382620</v>
      </c>
      <c r="R188" s="152">
        <f>SUM('[1]gastos ctas'!E188+[2]gctas!E188+[6]ct!E188)</f>
        <v>0</v>
      </c>
      <c r="S188" s="191">
        <f t="shared" si="24"/>
        <v>0</v>
      </c>
    </row>
    <row r="189" spans="1:19" x14ac:dyDescent="0.25">
      <c r="A189" s="147">
        <v>31702</v>
      </c>
      <c r="B189" s="28" t="s">
        <v>583</v>
      </c>
      <c r="C189" s="161"/>
      <c r="D189" s="152">
        <f>SUM('[1]gastos ctas'!D189+[2]gctas!D189+[6]ct!D189)</f>
        <v>38000000000</v>
      </c>
      <c r="E189" s="152">
        <f>SUM('[1]gastos ctas'!E189+[2]gctas!E189+[6]ct!E189)</f>
        <v>0</v>
      </c>
      <c r="F189" s="150">
        <f>SUM(D189+E189)</f>
        <v>38000000000</v>
      </c>
      <c r="G189" s="25">
        <f t="shared" si="19"/>
        <v>0.14707235530380977</v>
      </c>
      <c r="H189" s="152"/>
      <c r="I189" s="151">
        <f t="shared" si="20"/>
        <v>38000000000</v>
      </c>
      <c r="J189" s="152">
        <f>SUM('[1]gastos ctas'!J189+[2]gctas!J189+[6]ct!J189)</f>
        <v>38000000000</v>
      </c>
      <c r="K189" s="25">
        <f t="shared" si="21"/>
        <v>100</v>
      </c>
      <c r="L189" s="150">
        <f>SUM(N189-J189)</f>
        <v>0</v>
      </c>
      <c r="M189" s="25">
        <f t="shared" si="22"/>
        <v>0</v>
      </c>
      <c r="N189" s="152">
        <f>SUM('[1]gastos ctas'!N189+[2]gctas!N189+[6]ct!N189)</f>
        <v>38000000000</v>
      </c>
      <c r="O189" s="25">
        <f t="shared" si="23"/>
        <v>100</v>
      </c>
      <c r="P189" s="151">
        <f>SUM(F189-N189)</f>
        <v>0</v>
      </c>
      <c r="R189" s="152">
        <f>SUM('[1]gastos ctas'!E189+[2]gctas!E189+[6]ct!E189)</f>
        <v>0</v>
      </c>
      <c r="S189" s="191">
        <f t="shared" si="24"/>
        <v>0</v>
      </c>
    </row>
    <row r="190" spans="1:19" s="164" customFormat="1" x14ac:dyDescent="0.25">
      <c r="A190" s="162">
        <v>319</v>
      </c>
      <c r="B190" s="142" t="s">
        <v>584</v>
      </c>
      <c r="C190" s="163"/>
      <c r="D190" s="18">
        <f>SUM(D191+D279+D374)</f>
        <v>1553937918099</v>
      </c>
      <c r="E190" s="18">
        <f>SUM(E191+E279+E374)</f>
        <v>0</v>
      </c>
      <c r="F190" s="145">
        <f t="shared" si="18"/>
        <v>1553937918099</v>
      </c>
      <c r="G190" s="20">
        <f t="shared" si="19"/>
        <v>6.0142449897557526</v>
      </c>
      <c r="H190" s="18">
        <f>SUM(H191+H279+H374)</f>
        <v>0</v>
      </c>
      <c r="I190" s="146">
        <f t="shared" si="20"/>
        <v>1553937918099</v>
      </c>
      <c r="J190" s="18">
        <f>SUM(J191+J279+J374)</f>
        <v>304929539146</v>
      </c>
      <c r="K190" s="20">
        <f t="shared" si="21"/>
        <v>19.623019400867289</v>
      </c>
      <c r="L190" s="145">
        <f t="shared" si="25"/>
        <v>501045282864</v>
      </c>
      <c r="M190" s="20">
        <f t="shared" si="22"/>
        <v>32.243584317509324</v>
      </c>
      <c r="N190" s="18">
        <f>SUM(N191+N279+N374)</f>
        <v>805974822010</v>
      </c>
      <c r="O190" s="20">
        <f t="shared" si="23"/>
        <v>51.866603718376616</v>
      </c>
      <c r="P190" s="146">
        <f t="shared" si="26"/>
        <v>747963096089</v>
      </c>
      <c r="R190" s="152">
        <f>SUM('[1]gastos ctas'!E190+[2]gctas!E190+[6]ct!E190)</f>
        <v>0</v>
      </c>
      <c r="S190" s="191">
        <f t="shared" si="24"/>
        <v>0</v>
      </c>
    </row>
    <row r="191" spans="1:19" x14ac:dyDescent="0.25">
      <c r="A191" s="165">
        <v>3191</v>
      </c>
      <c r="B191" s="33" t="s">
        <v>585</v>
      </c>
      <c r="C191" s="166"/>
      <c r="D191" s="23">
        <f>SUM(D192+D234+D240+D247+D249+D255)</f>
        <v>1108919252686</v>
      </c>
      <c r="E191" s="23">
        <f>SUM(E192+E234+E240+E247+E249+E255)</f>
        <v>-10312359180</v>
      </c>
      <c r="F191" s="150">
        <f t="shared" si="18"/>
        <v>1098606893506</v>
      </c>
      <c r="G191" s="25">
        <f t="shared" si="19"/>
        <v>4.2519658784455041</v>
      </c>
      <c r="H191" s="23">
        <f>SUM(H192+H234+H240+H247+H249+H255)</f>
        <v>0</v>
      </c>
      <c r="I191" s="151">
        <f t="shared" si="20"/>
        <v>1098606893506</v>
      </c>
      <c r="J191" s="23">
        <f>SUM(J192+J234+J240+J247+J249+J255)</f>
        <v>193412968234</v>
      </c>
      <c r="K191" s="25">
        <f t="shared" si="21"/>
        <v>17.605293520119687</v>
      </c>
      <c r="L191" s="150">
        <f t="shared" si="25"/>
        <v>312132655295</v>
      </c>
      <c r="M191" s="25">
        <f t="shared" si="22"/>
        <v>28.411678202645042</v>
      </c>
      <c r="N191" s="23">
        <f>SUM(N192+N234+N240+N247+N249+N255)</f>
        <v>505545623529</v>
      </c>
      <c r="O191" s="25">
        <f t="shared" si="23"/>
        <v>46.01697172276473</v>
      </c>
      <c r="P191" s="151">
        <f t="shared" si="26"/>
        <v>593061269977</v>
      </c>
      <c r="R191" s="152">
        <f>SUM('[1]gastos ctas'!E191+[2]gctas!E191+[6]ct!E191)</f>
        <v>-10312359180</v>
      </c>
      <c r="S191" s="191">
        <f t="shared" si="24"/>
        <v>0</v>
      </c>
    </row>
    <row r="192" spans="1:19" x14ac:dyDescent="0.25">
      <c r="A192" s="165">
        <v>319101</v>
      </c>
      <c r="B192" s="33" t="s">
        <v>413</v>
      </c>
      <c r="C192" s="166"/>
      <c r="D192" s="23">
        <f>SUM(D193+D216+D218)</f>
        <v>283138264635</v>
      </c>
      <c r="E192" s="23">
        <f>SUM(E193+E216+E218)</f>
        <v>15000000</v>
      </c>
      <c r="F192" s="150">
        <f t="shared" si="18"/>
        <v>283153264635</v>
      </c>
      <c r="G192" s="25">
        <f t="shared" si="19"/>
        <v>1.0958951984692735</v>
      </c>
      <c r="H192" s="23">
        <f>SUM(H193+H216+H218)</f>
        <v>0</v>
      </c>
      <c r="I192" s="151">
        <f t="shared" si="20"/>
        <v>283153264635</v>
      </c>
      <c r="J192" s="23">
        <f>SUM(J193+J216+J218)</f>
        <v>47521002102</v>
      </c>
      <c r="K192" s="25">
        <f t="shared" si="21"/>
        <v>16.782784462420789</v>
      </c>
      <c r="L192" s="150">
        <f t="shared" si="25"/>
        <v>2135686360</v>
      </c>
      <c r="M192" s="25">
        <f t="shared" si="22"/>
        <v>0.75425101058008859</v>
      </c>
      <c r="N192" s="23">
        <f>SUM(N193+N216+N218)</f>
        <v>49656688462</v>
      </c>
      <c r="O192" s="25">
        <f t="shared" si="23"/>
        <v>17.537035473000877</v>
      </c>
      <c r="P192" s="151">
        <f t="shared" si="26"/>
        <v>233496576173</v>
      </c>
      <c r="R192" s="152">
        <f>SUM('[1]gastos ctas'!E192+[2]gctas!E192+[6]ct!E192)</f>
        <v>15000000</v>
      </c>
      <c r="S192" s="191">
        <f t="shared" si="24"/>
        <v>0</v>
      </c>
    </row>
    <row r="193" spans="1:19" x14ac:dyDescent="0.25">
      <c r="A193" s="165">
        <v>31910101</v>
      </c>
      <c r="B193" s="33" t="s">
        <v>414</v>
      </c>
      <c r="C193" s="166"/>
      <c r="D193" s="23">
        <f>SUM(D194:D215)-D211</f>
        <v>208952479909</v>
      </c>
      <c r="E193" s="23">
        <f>SUM(E194:E215)-E211</f>
        <v>15000000</v>
      </c>
      <c r="F193" s="150">
        <f t="shared" si="18"/>
        <v>208967479909</v>
      </c>
      <c r="G193" s="25">
        <f t="shared" si="19"/>
        <v>0.80877209084521517</v>
      </c>
      <c r="H193" s="23">
        <f>SUM(H194:H215)-H211</f>
        <v>0</v>
      </c>
      <c r="I193" s="151">
        <f t="shared" si="20"/>
        <v>208967479909</v>
      </c>
      <c r="J193" s="23">
        <f>SUM(J194:J215)-J211</f>
        <v>36639971333</v>
      </c>
      <c r="K193" s="25">
        <f t="shared" si="21"/>
        <v>17.533814997891429</v>
      </c>
      <c r="L193" s="150">
        <f t="shared" si="25"/>
        <v>80680520</v>
      </c>
      <c r="M193" s="25">
        <f t="shared" si="22"/>
        <v>3.8609127140325522E-2</v>
      </c>
      <c r="N193" s="23">
        <f>SUM(N194:N215)-N211</f>
        <v>36720651853</v>
      </c>
      <c r="O193" s="25">
        <f t="shared" si="23"/>
        <v>17.572424125031755</v>
      </c>
      <c r="P193" s="151">
        <f t="shared" si="26"/>
        <v>172246828056</v>
      </c>
      <c r="R193" s="152">
        <f>SUM('[1]gastos ctas'!E193+[2]gctas!E193+[6]ct!E193)</f>
        <v>15000000</v>
      </c>
      <c r="S193" s="191">
        <f t="shared" si="24"/>
        <v>0</v>
      </c>
    </row>
    <row r="194" spans="1:19" x14ac:dyDescent="0.25">
      <c r="A194" s="165">
        <v>3191010101</v>
      </c>
      <c r="B194" s="33" t="s">
        <v>415</v>
      </c>
      <c r="C194" s="166"/>
      <c r="D194" s="152">
        <f>SUM('[1]gastos ctas'!D194+[2]gctas!D194+[6]ct!D194)</f>
        <v>117522667879</v>
      </c>
      <c r="E194" s="152">
        <f>SUM('[1]gastos ctas'!E194+[2]gctas!E194+[6]ct!E194)</f>
        <v>-7255505</v>
      </c>
      <c r="F194" s="150">
        <f t="shared" si="18"/>
        <v>117515412374</v>
      </c>
      <c r="G194" s="25">
        <f t="shared" si="19"/>
        <v>0.45482285479849077</v>
      </c>
      <c r="H194" s="152"/>
      <c r="I194" s="151">
        <f t="shared" si="20"/>
        <v>117515412374</v>
      </c>
      <c r="J194" s="152">
        <f>SUM('[1]gastos ctas'!J194+[2]gctas!J194+[6]ct!J194)</f>
        <v>23792531882</v>
      </c>
      <c r="K194" s="25">
        <f t="shared" si="21"/>
        <v>20.24630761306339</v>
      </c>
      <c r="L194" s="150">
        <f t="shared" si="25"/>
        <v>42114920</v>
      </c>
      <c r="M194" s="25">
        <f t="shared" si="22"/>
        <v>3.583778429502224E-2</v>
      </c>
      <c r="N194" s="152">
        <f>SUM('[1]gastos ctas'!N194+[2]gctas!N194+[6]ct!N194)</f>
        <v>23834646802</v>
      </c>
      <c r="O194" s="25">
        <f t="shared" si="23"/>
        <v>20.282145397358413</v>
      </c>
      <c r="P194" s="151">
        <f t="shared" si="26"/>
        <v>93680765572</v>
      </c>
      <c r="R194" s="152">
        <f>SUM('[1]gastos ctas'!E194+[2]gctas!E194+[6]ct!E194)</f>
        <v>-7255505</v>
      </c>
      <c r="S194" s="191">
        <f t="shared" si="24"/>
        <v>0</v>
      </c>
    </row>
    <row r="195" spans="1:19" x14ac:dyDescent="0.25">
      <c r="A195" s="165">
        <v>3191010102</v>
      </c>
      <c r="B195" s="33" t="s">
        <v>416</v>
      </c>
      <c r="C195" s="166"/>
      <c r="D195" s="152">
        <f>SUM('[1]gastos ctas'!D195+[2]gctas!D195+[6]ct!D195)</f>
        <v>1104896394</v>
      </c>
      <c r="E195" s="152">
        <f>SUM('[1]gastos ctas'!E195+[2]gctas!E195+[6]ct!E195)</f>
        <v>0</v>
      </c>
      <c r="F195" s="150">
        <f t="shared" si="18"/>
        <v>1104896394</v>
      </c>
      <c r="G195" s="25">
        <f t="shared" si="19"/>
        <v>4.2763082903227948E-3</v>
      </c>
      <c r="H195" s="152"/>
      <c r="I195" s="151">
        <f t="shared" si="20"/>
        <v>1104896394</v>
      </c>
      <c r="J195" s="152">
        <f>SUM('[1]gastos ctas'!J195+[2]gctas!J195+[6]ct!J195)</f>
        <v>259213606</v>
      </c>
      <c r="K195" s="25">
        <f t="shared" si="21"/>
        <v>23.46044456363752</v>
      </c>
      <c r="L195" s="150">
        <f t="shared" si="25"/>
        <v>3103617</v>
      </c>
      <c r="M195" s="25">
        <f t="shared" si="22"/>
        <v>0.28089665391739888</v>
      </c>
      <c r="N195" s="152">
        <f>SUM('[1]gastos ctas'!N195+[2]gctas!N195+[6]ct!N195)</f>
        <v>262317223</v>
      </c>
      <c r="O195" s="25">
        <f t="shared" si="23"/>
        <v>23.741341217554922</v>
      </c>
      <c r="P195" s="151">
        <f t="shared" si="26"/>
        <v>842579171</v>
      </c>
      <c r="R195" s="152">
        <f>SUM('[1]gastos ctas'!E195+[2]gctas!E195+[6]ct!E195)</f>
        <v>0</v>
      </c>
      <c r="S195" s="191">
        <f t="shared" si="24"/>
        <v>0</v>
      </c>
    </row>
    <row r="196" spans="1:19" ht="26.25" x14ac:dyDescent="0.25">
      <c r="A196" s="165">
        <v>3191010103</v>
      </c>
      <c r="B196" s="33" t="s">
        <v>586</v>
      </c>
      <c r="C196" s="166"/>
      <c r="D196" s="152">
        <f>SUM('[1]gastos ctas'!D196+[2]gctas!D196+[6]ct!D196)</f>
        <v>12740368165</v>
      </c>
      <c r="E196" s="152">
        <f>SUM('[1]gastos ctas'!E196+[2]gctas!E196+[6]ct!E196)</f>
        <v>-64500000</v>
      </c>
      <c r="F196" s="150">
        <f t="shared" si="18"/>
        <v>12675868165</v>
      </c>
      <c r="G196" s="25">
        <f t="shared" si="19"/>
        <v>4.9059731224924505E-2</v>
      </c>
      <c r="H196" s="152"/>
      <c r="I196" s="151">
        <f t="shared" si="20"/>
        <v>12675868165</v>
      </c>
      <c r="J196" s="152">
        <f>SUM('[1]gastos ctas'!J196+[2]gctas!J196+[6]ct!J196)</f>
        <v>2421798669</v>
      </c>
      <c r="K196" s="25">
        <f t="shared" si="21"/>
        <v>19.105584228833767</v>
      </c>
      <c r="L196" s="150">
        <f t="shared" si="25"/>
        <v>6613998</v>
      </c>
      <c r="M196" s="25">
        <f t="shared" si="22"/>
        <v>5.2177869901347304E-2</v>
      </c>
      <c r="N196" s="152">
        <f>SUM('[1]gastos ctas'!N196+[2]gctas!N196+[6]ct!N196)</f>
        <v>2428412667</v>
      </c>
      <c r="O196" s="25">
        <f t="shared" si="23"/>
        <v>19.157762098735112</v>
      </c>
      <c r="P196" s="151">
        <f t="shared" si="26"/>
        <v>10247455498</v>
      </c>
      <c r="R196" s="152">
        <f>SUM('[1]gastos ctas'!E196+[2]gctas!E196+[6]ct!E196)</f>
        <v>-64500000</v>
      </c>
      <c r="S196" s="191">
        <f t="shared" si="24"/>
        <v>0</v>
      </c>
    </row>
    <row r="197" spans="1:19" x14ac:dyDescent="0.25">
      <c r="A197" s="165">
        <v>3191010104</v>
      </c>
      <c r="B197" s="33" t="s">
        <v>418</v>
      </c>
      <c r="C197" s="166"/>
      <c r="D197" s="152">
        <f>SUM('[1]gastos ctas'!D197+[2]gctas!D197+[6]ct!D197)</f>
        <v>406113142</v>
      </c>
      <c r="E197" s="152">
        <f>SUM('[1]gastos ctas'!E197+[2]gctas!E197+[6]ct!E197)</f>
        <v>0</v>
      </c>
      <c r="F197" s="150">
        <f t="shared" si="18"/>
        <v>406113142</v>
      </c>
      <c r="G197" s="25">
        <f t="shared" si="19"/>
        <v>1.5717899029939618E-3</v>
      </c>
      <c r="H197" s="152"/>
      <c r="I197" s="151">
        <f t="shared" si="20"/>
        <v>406113142</v>
      </c>
      <c r="J197" s="152">
        <f>SUM('[1]gastos ctas'!J197+[2]gctas!J197+[6]ct!J197)</f>
        <v>71863953</v>
      </c>
      <c r="K197" s="25">
        <f t="shared" si="21"/>
        <v>17.695549729341188</v>
      </c>
      <c r="L197" s="150">
        <f t="shared" si="25"/>
        <v>3000</v>
      </c>
      <c r="M197" s="25">
        <f t="shared" si="22"/>
        <v>7.3871039612896834E-4</v>
      </c>
      <c r="N197" s="152">
        <f>SUM('[1]gastos ctas'!N197+[2]gctas!N197+[6]ct!N197)</f>
        <v>71866953</v>
      </c>
      <c r="O197" s="25">
        <f t="shared" si="23"/>
        <v>17.696288439737316</v>
      </c>
      <c r="P197" s="151">
        <f t="shared" si="26"/>
        <v>334246189</v>
      </c>
      <c r="R197" s="152">
        <f>SUM('[1]gastos ctas'!E197+[2]gctas!E197+[6]ct!E197)</f>
        <v>0</v>
      </c>
      <c r="S197" s="191">
        <f t="shared" si="24"/>
        <v>0</v>
      </c>
    </row>
    <row r="198" spans="1:19" x14ac:dyDescent="0.25">
      <c r="A198" s="165">
        <v>3191010105</v>
      </c>
      <c r="B198" s="33" t="s">
        <v>419</v>
      </c>
      <c r="C198" s="166"/>
      <c r="D198" s="152">
        <f>SUM('[1]gastos ctas'!D198+[2]gctas!D198+[6]ct!D198)</f>
        <v>446562387</v>
      </c>
      <c r="E198" s="152">
        <f>SUM('[1]gastos ctas'!E198+[2]gctas!E198+[6]ct!E198)</f>
        <v>0</v>
      </c>
      <c r="F198" s="150">
        <f t="shared" si="18"/>
        <v>446562387</v>
      </c>
      <c r="G198" s="25">
        <f t="shared" si="19"/>
        <v>1.7283416327942475E-3</v>
      </c>
      <c r="H198" s="152"/>
      <c r="I198" s="151">
        <f t="shared" si="20"/>
        <v>446562387</v>
      </c>
      <c r="J198" s="152">
        <f>SUM('[1]gastos ctas'!J198+[2]gctas!J198+[6]ct!J198)</f>
        <v>75029948</v>
      </c>
      <c r="K198" s="25">
        <f t="shared" si="21"/>
        <v>16.801672103208283</v>
      </c>
      <c r="L198" s="150">
        <f t="shared" si="25"/>
        <v>50721</v>
      </c>
      <c r="M198" s="25">
        <f t="shared" si="22"/>
        <v>1.1358099445128594E-2</v>
      </c>
      <c r="N198" s="152">
        <f>SUM('[1]gastos ctas'!N198+[2]gctas!N198+[6]ct!N198)</f>
        <v>75080669</v>
      </c>
      <c r="O198" s="25">
        <f t="shared" si="23"/>
        <v>16.813030202653408</v>
      </c>
      <c r="P198" s="151">
        <f t="shared" si="26"/>
        <v>371481718</v>
      </c>
      <c r="R198" s="152">
        <f>SUM('[1]gastos ctas'!E198+[2]gctas!E198+[6]ct!E198)</f>
        <v>0</v>
      </c>
      <c r="S198" s="191">
        <f t="shared" si="24"/>
        <v>0</v>
      </c>
    </row>
    <row r="199" spans="1:19" x14ac:dyDescent="0.25">
      <c r="A199" s="165">
        <v>3191010106</v>
      </c>
      <c r="B199" s="33" t="s">
        <v>420</v>
      </c>
      <c r="C199" s="166"/>
      <c r="D199" s="152">
        <f>SUM('[1]gastos ctas'!D199+[2]gctas!D199+[6]ct!D199)</f>
        <v>3663393183</v>
      </c>
      <c r="E199" s="152">
        <f>SUM('[1]gastos ctas'!E199+[2]gctas!E199+[6]ct!E199)</f>
        <v>0</v>
      </c>
      <c r="F199" s="150">
        <f t="shared" si="18"/>
        <v>3663393183</v>
      </c>
      <c r="G199" s="25">
        <f t="shared" si="19"/>
        <v>1.4178522732308702E-2</v>
      </c>
      <c r="H199" s="152"/>
      <c r="I199" s="151">
        <f t="shared" si="20"/>
        <v>3663393183</v>
      </c>
      <c r="J199" s="152">
        <f>SUM('[1]gastos ctas'!J199+[2]gctas!J199+[6]ct!J199)</f>
        <v>736231220</v>
      </c>
      <c r="K199" s="25">
        <f t="shared" si="21"/>
        <v>20.096975214576634</v>
      </c>
      <c r="L199" s="150">
        <f t="shared" si="25"/>
        <v>1589416</v>
      </c>
      <c r="M199" s="25">
        <f t="shared" si="22"/>
        <v>4.3386443130802761E-2</v>
      </c>
      <c r="N199" s="152">
        <f>SUM('[1]gastos ctas'!N199+[2]gctas!N199+[6]ct!N199)</f>
        <v>737820636</v>
      </c>
      <c r="O199" s="25">
        <f t="shared" si="23"/>
        <v>20.140361657707437</v>
      </c>
      <c r="P199" s="151">
        <f t="shared" si="26"/>
        <v>2925572547</v>
      </c>
      <c r="R199" s="152">
        <f>SUM('[1]gastos ctas'!E199+[2]gctas!E199+[6]ct!E199)</f>
        <v>0</v>
      </c>
      <c r="S199" s="191">
        <f t="shared" si="24"/>
        <v>0</v>
      </c>
    </row>
    <row r="200" spans="1:19" x14ac:dyDescent="0.25">
      <c r="A200" s="165">
        <v>3191010107</v>
      </c>
      <c r="B200" s="33" t="s">
        <v>421</v>
      </c>
      <c r="C200" s="166"/>
      <c r="D200" s="152">
        <f>SUM('[1]gastos ctas'!D200+[2]gctas!D200+[6]ct!D200)</f>
        <v>7710550156</v>
      </c>
      <c r="E200" s="152">
        <f>SUM('[1]gastos ctas'!E200+[2]gctas!E200+[6]ct!E200)</f>
        <v>0</v>
      </c>
      <c r="F200" s="150">
        <f t="shared" si="18"/>
        <v>7710550156</v>
      </c>
      <c r="G200" s="25">
        <f t="shared" si="19"/>
        <v>2.9842336108712578E-2</v>
      </c>
      <c r="H200" s="152"/>
      <c r="I200" s="151">
        <f t="shared" si="20"/>
        <v>7710550156</v>
      </c>
      <c r="J200" s="152">
        <f>SUM('[1]gastos ctas'!J200+[2]gctas!J200+[6]ct!J200)</f>
        <v>11423036</v>
      </c>
      <c r="K200" s="25">
        <f t="shared" si="21"/>
        <v>0.14814813170122643</v>
      </c>
      <c r="L200" s="150">
        <f t="shared" si="25"/>
        <v>1962347</v>
      </c>
      <c r="M200" s="25">
        <f t="shared" si="22"/>
        <v>2.5450155440244308E-2</v>
      </c>
      <c r="N200" s="152">
        <f>SUM('[1]gastos ctas'!N200+[2]gctas!N200+[6]ct!N200)</f>
        <v>13385383</v>
      </c>
      <c r="O200" s="25">
        <f t="shared" si="23"/>
        <v>0.17359828714147074</v>
      </c>
      <c r="P200" s="151">
        <f t="shared" si="26"/>
        <v>7697164773</v>
      </c>
      <c r="R200" s="152">
        <f>SUM('[1]gastos ctas'!E200+[2]gctas!E200+[6]ct!E200)</f>
        <v>0</v>
      </c>
      <c r="S200" s="191">
        <f t="shared" ref="S200:S263" si="29">SUM(E200-R200)</f>
        <v>0</v>
      </c>
    </row>
    <row r="201" spans="1:19" x14ac:dyDescent="0.25">
      <c r="A201" s="165">
        <v>3191010108</v>
      </c>
      <c r="B201" s="33" t="s">
        <v>422</v>
      </c>
      <c r="C201" s="166"/>
      <c r="D201" s="152">
        <f>SUM('[1]gastos ctas'!D201+[2]gctas!D201+[6]ct!D201)</f>
        <v>9260570255</v>
      </c>
      <c r="E201" s="152">
        <f>SUM('[1]gastos ctas'!E201+[2]gctas!E201+[6]ct!E201)</f>
        <v>0</v>
      </c>
      <c r="F201" s="150">
        <f t="shared" si="18"/>
        <v>9260570255</v>
      </c>
      <c r="G201" s="25">
        <f t="shared" si="19"/>
        <v>3.5841417864717166E-2</v>
      </c>
      <c r="H201" s="152"/>
      <c r="I201" s="151">
        <f t="shared" si="20"/>
        <v>9260570255</v>
      </c>
      <c r="J201" s="152">
        <f>SUM('[1]gastos ctas'!J201+[2]gctas!J201+[6]ct!J201)</f>
        <v>4227347</v>
      </c>
      <c r="K201" s="25">
        <f t="shared" si="21"/>
        <v>4.5648884286770094E-2</v>
      </c>
      <c r="L201" s="150">
        <f t="shared" si="25"/>
        <v>0</v>
      </c>
      <c r="M201" s="25">
        <f t="shared" si="22"/>
        <v>0</v>
      </c>
      <c r="N201" s="152">
        <f>SUM('[1]gastos ctas'!N201+[2]gctas!N201+[6]ct!N201)</f>
        <v>4227347</v>
      </c>
      <c r="O201" s="25">
        <f t="shared" si="23"/>
        <v>4.5648884286770094E-2</v>
      </c>
      <c r="P201" s="151">
        <f t="shared" si="26"/>
        <v>9256342908</v>
      </c>
      <c r="R201" s="152">
        <f>SUM('[1]gastos ctas'!E201+[2]gctas!E201+[6]ct!E201)</f>
        <v>0</v>
      </c>
      <c r="S201" s="191">
        <f t="shared" si="29"/>
        <v>0</v>
      </c>
    </row>
    <row r="202" spans="1:19" x14ac:dyDescent="0.25">
      <c r="A202" s="165">
        <v>3191010109</v>
      </c>
      <c r="B202" s="33" t="s">
        <v>423</v>
      </c>
      <c r="C202" s="166"/>
      <c r="D202" s="152">
        <f>SUM('[1]gastos ctas'!D202+[2]gctas!D202+[6]ct!D202)</f>
        <v>15114189541</v>
      </c>
      <c r="E202" s="152">
        <f>SUM('[1]gastos ctas'!E202+[2]gctas!E202+[6]ct!E202)</f>
        <v>0</v>
      </c>
      <c r="F202" s="150">
        <f t="shared" ref="F202:F266" si="30">SUM(D202+E202)</f>
        <v>15114189541</v>
      </c>
      <c r="G202" s="25">
        <f t="shared" si="19"/>
        <v>5.8496827744817834E-2</v>
      </c>
      <c r="H202" s="152"/>
      <c r="I202" s="151">
        <f t="shared" si="20"/>
        <v>15114189541</v>
      </c>
      <c r="J202" s="152">
        <f>SUM('[1]gastos ctas'!J202+[2]gctas!J202+[6]ct!J202)</f>
        <v>41980326</v>
      </c>
      <c r="K202" s="25">
        <f t="shared" ref="K202:K266" si="31">IF(OR(J202=0,F202=0),0,J202/F202)*100</f>
        <v>0.27775439686078235</v>
      </c>
      <c r="L202" s="150">
        <f t="shared" si="25"/>
        <v>1885832</v>
      </c>
      <c r="M202" s="25">
        <f t="shared" ref="M202:M266" si="32">IF(OR(L202=0,F202=0),0,L202/F202)*100</f>
        <v>1.2477228731876998E-2</v>
      </c>
      <c r="N202" s="152">
        <f>SUM('[1]gastos ctas'!N202+[2]gctas!N202+[6]ct!N202)</f>
        <v>43866158</v>
      </c>
      <c r="O202" s="25">
        <f t="shared" ref="O202:O266" si="33">IF(OR(N202=0,F202=0),0,N202/F202)*100</f>
        <v>0.29023162559265936</v>
      </c>
      <c r="P202" s="151">
        <f t="shared" si="26"/>
        <v>15070323383</v>
      </c>
      <c r="R202" s="152">
        <f>SUM('[1]gastos ctas'!E202+[2]gctas!E202+[6]ct!E202)</f>
        <v>0</v>
      </c>
      <c r="S202" s="191">
        <f t="shared" si="29"/>
        <v>0</v>
      </c>
    </row>
    <row r="203" spans="1:19" x14ac:dyDescent="0.25">
      <c r="A203" s="165">
        <v>3191010110</v>
      </c>
      <c r="B203" s="33" t="s">
        <v>424</v>
      </c>
      <c r="C203" s="166"/>
      <c r="D203" s="152">
        <f>SUM('[1]gastos ctas'!D203+[2]gctas!D203+[6]ct!D203)</f>
        <v>7658334756</v>
      </c>
      <c r="E203" s="152">
        <f>SUM('[1]gastos ctas'!E203+[2]gctas!E203+[6]ct!E203)</f>
        <v>0</v>
      </c>
      <c r="F203" s="150">
        <f t="shared" si="30"/>
        <v>7658334756</v>
      </c>
      <c r="G203" s="25">
        <f t="shared" ref="G203:G279" si="34">IF(OR(F203=0,F$7=0),0,F203/F$7)*100</f>
        <v>2.9640245533419665E-2</v>
      </c>
      <c r="H203" s="152"/>
      <c r="I203" s="151">
        <f t="shared" ref="I203:I279" si="35">SUM(F203-H203)</f>
        <v>7658334756</v>
      </c>
      <c r="J203" s="152">
        <f>SUM('[1]gastos ctas'!J203+[2]gctas!J203+[6]ct!J203)</f>
        <v>740665259</v>
      </c>
      <c r="K203" s="25">
        <f t="shared" si="31"/>
        <v>9.6713617594179766</v>
      </c>
      <c r="L203" s="150">
        <f t="shared" si="25"/>
        <v>5864685</v>
      </c>
      <c r="M203" s="25">
        <f t="shared" si="32"/>
        <v>7.6579115262691455E-2</v>
      </c>
      <c r="N203" s="152">
        <f>SUM('[1]gastos ctas'!N203+[2]gctas!N203+[6]ct!N203)</f>
        <v>746529944</v>
      </c>
      <c r="O203" s="25">
        <f t="shared" si="33"/>
        <v>9.7479408746806673</v>
      </c>
      <c r="P203" s="151">
        <f t="shared" si="26"/>
        <v>6911804812</v>
      </c>
      <c r="R203" s="152">
        <f>SUM('[1]gastos ctas'!E203+[2]gctas!E203+[6]ct!E203)</f>
        <v>0</v>
      </c>
      <c r="S203" s="191">
        <f t="shared" si="29"/>
        <v>0</v>
      </c>
    </row>
    <row r="204" spans="1:19" x14ac:dyDescent="0.25">
      <c r="A204" s="165">
        <v>3191010111</v>
      </c>
      <c r="B204" s="33" t="s">
        <v>425</v>
      </c>
      <c r="C204" s="166"/>
      <c r="D204" s="152">
        <f>SUM('[1]gastos ctas'!D204+[2]gctas!D204+[6]ct!D204)</f>
        <v>23853074665</v>
      </c>
      <c r="E204" s="152">
        <f>SUM('[1]gastos ctas'!E204+[2]gctas!E204+[6]ct!E204)</f>
        <v>0</v>
      </c>
      <c r="F204" s="150">
        <f t="shared" si="30"/>
        <v>23853074665</v>
      </c>
      <c r="G204" s="25">
        <f t="shared" si="34"/>
        <v>9.2319154532083766E-2</v>
      </c>
      <c r="H204" s="152"/>
      <c r="I204" s="151">
        <f t="shared" si="35"/>
        <v>23853074665</v>
      </c>
      <c r="J204" s="152">
        <f>SUM('[1]gastos ctas'!J204+[2]gctas!J204+[6]ct!J204)</f>
        <v>4857304989</v>
      </c>
      <c r="K204" s="25">
        <f t="shared" si="31"/>
        <v>20.363433465989196</v>
      </c>
      <c r="L204" s="150">
        <f t="shared" si="25"/>
        <v>11252968</v>
      </c>
      <c r="M204" s="25">
        <f t="shared" si="32"/>
        <v>4.7176173965160391E-2</v>
      </c>
      <c r="N204" s="152">
        <f>SUM('[1]gastos ctas'!N204+[2]gctas!N204+[6]ct!N204)</f>
        <v>4868557957</v>
      </c>
      <c r="O204" s="25">
        <f t="shared" si="33"/>
        <v>20.410609639954355</v>
      </c>
      <c r="P204" s="151">
        <f t="shared" si="26"/>
        <v>18984516708</v>
      </c>
      <c r="R204" s="152">
        <f>SUM('[1]gastos ctas'!E204+[2]gctas!E204+[6]ct!E204)</f>
        <v>0</v>
      </c>
      <c r="S204" s="191">
        <f t="shared" si="29"/>
        <v>0</v>
      </c>
    </row>
    <row r="205" spans="1:19" x14ac:dyDescent="0.25">
      <c r="A205" s="165">
        <v>3191010112</v>
      </c>
      <c r="B205" s="33" t="s">
        <v>426</v>
      </c>
      <c r="C205" s="166"/>
      <c r="D205" s="152">
        <f>SUM('[1]gastos ctas'!D205+[2]gctas!D205+[6]ct!D205)</f>
        <v>4653623864</v>
      </c>
      <c r="E205" s="152">
        <f>SUM('[1]gastos ctas'!E205+[2]gctas!E205+[6]ct!E205)</f>
        <v>0</v>
      </c>
      <c r="F205" s="150">
        <f t="shared" si="30"/>
        <v>4653623864</v>
      </c>
      <c r="G205" s="25">
        <f t="shared" si="34"/>
        <v>1.8011037430960424E-2</v>
      </c>
      <c r="H205" s="152"/>
      <c r="I205" s="151">
        <f t="shared" si="35"/>
        <v>4653623864</v>
      </c>
      <c r="J205" s="152">
        <f>SUM('[1]gastos ctas'!J205+[2]gctas!J205+[6]ct!J205)</f>
        <v>1052618589</v>
      </c>
      <c r="K205" s="25">
        <f t="shared" si="31"/>
        <v>22.619331079655129</v>
      </c>
      <c r="L205" s="150">
        <f t="shared" si="25"/>
        <v>1495782</v>
      </c>
      <c r="M205" s="25">
        <f t="shared" si="32"/>
        <v>3.2142305517453396E-2</v>
      </c>
      <c r="N205" s="152">
        <f>SUM('[1]gastos ctas'!N205+[2]gctas!N205+[6]ct!N205)</f>
        <v>1054114371</v>
      </c>
      <c r="O205" s="25">
        <f t="shared" si="33"/>
        <v>22.651473385172586</v>
      </c>
      <c r="P205" s="151">
        <f t="shared" si="26"/>
        <v>3599509493</v>
      </c>
      <c r="R205" s="152">
        <f>SUM('[1]gastos ctas'!E205+[2]gctas!E205+[6]ct!E205)</f>
        <v>0</v>
      </c>
      <c r="S205" s="191">
        <f t="shared" si="29"/>
        <v>0</v>
      </c>
    </row>
    <row r="206" spans="1:19" x14ac:dyDescent="0.25">
      <c r="A206" s="165">
        <v>3191010114</v>
      </c>
      <c r="B206" s="33" t="s">
        <v>428</v>
      </c>
      <c r="C206" s="166"/>
      <c r="D206" s="152">
        <f>SUM('[1]gastos ctas'!D206+[2]gctas!D206+[6]ct!D206)</f>
        <v>138127102</v>
      </c>
      <c r="E206" s="152">
        <f>SUM('[1]gastos ctas'!E206+[2]gctas!E206+[6]ct!E206)</f>
        <v>0</v>
      </c>
      <c r="F206" s="150">
        <f t="shared" si="30"/>
        <v>138127102</v>
      </c>
      <c r="G206" s="25">
        <f t="shared" si="34"/>
        <v>5.3459679532709403E-4</v>
      </c>
      <c r="H206" s="152"/>
      <c r="I206" s="151">
        <f t="shared" si="35"/>
        <v>138127102</v>
      </c>
      <c r="J206" s="152">
        <f>SUM('[1]gastos ctas'!J206+[2]gctas!J206+[6]ct!J206)</f>
        <v>28988158</v>
      </c>
      <c r="K206" s="25">
        <f t="shared" si="31"/>
        <v>20.986582343557746</v>
      </c>
      <c r="L206" s="150">
        <f t="shared" si="25"/>
        <v>0</v>
      </c>
      <c r="M206" s="25">
        <f t="shared" si="32"/>
        <v>0</v>
      </c>
      <c r="N206" s="152">
        <f>SUM('[1]gastos ctas'!N206+[2]gctas!N206+[6]ct!N206)</f>
        <v>28988158</v>
      </c>
      <c r="O206" s="25">
        <f t="shared" si="33"/>
        <v>20.986582343557746</v>
      </c>
      <c r="P206" s="151">
        <f t="shared" si="26"/>
        <v>109138944</v>
      </c>
      <c r="R206" s="152">
        <f>SUM('[1]gastos ctas'!E206+[2]gctas!E206+[6]ct!E206)</f>
        <v>0</v>
      </c>
      <c r="S206" s="191">
        <f t="shared" si="29"/>
        <v>0</v>
      </c>
    </row>
    <row r="207" spans="1:19" x14ac:dyDescent="0.25">
      <c r="A207" s="165">
        <v>3191010115</v>
      </c>
      <c r="B207" s="33" t="s">
        <v>429</v>
      </c>
      <c r="C207" s="166"/>
      <c r="D207" s="152">
        <f>SUM('[1]gastos ctas'!D207+[2]gctas!D207+[6]ct!D207)</f>
        <v>29280000</v>
      </c>
      <c r="E207" s="152">
        <f>SUM('[1]gastos ctas'!E207+[2]gctas!E207+[6]ct!E207)</f>
        <v>0</v>
      </c>
      <c r="F207" s="150">
        <f t="shared" si="30"/>
        <v>29280000</v>
      </c>
      <c r="G207" s="25">
        <f t="shared" si="34"/>
        <v>1.13323120086725E-4</v>
      </c>
      <c r="H207" s="152"/>
      <c r="I207" s="151">
        <f t="shared" si="35"/>
        <v>29280000</v>
      </c>
      <c r="J207" s="152">
        <f>SUM('[1]gastos ctas'!J207+[2]gctas!J207+[6]ct!J207)</f>
        <v>406285</v>
      </c>
      <c r="K207" s="25">
        <f t="shared" si="31"/>
        <v>1.3875853825136613</v>
      </c>
      <c r="L207" s="150">
        <f t="shared" si="25"/>
        <v>0</v>
      </c>
      <c r="M207" s="25">
        <f t="shared" si="32"/>
        <v>0</v>
      </c>
      <c r="N207" s="152">
        <f>SUM('[1]gastos ctas'!N207+[2]gctas!N207+[6]ct!N207)</f>
        <v>406285</v>
      </c>
      <c r="O207" s="25">
        <f t="shared" si="33"/>
        <v>1.3875853825136613</v>
      </c>
      <c r="P207" s="151">
        <f t="shared" si="26"/>
        <v>28873715</v>
      </c>
      <c r="R207" s="152">
        <f>SUM('[1]gastos ctas'!E207+[2]gctas!E207+[6]ct!E207)</f>
        <v>0</v>
      </c>
      <c r="S207" s="191">
        <f t="shared" si="29"/>
        <v>0</v>
      </c>
    </row>
    <row r="208" spans="1:19" x14ac:dyDescent="0.25">
      <c r="A208" s="165">
        <v>3191010116</v>
      </c>
      <c r="B208" s="33" t="s">
        <v>430</v>
      </c>
      <c r="C208" s="166"/>
      <c r="D208" s="152">
        <f>SUM('[1]gastos ctas'!D208+[2]gctas!D208+[6]ct!D208)</f>
        <v>527963214</v>
      </c>
      <c r="E208" s="152">
        <f>SUM('[1]gastos ctas'!E208+[2]gctas!E208+[6]ct!E208)</f>
        <v>80255505</v>
      </c>
      <c r="F208" s="150">
        <f t="shared" si="30"/>
        <v>608218719</v>
      </c>
      <c r="G208" s="25">
        <f t="shared" si="34"/>
        <v>2.3540041985051587E-3</v>
      </c>
      <c r="H208" s="152"/>
      <c r="I208" s="151">
        <f t="shared" si="35"/>
        <v>608218719</v>
      </c>
      <c r="J208" s="152">
        <f>SUM('[1]gastos ctas'!J208+[2]gctas!J208+[6]ct!J208)</f>
        <v>88839141</v>
      </c>
      <c r="K208" s="25">
        <f t="shared" si="31"/>
        <v>14.606446369500837</v>
      </c>
      <c r="L208" s="150">
        <f t="shared" si="25"/>
        <v>0</v>
      </c>
      <c r="M208" s="25">
        <f t="shared" si="32"/>
        <v>0</v>
      </c>
      <c r="N208" s="152">
        <f>SUM('[1]gastos ctas'!N208+[2]gctas!N208+[6]ct!N208)</f>
        <v>88839141</v>
      </c>
      <c r="O208" s="25">
        <f t="shared" si="33"/>
        <v>14.606446369500837</v>
      </c>
      <c r="P208" s="151">
        <f t="shared" si="26"/>
        <v>519379578</v>
      </c>
      <c r="R208" s="152">
        <f>SUM('[1]gastos ctas'!E208+[2]gctas!E208+[6]ct!E208)</f>
        <v>80255505</v>
      </c>
      <c r="S208" s="191">
        <f t="shared" si="29"/>
        <v>0</v>
      </c>
    </row>
    <row r="209" spans="1:19" hidden="1" x14ac:dyDescent="0.25">
      <c r="A209" s="165">
        <v>3191010117</v>
      </c>
      <c r="B209" s="33" t="s">
        <v>431</v>
      </c>
      <c r="C209" s="166"/>
      <c r="D209" s="152">
        <f>SUM('[1]gastos ctas'!D209+[2]gctas!D209+[6]ct!D209)</f>
        <v>0</v>
      </c>
      <c r="E209" s="152">
        <f>SUM('[1]gastos ctas'!E209+[2]gctas!E209+[6]ct!E209)</f>
        <v>0</v>
      </c>
      <c r="F209" s="150">
        <f t="shared" si="30"/>
        <v>0</v>
      </c>
      <c r="G209" s="25">
        <f t="shared" si="34"/>
        <v>0</v>
      </c>
      <c r="H209" s="152"/>
      <c r="I209" s="151">
        <f t="shared" si="35"/>
        <v>0</v>
      </c>
      <c r="J209" s="152">
        <f>SUM('[1]gastos ctas'!J209+[2]gctas!J209+[6]ct!J209)</f>
        <v>0</v>
      </c>
      <c r="K209" s="25">
        <f t="shared" si="31"/>
        <v>0</v>
      </c>
      <c r="L209" s="150">
        <f t="shared" si="25"/>
        <v>0</v>
      </c>
      <c r="M209" s="25">
        <f t="shared" si="32"/>
        <v>0</v>
      </c>
      <c r="N209" s="152">
        <f>SUM('[1]gastos ctas'!N209+[2]gctas!N209+[6]ct!N209)</f>
        <v>0</v>
      </c>
      <c r="O209" s="25">
        <f t="shared" si="33"/>
        <v>0</v>
      </c>
      <c r="P209" s="151">
        <f t="shared" si="26"/>
        <v>0</v>
      </c>
      <c r="R209" s="152">
        <f>SUM('[1]gastos ctas'!E209+[2]gctas!E209+[6]ct!E209)</f>
        <v>0</v>
      </c>
      <c r="S209" s="191">
        <f t="shared" si="29"/>
        <v>0</v>
      </c>
    </row>
    <row r="210" spans="1:19" hidden="1" x14ac:dyDescent="0.25">
      <c r="A210" s="165">
        <v>3191010118</v>
      </c>
      <c r="B210" s="33" t="s">
        <v>587</v>
      </c>
      <c r="C210" s="166"/>
      <c r="D210" s="152">
        <f>SUM('[1]gastos ctas'!D210+[2]gctas!D210+[6]ct!D210)</f>
        <v>0</v>
      </c>
      <c r="E210" s="152">
        <f>SUM('[1]gastos ctas'!E210+[2]gctas!E210+[6]ct!E210)</f>
        <v>0</v>
      </c>
      <c r="F210" s="150">
        <f t="shared" si="30"/>
        <v>0</v>
      </c>
      <c r="G210" s="25">
        <f t="shared" si="34"/>
        <v>0</v>
      </c>
      <c r="H210" s="152"/>
      <c r="I210" s="151">
        <f t="shared" si="35"/>
        <v>0</v>
      </c>
      <c r="J210" s="152">
        <f>SUM('[1]gastos ctas'!J210+[2]gctas!J210+[6]ct!J210)</f>
        <v>0</v>
      </c>
      <c r="K210" s="25">
        <f t="shared" si="31"/>
        <v>0</v>
      </c>
      <c r="L210" s="150">
        <f t="shared" ref="L210:L286" si="36">SUM(N210-J210)</f>
        <v>0</v>
      </c>
      <c r="M210" s="25">
        <f t="shared" si="32"/>
        <v>0</v>
      </c>
      <c r="N210" s="152">
        <f>SUM('[1]gastos ctas'!N210+[2]gctas!N210+[6]ct!N210)</f>
        <v>0</v>
      </c>
      <c r="O210" s="25">
        <f t="shared" si="33"/>
        <v>0</v>
      </c>
      <c r="P210" s="151">
        <f t="shared" ref="P210:P286" si="37">SUM(F210-N210)</f>
        <v>0</v>
      </c>
      <c r="R210" s="152">
        <f>SUM('[1]gastos ctas'!E210+[2]gctas!E210+[6]ct!E210)</f>
        <v>0</v>
      </c>
      <c r="S210" s="191">
        <f t="shared" si="29"/>
        <v>0</v>
      </c>
    </row>
    <row r="211" spans="1:19" x14ac:dyDescent="0.25">
      <c r="A211" s="165">
        <v>3191010119</v>
      </c>
      <c r="B211" s="33" t="s">
        <v>588</v>
      </c>
      <c r="C211" s="166"/>
      <c r="D211" s="23">
        <f>SUM(D212:D213)</f>
        <v>373462190</v>
      </c>
      <c r="E211" s="23">
        <f>SUM(E212:E213)</f>
        <v>0</v>
      </c>
      <c r="F211" s="150">
        <f t="shared" si="30"/>
        <v>373462190</v>
      </c>
      <c r="G211" s="25">
        <f t="shared" si="34"/>
        <v>1.4454201026373398E-3</v>
      </c>
      <c r="H211" s="23">
        <f>SUM(H212:H213)</f>
        <v>0</v>
      </c>
      <c r="I211" s="151">
        <f t="shared" si="35"/>
        <v>373462190</v>
      </c>
      <c r="J211" s="23">
        <f>SUM(J212:J213)</f>
        <v>20060287</v>
      </c>
      <c r="K211" s="25">
        <f t="shared" si="31"/>
        <v>5.371437199573001</v>
      </c>
      <c r="L211" s="150">
        <f t="shared" si="36"/>
        <v>4440488</v>
      </c>
      <c r="M211" s="25">
        <f t="shared" si="32"/>
        <v>1.1890060410131478</v>
      </c>
      <c r="N211" s="23">
        <f>SUM(N212:N213)</f>
        <v>24500775</v>
      </c>
      <c r="O211" s="25">
        <f t="shared" si="33"/>
        <v>6.5604432405861486</v>
      </c>
      <c r="P211" s="151">
        <f t="shared" si="37"/>
        <v>348961415</v>
      </c>
      <c r="R211" s="152">
        <f>SUM('[1]gastos ctas'!E211+[2]gctas!E211+[6]ct!E211)</f>
        <v>0</v>
      </c>
      <c r="S211" s="191">
        <f t="shared" si="29"/>
        <v>0</v>
      </c>
    </row>
    <row r="212" spans="1:19" x14ac:dyDescent="0.25">
      <c r="A212" s="165">
        <v>319101011901</v>
      </c>
      <c r="B212" s="33" t="s">
        <v>434</v>
      </c>
      <c r="C212" s="166"/>
      <c r="D212" s="152">
        <f>SUM('[1]gastos ctas'!D212+[2]gctas!D212+[6]ct!D212)</f>
        <v>159879891</v>
      </c>
      <c r="E212" s="152">
        <f>SUM('[1]gastos ctas'!E212+[2]gctas!E212+[6]ct!E212)</f>
        <v>0</v>
      </c>
      <c r="F212" s="150">
        <f t="shared" si="30"/>
        <v>159879891</v>
      </c>
      <c r="G212" s="25">
        <f t="shared" si="34"/>
        <v>6.1878716144964162E-4</v>
      </c>
      <c r="H212" s="152"/>
      <c r="I212" s="151">
        <f t="shared" si="35"/>
        <v>159879891</v>
      </c>
      <c r="J212" s="152">
        <f>SUM('[1]gastos ctas'!J212+[2]gctas!J212+[6]ct!J212)</f>
        <v>0</v>
      </c>
      <c r="K212" s="25">
        <f t="shared" si="31"/>
        <v>0</v>
      </c>
      <c r="L212" s="150">
        <f t="shared" si="36"/>
        <v>4440488</v>
      </c>
      <c r="M212" s="25">
        <f t="shared" si="32"/>
        <v>2.7773899345478035</v>
      </c>
      <c r="N212" s="152">
        <f>SUM('[1]gastos ctas'!N212+[2]gctas!N212+[6]ct!N212)</f>
        <v>4440488</v>
      </c>
      <c r="O212" s="25">
        <f t="shared" si="33"/>
        <v>2.7773899345478035</v>
      </c>
      <c r="P212" s="151">
        <f t="shared" si="37"/>
        <v>155439403</v>
      </c>
      <c r="R212" s="152">
        <f>SUM('[1]gastos ctas'!E212+[2]gctas!E212+[6]ct!E212)</f>
        <v>0</v>
      </c>
      <c r="S212" s="191">
        <f t="shared" si="29"/>
        <v>0</v>
      </c>
    </row>
    <row r="213" spans="1:19" x14ac:dyDescent="0.25">
      <c r="A213" s="165">
        <v>319101011903</v>
      </c>
      <c r="B213" s="33" t="s">
        <v>436</v>
      </c>
      <c r="C213" s="166"/>
      <c r="D213" s="152">
        <f>SUM('[1]gastos ctas'!D213+[2]gctas!D213+[6]ct!D213)</f>
        <v>213582299</v>
      </c>
      <c r="E213" s="152">
        <f>SUM('[1]gastos ctas'!E213+[2]gctas!E213+[6]ct!E213)</f>
        <v>0</v>
      </c>
      <c r="F213" s="150">
        <f t="shared" si="30"/>
        <v>213582299</v>
      </c>
      <c r="G213" s="25">
        <f t="shared" si="34"/>
        <v>8.266329411876982E-4</v>
      </c>
      <c r="H213" s="152"/>
      <c r="I213" s="151">
        <f t="shared" si="35"/>
        <v>213582299</v>
      </c>
      <c r="J213" s="152">
        <f>SUM('[1]gastos ctas'!J213+[2]gctas!J213+[6]ct!J213)</f>
        <v>20060287</v>
      </c>
      <c r="K213" s="25">
        <f t="shared" si="31"/>
        <v>9.3922984694532197</v>
      </c>
      <c r="L213" s="150">
        <f t="shared" si="36"/>
        <v>0</v>
      </c>
      <c r="M213" s="25">
        <f t="shared" si="32"/>
        <v>0</v>
      </c>
      <c r="N213" s="152">
        <f>SUM('[1]gastos ctas'!N213+[2]gctas!N213+[6]ct!N213)</f>
        <v>20060287</v>
      </c>
      <c r="O213" s="25">
        <f t="shared" si="33"/>
        <v>9.3922984694532197</v>
      </c>
      <c r="P213" s="151">
        <f t="shared" si="37"/>
        <v>193522012</v>
      </c>
      <c r="R213" s="152">
        <f>SUM('[1]gastos ctas'!E213+[2]gctas!E213+[6]ct!E213)</f>
        <v>0</v>
      </c>
      <c r="S213" s="191">
        <f t="shared" si="29"/>
        <v>0</v>
      </c>
    </row>
    <row r="214" spans="1:19" x14ac:dyDescent="0.25">
      <c r="A214" s="165">
        <v>3191010120</v>
      </c>
      <c r="B214" s="33" t="s">
        <v>437</v>
      </c>
      <c r="C214" s="166"/>
      <c r="D214" s="152">
        <f>SUM('[1]gastos ctas'!D214+[2]gctas!D214+[6]ct!D214)</f>
        <v>686805336</v>
      </c>
      <c r="E214" s="152">
        <f>SUM('[1]gastos ctas'!E214+[2]gctas!E214+[6]ct!E214)</f>
        <v>0</v>
      </c>
      <c r="F214" s="150">
        <f t="shared" si="30"/>
        <v>686805336</v>
      </c>
      <c r="G214" s="25">
        <f t="shared" si="34"/>
        <v>2.6581599579143279E-3</v>
      </c>
      <c r="H214" s="152"/>
      <c r="I214" s="151">
        <f t="shared" si="35"/>
        <v>686805336</v>
      </c>
      <c r="J214" s="152">
        <f>SUM('[1]gastos ctas'!J214+[2]gctas!J214+[6]ct!J214)</f>
        <v>60151539</v>
      </c>
      <c r="K214" s="25">
        <f t="shared" si="31"/>
        <v>8.7581641910831056</v>
      </c>
      <c r="L214" s="150">
        <f t="shared" si="36"/>
        <v>302746</v>
      </c>
      <c r="M214" s="25">
        <f t="shared" si="32"/>
        <v>4.4080321472633403E-2</v>
      </c>
      <c r="N214" s="152">
        <f>SUM('[1]gastos ctas'!N214+[2]gctas!N214+[6]ct!N214)</f>
        <v>60454285</v>
      </c>
      <c r="O214" s="25">
        <f t="shared" si="33"/>
        <v>8.8022445125557383</v>
      </c>
      <c r="P214" s="151">
        <f t="shared" si="37"/>
        <v>626351051</v>
      </c>
      <c r="R214" s="152">
        <f>SUM('[1]gastos ctas'!E214+[2]gctas!E214+[6]ct!E214)</f>
        <v>0</v>
      </c>
      <c r="S214" s="191">
        <f t="shared" si="29"/>
        <v>0</v>
      </c>
    </row>
    <row r="215" spans="1:19" ht="26.25" x14ac:dyDescent="0.25">
      <c r="A215" s="165">
        <v>3191010122</v>
      </c>
      <c r="B215" s="33" t="s">
        <v>439</v>
      </c>
      <c r="C215" s="166"/>
      <c r="D215" s="152">
        <f>SUM('[1]gastos ctas'!D215+[2]gctas!D215+[6]ct!D215)</f>
        <v>3062497680</v>
      </c>
      <c r="E215" s="152">
        <f>SUM('[1]gastos ctas'!E215+[2]gctas!E215+[6]ct!E215)</f>
        <v>6500000</v>
      </c>
      <c r="F215" s="150">
        <f t="shared" si="30"/>
        <v>3068997680</v>
      </c>
      <c r="G215" s="25">
        <f t="shared" si="34"/>
        <v>1.1878018874198103E-2</v>
      </c>
      <c r="H215" s="152"/>
      <c r="I215" s="151">
        <f t="shared" si="35"/>
        <v>3068997680</v>
      </c>
      <c r="J215" s="152">
        <f>SUM('[1]gastos ctas'!J215+[2]gctas!J215+[6]ct!J215)</f>
        <v>2376637099</v>
      </c>
      <c r="K215" s="25">
        <f t="shared" si="31"/>
        <v>77.440172551710759</v>
      </c>
      <c r="L215" s="150">
        <f t="shared" si="36"/>
        <v>0</v>
      </c>
      <c r="M215" s="25">
        <f t="shared" si="32"/>
        <v>0</v>
      </c>
      <c r="N215" s="152">
        <f>SUM('[1]gastos ctas'!N215+[2]gctas!N215+[6]ct!N215)</f>
        <v>2376637099</v>
      </c>
      <c r="O215" s="25">
        <f t="shared" si="33"/>
        <v>77.440172551710759</v>
      </c>
      <c r="P215" s="151">
        <f t="shared" si="37"/>
        <v>692360581</v>
      </c>
      <c r="R215" s="152">
        <f>SUM('[1]gastos ctas'!E215+[2]gctas!E215+[6]ct!E215)</f>
        <v>6500000</v>
      </c>
      <c r="S215" s="191">
        <f t="shared" si="29"/>
        <v>0</v>
      </c>
    </row>
    <row r="216" spans="1:19" x14ac:dyDescent="0.25">
      <c r="A216" s="165">
        <v>31910102</v>
      </c>
      <c r="B216" s="33" t="s">
        <v>440</v>
      </c>
      <c r="C216" s="166"/>
      <c r="D216" s="23">
        <f>SUM(D217)</f>
        <v>56443808</v>
      </c>
      <c r="E216" s="23">
        <f>SUM(E217)</f>
        <v>0</v>
      </c>
      <c r="F216" s="150">
        <f t="shared" si="30"/>
        <v>56443808</v>
      </c>
      <c r="G216" s="25">
        <f t="shared" si="34"/>
        <v>2.1845588907568476E-4</v>
      </c>
      <c r="H216" s="23">
        <f>SUM(H217)</f>
        <v>0</v>
      </c>
      <c r="I216" s="151">
        <f t="shared" si="35"/>
        <v>56443808</v>
      </c>
      <c r="J216" s="23">
        <f>SUM(J217)</f>
        <v>0</v>
      </c>
      <c r="K216" s="25">
        <f t="shared" si="31"/>
        <v>0</v>
      </c>
      <c r="L216" s="150">
        <f t="shared" si="36"/>
        <v>0</v>
      </c>
      <c r="M216" s="25">
        <f t="shared" si="32"/>
        <v>0</v>
      </c>
      <c r="N216" s="23">
        <f>SUM(N217)</f>
        <v>0</v>
      </c>
      <c r="O216" s="25">
        <f t="shared" si="33"/>
        <v>0</v>
      </c>
      <c r="P216" s="151">
        <f t="shared" si="37"/>
        <v>56443808</v>
      </c>
      <c r="R216" s="152">
        <f>SUM('[1]gastos ctas'!E216+[2]gctas!E216+[6]ct!E216)</f>
        <v>0</v>
      </c>
      <c r="S216" s="191">
        <f t="shared" si="29"/>
        <v>0</v>
      </c>
    </row>
    <row r="217" spans="1:19" x14ac:dyDescent="0.25">
      <c r="A217" s="165">
        <v>3191010299</v>
      </c>
      <c r="B217" s="33" t="s">
        <v>448</v>
      </c>
      <c r="C217" s="166"/>
      <c r="D217" s="152">
        <f>SUM('[1]gastos ctas'!D217+[2]gctas!D217+[6]ct!D217)</f>
        <v>56443808</v>
      </c>
      <c r="E217" s="152">
        <f>SUM('[1]gastos ctas'!E217+[2]gctas!E217+[6]ct!E217)</f>
        <v>0</v>
      </c>
      <c r="F217" s="150">
        <f t="shared" si="30"/>
        <v>56443808</v>
      </c>
      <c r="G217" s="25">
        <f t="shared" si="34"/>
        <v>2.1845588907568476E-4</v>
      </c>
      <c r="H217" s="152"/>
      <c r="I217" s="151">
        <f t="shared" si="35"/>
        <v>56443808</v>
      </c>
      <c r="J217" s="152">
        <f>SUM('[1]gastos ctas'!J217+[2]gctas!J217+[6]ct!J217)</f>
        <v>0</v>
      </c>
      <c r="K217" s="25">
        <f t="shared" si="31"/>
        <v>0</v>
      </c>
      <c r="L217" s="150">
        <f t="shared" si="36"/>
        <v>0</v>
      </c>
      <c r="M217" s="25">
        <f t="shared" si="32"/>
        <v>0</v>
      </c>
      <c r="N217" s="152">
        <f>SUM('[1]gastos ctas'!N217+[2]gctas!N217+[6]ct!N217)</f>
        <v>0</v>
      </c>
      <c r="O217" s="25">
        <f t="shared" si="33"/>
        <v>0</v>
      </c>
      <c r="P217" s="151">
        <f t="shared" si="37"/>
        <v>56443808</v>
      </c>
      <c r="R217" s="152">
        <f>SUM('[1]gastos ctas'!E217+[2]gctas!E217+[6]ct!E217)</f>
        <v>0</v>
      </c>
      <c r="S217" s="191">
        <f t="shared" si="29"/>
        <v>0</v>
      </c>
    </row>
    <row r="218" spans="1:19" x14ac:dyDescent="0.25">
      <c r="A218" s="165">
        <v>31910103</v>
      </c>
      <c r="B218" s="33" t="s">
        <v>589</v>
      </c>
      <c r="C218" s="166"/>
      <c r="D218" s="23">
        <f>SUM(D219+D225)</f>
        <v>74129340918</v>
      </c>
      <c r="E218" s="23">
        <f>SUM(E219+E225)</f>
        <v>0</v>
      </c>
      <c r="F218" s="150">
        <f t="shared" si="30"/>
        <v>74129340918</v>
      </c>
      <c r="G218" s="25">
        <f t="shared" si="34"/>
        <v>0.28690465173498264</v>
      </c>
      <c r="H218" s="23">
        <f>SUM(H219+H225)</f>
        <v>0</v>
      </c>
      <c r="I218" s="151">
        <f t="shared" si="35"/>
        <v>74129340918</v>
      </c>
      <c r="J218" s="23">
        <f>SUM(J219+J225)</f>
        <v>10881030769</v>
      </c>
      <c r="K218" s="25">
        <f t="shared" si="31"/>
        <v>14.678439919000926</v>
      </c>
      <c r="L218" s="150">
        <f t="shared" si="36"/>
        <v>2055005840</v>
      </c>
      <c r="M218" s="25">
        <f t="shared" si="32"/>
        <v>2.7721895467453237</v>
      </c>
      <c r="N218" s="23">
        <f>SUM(N219+N225)</f>
        <v>12936036609</v>
      </c>
      <c r="O218" s="25">
        <f t="shared" si="33"/>
        <v>17.45062946574625</v>
      </c>
      <c r="P218" s="151">
        <f t="shared" si="37"/>
        <v>61193304309</v>
      </c>
      <c r="R218" s="152">
        <f>SUM('[1]gastos ctas'!E218+[2]gctas!E218+[6]ct!E218)</f>
        <v>0</v>
      </c>
      <c r="S218" s="191">
        <f t="shared" si="29"/>
        <v>0</v>
      </c>
    </row>
    <row r="219" spans="1:19" x14ac:dyDescent="0.25">
      <c r="A219" s="165">
        <v>3191010301</v>
      </c>
      <c r="B219" s="33" t="s">
        <v>450</v>
      </c>
      <c r="C219" s="166"/>
      <c r="D219" s="23">
        <f>SUM(D220:D224)</f>
        <v>54821229472</v>
      </c>
      <c r="E219" s="23">
        <f>SUM(E220:E224)</f>
        <v>0</v>
      </c>
      <c r="F219" s="150">
        <f t="shared" si="30"/>
        <v>54821229472</v>
      </c>
      <c r="G219" s="25">
        <f t="shared" si="34"/>
        <v>0.21217598260783346</v>
      </c>
      <c r="H219" s="23">
        <f>SUM(H220:H224)</f>
        <v>0</v>
      </c>
      <c r="I219" s="151">
        <f t="shared" si="35"/>
        <v>54821229472</v>
      </c>
      <c r="J219" s="23">
        <f>SUM(J220:J224)</f>
        <v>7953088986</v>
      </c>
      <c r="K219" s="25">
        <f t="shared" si="31"/>
        <v>14.507315984334223</v>
      </c>
      <c r="L219" s="150">
        <f t="shared" si="36"/>
        <v>1419654931</v>
      </c>
      <c r="M219" s="25">
        <f t="shared" si="32"/>
        <v>2.589607976094535</v>
      </c>
      <c r="N219" s="23">
        <f>SUM(N220:N224)</f>
        <v>9372743917</v>
      </c>
      <c r="O219" s="25">
        <f t="shared" si="33"/>
        <v>17.096923960428757</v>
      </c>
      <c r="P219" s="151">
        <f t="shared" si="37"/>
        <v>45448485555</v>
      </c>
      <c r="R219" s="152">
        <f>SUM('[1]gastos ctas'!E219+[2]gctas!E219+[6]ct!E219)</f>
        <v>0</v>
      </c>
      <c r="S219" s="191">
        <f t="shared" si="29"/>
        <v>0</v>
      </c>
    </row>
    <row r="220" spans="1:19" x14ac:dyDescent="0.25">
      <c r="A220" s="165">
        <v>319101030101</v>
      </c>
      <c r="B220" s="33" t="s">
        <v>451</v>
      </c>
      <c r="C220" s="166"/>
      <c r="D220" s="152">
        <f>SUM('[1]gastos ctas'!D220+[2]gctas!D220+[6]ct!D220)</f>
        <v>17276711059</v>
      </c>
      <c r="E220" s="152">
        <f>SUM('[1]gastos ctas'!E220+[2]gctas!E220+[6]ct!E220)</f>
        <v>0</v>
      </c>
      <c r="F220" s="150">
        <f t="shared" si="30"/>
        <v>17276711059</v>
      </c>
      <c r="G220" s="25">
        <f t="shared" si="34"/>
        <v>6.6866489140802843E-2</v>
      </c>
      <c r="H220" s="152"/>
      <c r="I220" s="151">
        <f t="shared" si="35"/>
        <v>17276711059</v>
      </c>
      <c r="J220" s="152">
        <f>SUM('[1]gastos ctas'!J220+[2]gctas!J220+[6]ct!J220)</f>
        <v>2479360492</v>
      </c>
      <c r="K220" s="25">
        <f t="shared" si="31"/>
        <v>14.350882430880388</v>
      </c>
      <c r="L220" s="150">
        <f t="shared" si="36"/>
        <v>776892217</v>
      </c>
      <c r="M220" s="25">
        <f t="shared" si="32"/>
        <v>4.4967599119236974</v>
      </c>
      <c r="N220" s="152">
        <f>SUM('[1]gastos ctas'!N220+[2]gctas!N220+[6]ct!N220)</f>
        <v>3256252709</v>
      </c>
      <c r="O220" s="25">
        <f t="shared" si="33"/>
        <v>18.847642342804086</v>
      </c>
      <c r="P220" s="151">
        <f t="shared" si="37"/>
        <v>14020458350</v>
      </c>
      <c r="R220" s="152">
        <f>SUM('[1]gastos ctas'!E220+[2]gctas!E220+[6]ct!E220)</f>
        <v>0</v>
      </c>
      <c r="S220" s="191">
        <f t="shared" si="29"/>
        <v>0</v>
      </c>
    </row>
    <row r="221" spans="1:19" x14ac:dyDescent="0.25">
      <c r="A221" s="165">
        <v>319101030102</v>
      </c>
      <c r="B221" s="33" t="s">
        <v>452</v>
      </c>
      <c r="C221" s="166"/>
      <c r="D221" s="152">
        <f>SUM('[1]gastos ctas'!D221+[2]gctas!D221+[6]ct!D221)</f>
        <v>12789064847</v>
      </c>
      <c r="E221" s="152">
        <f>SUM('[1]gastos ctas'!E221+[2]gctas!E221+[6]ct!E221)</f>
        <v>0</v>
      </c>
      <c r="F221" s="150">
        <f t="shared" si="30"/>
        <v>12789064847</v>
      </c>
      <c r="G221" s="25">
        <f t="shared" si="34"/>
        <v>4.9497839188985461E-2</v>
      </c>
      <c r="H221" s="152"/>
      <c r="I221" s="151">
        <f t="shared" si="35"/>
        <v>12789064847</v>
      </c>
      <c r="J221" s="152">
        <f>SUM('[1]gastos ctas'!J221+[2]gctas!J221+[6]ct!J221)</f>
        <v>1828663028</v>
      </c>
      <c r="K221" s="25">
        <f t="shared" si="31"/>
        <v>14.298645365215732</v>
      </c>
      <c r="L221" s="150">
        <f t="shared" si="36"/>
        <v>61815971</v>
      </c>
      <c r="M221" s="25">
        <f t="shared" si="32"/>
        <v>0.48335020378366844</v>
      </c>
      <c r="N221" s="152">
        <f>SUM('[1]gastos ctas'!N221+[2]gctas!N221+[6]ct!N221)</f>
        <v>1890478999</v>
      </c>
      <c r="O221" s="25">
        <f t="shared" si="33"/>
        <v>14.781995568999401</v>
      </c>
      <c r="P221" s="151">
        <f t="shared" si="37"/>
        <v>10898585848</v>
      </c>
      <c r="R221" s="152">
        <f>SUM('[1]gastos ctas'!E221+[2]gctas!E221+[6]ct!E221)</f>
        <v>0</v>
      </c>
      <c r="S221" s="191">
        <f t="shared" si="29"/>
        <v>0</v>
      </c>
    </row>
    <row r="222" spans="1:19" x14ac:dyDescent="0.25">
      <c r="A222" s="165">
        <v>319101030103</v>
      </c>
      <c r="B222" s="33" t="s">
        <v>453</v>
      </c>
      <c r="C222" s="166"/>
      <c r="D222" s="152">
        <f>SUM('[1]gastos ctas'!D222+[2]gctas!D222+[6]ct!D222)</f>
        <v>13594498950</v>
      </c>
      <c r="E222" s="152">
        <f>SUM('[1]gastos ctas'!E222+[2]gctas!E222+[6]ct!E222)</f>
        <v>0</v>
      </c>
      <c r="F222" s="150">
        <f t="shared" si="30"/>
        <v>13594498950</v>
      </c>
      <c r="G222" s="25">
        <f t="shared" si="34"/>
        <v>5.2615131046096553E-2</v>
      </c>
      <c r="H222" s="152"/>
      <c r="I222" s="151">
        <f t="shared" si="35"/>
        <v>13594498950</v>
      </c>
      <c r="J222" s="152">
        <f>SUM('[1]gastos ctas'!J222+[2]gctas!J222+[6]ct!J222)</f>
        <v>2050835923</v>
      </c>
      <c r="K222" s="25">
        <f t="shared" si="31"/>
        <v>15.085777935199296</v>
      </c>
      <c r="L222" s="150">
        <f t="shared" si="36"/>
        <v>209740317</v>
      </c>
      <c r="M222" s="25">
        <f t="shared" si="32"/>
        <v>1.5428322718727343</v>
      </c>
      <c r="N222" s="152">
        <f>SUM('[1]gastos ctas'!N222+[2]gctas!N222+[6]ct!N222)</f>
        <v>2260576240</v>
      </c>
      <c r="O222" s="25">
        <f t="shared" si="33"/>
        <v>16.628610207072033</v>
      </c>
      <c r="P222" s="151">
        <f t="shared" si="37"/>
        <v>11333922710</v>
      </c>
      <c r="R222" s="152">
        <f>SUM('[1]gastos ctas'!E222+[2]gctas!E222+[6]ct!E222)</f>
        <v>0</v>
      </c>
      <c r="S222" s="191">
        <f t="shared" si="29"/>
        <v>0</v>
      </c>
    </row>
    <row r="223" spans="1:19" x14ac:dyDescent="0.25">
      <c r="A223" s="165">
        <v>319101030104</v>
      </c>
      <c r="B223" s="33" t="s">
        <v>454</v>
      </c>
      <c r="C223" s="166"/>
      <c r="D223" s="152">
        <f>SUM('[1]gastos ctas'!D223+[2]gctas!D223+[6]ct!D223)</f>
        <v>3616305036</v>
      </c>
      <c r="E223" s="152">
        <f>SUM('[1]gastos ctas'!E223+[2]gctas!E223+[6]ct!E223)</f>
        <v>0</v>
      </c>
      <c r="F223" s="150">
        <f t="shared" si="30"/>
        <v>3616305036</v>
      </c>
      <c r="G223" s="25">
        <f t="shared" si="34"/>
        <v>1.3996276293198648E-2</v>
      </c>
      <c r="H223" s="152"/>
      <c r="I223" s="151">
        <f t="shared" si="35"/>
        <v>3616305036</v>
      </c>
      <c r="J223" s="152">
        <f>SUM('[1]gastos ctas'!J223+[2]gctas!J223+[6]ct!J223)</f>
        <v>549947920</v>
      </c>
      <c r="K223" s="25">
        <f t="shared" si="31"/>
        <v>15.207453865902258</v>
      </c>
      <c r="L223" s="150">
        <f t="shared" si="36"/>
        <v>86150142</v>
      </c>
      <c r="M223" s="25">
        <f t="shared" si="32"/>
        <v>2.3822697793018808</v>
      </c>
      <c r="N223" s="152">
        <f>SUM('[1]gastos ctas'!N223+[2]gctas!N223+[6]ct!N223)</f>
        <v>636098062</v>
      </c>
      <c r="O223" s="25">
        <f t="shared" si="33"/>
        <v>17.589723645204138</v>
      </c>
      <c r="P223" s="151">
        <f t="shared" si="37"/>
        <v>2980206974</v>
      </c>
      <c r="R223" s="152">
        <f>SUM('[1]gastos ctas'!E223+[2]gctas!E223+[6]ct!E223)</f>
        <v>0</v>
      </c>
      <c r="S223" s="191">
        <f t="shared" si="29"/>
        <v>0</v>
      </c>
    </row>
    <row r="224" spans="1:19" x14ac:dyDescent="0.25">
      <c r="A224" s="165">
        <v>319101030105</v>
      </c>
      <c r="B224" s="33" t="s">
        <v>455</v>
      </c>
      <c r="C224" s="166"/>
      <c r="D224" s="152">
        <f>SUM('[1]gastos ctas'!D224+[2]gctas!D224+[6]ct!D224)</f>
        <v>7544649580</v>
      </c>
      <c r="E224" s="152">
        <f>SUM('[1]gastos ctas'!E224+[2]gctas!E224+[6]ct!E224)</f>
        <v>0</v>
      </c>
      <c r="F224" s="150">
        <f t="shared" si="30"/>
        <v>7544649580</v>
      </c>
      <c r="G224" s="25">
        <f t="shared" si="34"/>
        <v>2.9200246938749976E-2</v>
      </c>
      <c r="H224" s="152"/>
      <c r="I224" s="151">
        <f t="shared" si="35"/>
        <v>7544649580</v>
      </c>
      <c r="J224" s="152">
        <f>SUM('[1]gastos ctas'!J224+[2]gctas!J224+[6]ct!J224)</f>
        <v>1044281623</v>
      </c>
      <c r="K224" s="25">
        <f t="shared" si="31"/>
        <v>13.841353556940147</v>
      </c>
      <c r="L224" s="150">
        <f t="shared" si="36"/>
        <v>285056284</v>
      </c>
      <c r="M224" s="25">
        <f t="shared" si="32"/>
        <v>3.7782574389624601</v>
      </c>
      <c r="N224" s="152">
        <f>SUM('[1]gastos ctas'!N224+[2]gctas!N224+[6]ct!N224)</f>
        <v>1329337907</v>
      </c>
      <c r="O224" s="25">
        <f t="shared" si="33"/>
        <v>17.619610995902608</v>
      </c>
      <c r="P224" s="151">
        <f t="shared" si="37"/>
        <v>6215311673</v>
      </c>
      <c r="R224" s="152">
        <f>SUM('[1]gastos ctas'!E224+[2]gctas!E224+[6]ct!E224)</f>
        <v>0</v>
      </c>
      <c r="S224" s="191">
        <f t="shared" si="29"/>
        <v>0</v>
      </c>
    </row>
    <row r="225" spans="1:19" x14ac:dyDescent="0.25">
      <c r="A225" s="165">
        <v>3191010302</v>
      </c>
      <c r="B225" s="33" t="s">
        <v>456</v>
      </c>
      <c r="C225" s="166"/>
      <c r="D225" s="23">
        <f>SUM(D226:D233)</f>
        <v>19308111446</v>
      </c>
      <c r="E225" s="23">
        <f>SUM(E226:E233)</f>
        <v>0</v>
      </c>
      <c r="F225" s="150">
        <f t="shared" si="30"/>
        <v>19308111446</v>
      </c>
      <c r="G225" s="25">
        <f t="shared" si="34"/>
        <v>7.4728669127149164E-2</v>
      </c>
      <c r="H225" s="23">
        <f>SUM(H226:H233)</f>
        <v>0</v>
      </c>
      <c r="I225" s="151">
        <f t="shared" si="35"/>
        <v>19308111446</v>
      </c>
      <c r="J225" s="23">
        <f>SUM(J226:J233)</f>
        <v>2927941783</v>
      </c>
      <c r="K225" s="25">
        <f t="shared" si="31"/>
        <v>15.164309524464509</v>
      </c>
      <c r="L225" s="150">
        <f t="shared" si="36"/>
        <v>635350909</v>
      </c>
      <c r="M225" s="25">
        <f t="shared" si="32"/>
        <v>3.2905906451644373</v>
      </c>
      <c r="N225" s="23">
        <f>SUM(N226:N233)</f>
        <v>3563292692</v>
      </c>
      <c r="O225" s="25">
        <f t="shared" si="33"/>
        <v>18.454900169628946</v>
      </c>
      <c r="P225" s="151">
        <f t="shared" si="37"/>
        <v>15744818754</v>
      </c>
      <c r="R225" s="152">
        <f>SUM('[1]gastos ctas'!E225+[2]gctas!E225+[6]ct!E225)</f>
        <v>0</v>
      </c>
      <c r="S225" s="191">
        <f t="shared" si="29"/>
        <v>0</v>
      </c>
    </row>
    <row r="226" spans="1:19" x14ac:dyDescent="0.25">
      <c r="A226" s="165">
        <v>319101030201</v>
      </c>
      <c r="B226" s="33" t="s">
        <v>457</v>
      </c>
      <c r="C226" s="166"/>
      <c r="D226" s="152">
        <f>SUM('[1]gastos ctas'!D226+[2]gctas!D226+[6]ct!D226)</f>
        <v>2800320897</v>
      </c>
      <c r="E226" s="152">
        <f>SUM('[1]gastos ctas'!E226+[2]gctas!E226+[6]ct!E226)</f>
        <v>0</v>
      </c>
      <c r="F226" s="150">
        <f t="shared" si="30"/>
        <v>2800320897</v>
      </c>
      <c r="G226" s="25">
        <f t="shared" si="34"/>
        <v>1.0838152366533351E-2</v>
      </c>
      <c r="H226" s="152"/>
      <c r="I226" s="151">
        <f t="shared" si="35"/>
        <v>2800320897</v>
      </c>
      <c r="J226" s="152">
        <f>SUM('[1]gastos ctas'!J226+[2]gctas!J226+[6]ct!J226)</f>
        <v>396088182</v>
      </c>
      <c r="K226" s="25">
        <f t="shared" si="31"/>
        <v>14.144385467548792</v>
      </c>
      <c r="L226" s="150">
        <f t="shared" si="36"/>
        <v>20896849</v>
      </c>
      <c r="M226" s="25">
        <f t="shared" si="32"/>
        <v>0.74623051316679145</v>
      </c>
      <c r="N226" s="152">
        <f>SUM('[1]gastos ctas'!N226+[2]gctas!N226+[6]ct!N226)</f>
        <v>416985031</v>
      </c>
      <c r="O226" s="25">
        <f t="shared" si="33"/>
        <v>14.890615980715586</v>
      </c>
      <c r="P226" s="151">
        <f t="shared" si="37"/>
        <v>2383335866</v>
      </c>
      <c r="R226" s="152">
        <f>SUM('[1]gastos ctas'!E226+[2]gctas!E226+[6]ct!E226)</f>
        <v>0</v>
      </c>
      <c r="S226" s="191">
        <f t="shared" si="29"/>
        <v>0</v>
      </c>
    </row>
    <row r="227" spans="1:19" x14ac:dyDescent="0.25">
      <c r="A227" s="165">
        <v>319101030202</v>
      </c>
      <c r="B227" s="33" t="s">
        <v>458</v>
      </c>
      <c r="C227" s="166"/>
      <c r="D227" s="152">
        <f>SUM('[1]gastos ctas'!D227+[2]gctas!D227+[6]ct!D227)</f>
        <v>6442245014</v>
      </c>
      <c r="E227" s="152">
        <f>SUM('[1]gastos ctas'!E227+[2]gctas!E227+[6]ct!E227)</f>
        <v>0</v>
      </c>
      <c r="F227" s="150">
        <f t="shared" si="30"/>
        <v>6442245014</v>
      </c>
      <c r="G227" s="25">
        <f t="shared" si="34"/>
        <v>2.4933582832979077E-2</v>
      </c>
      <c r="H227" s="152"/>
      <c r="I227" s="151">
        <f t="shared" si="35"/>
        <v>6442245014</v>
      </c>
      <c r="J227" s="152">
        <f>SUM('[1]gastos ctas'!J227+[2]gctas!J227+[6]ct!J227)</f>
        <v>1105990946</v>
      </c>
      <c r="K227" s="25">
        <f t="shared" si="31"/>
        <v>17.167787682655806</v>
      </c>
      <c r="L227" s="150">
        <f t="shared" si="36"/>
        <v>251440178</v>
      </c>
      <c r="M227" s="25">
        <f t="shared" si="32"/>
        <v>3.9029899895701172</v>
      </c>
      <c r="N227" s="152">
        <f>SUM('[1]gastos ctas'!N227+[2]gctas!N227+[6]ct!N227)</f>
        <v>1357431124</v>
      </c>
      <c r="O227" s="25">
        <f t="shared" si="33"/>
        <v>21.070777672225926</v>
      </c>
      <c r="P227" s="151">
        <f t="shared" si="37"/>
        <v>5084813890</v>
      </c>
      <c r="R227" s="152">
        <f>SUM('[1]gastos ctas'!E227+[2]gctas!E227+[6]ct!E227)</f>
        <v>0</v>
      </c>
      <c r="S227" s="191">
        <f t="shared" si="29"/>
        <v>0</v>
      </c>
    </row>
    <row r="228" spans="1:19" x14ac:dyDescent="0.25">
      <c r="A228" s="165">
        <v>319101030203</v>
      </c>
      <c r="B228" s="33" t="s">
        <v>590</v>
      </c>
      <c r="C228" s="166"/>
      <c r="D228" s="152">
        <f>SUM('[1]gastos ctas'!D228+[2]gctas!D228+[6]ct!D228)</f>
        <v>254973314</v>
      </c>
      <c r="E228" s="152">
        <f>SUM('[1]gastos ctas'!E228+[2]gctas!E228+[6]ct!E228)</f>
        <v>0</v>
      </c>
      <c r="F228" s="150">
        <f t="shared" si="30"/>
        <v>254973314</v>
      </c>
      <c r="G228" s="25">
        <f t="shared" si="34"/>
        <v>9.8682962709468048E-4</v>
      </c>
      <c r="H228" s="152"/>
      <c r="I228" s="151">
        <f t="shared" si="35"/>
        <v>254973314</v>
      </c>
      <c r="J228" s="152">
        <f>SUM('[1]gastos ctas'!J228+[2]gctas!J228+[6]ct!J228)</f>
        <v>35890171</v>
      </c>
      <c r="K228" s="25">
        <f t="shared" si="31"/>
        <v>14.076049935170861</v>
      </c>
      <c r="L228" s="150">
        <f t="shared" si="36"/>
        <v>3020300</v>
      </c>
      <c r="M228" s="25">
        <f t="shared" si="32"/>
        <v>1.1845553374264099</v>
      </c>
      <c r="N228" s="152">
        <f>SUM('[1]gastos ctas'!N228+[2]gctas!N228+[6]ct!N228)</f>
        <v>38910471</v>
      </c>
      <c r="O228" s="25">
        <f t="shared" si="33"/>
        <v>15.260605272597271</v>
      </c>
      <c r="P228" s="151">
        <f t="shared" si="37"/>
        <v>216062843</v>
      </c>
      <c r="R228" s="152">
        <f>SUM('[1]gastos ctas'!E228+[2]gctas!E228+[6]ct!E228)</f>
        <v>0</v>
      </c>
      <c r="S228" s="191">
        <f t="shared" si="29"/>
        <v>0</v>
      </c>
    </row>
    <row r="229" spans="1:19" x14ac:dyDescent="0.25">
      <c r="A229" s="165">
        <v>319101030204</v>
      </c>
      <c r="B229" s="33" t="s">
        <v>460</v>
      </c>
      <c r="C229" s="166"/>
      <c r="D229" s="152">
        <f>SUM('[1]gastos ctas'!D229+[2]gctas!D229+[6]ct!D229)</f>
        <v>175333923</v>
      </c>
      <c r="E229" s="152">
        <f>SUM('[1]gastos ctas'!E229+[2]gctas!E229+[6]ct!E229)</f>
        <v>0</v>
      </c>
      <c r="F229" s="150">
        <f t="shared" si="30"/>
        <v>175333923</v>
      </c>
      <c r="G229" s="25">
        <f t="shared" si="34"/>
        <v>6.7859929000702176E-4</v>
      </c>
      <c r="H229" s="152"/>
      <c r="I229" s="151">
        <f t="shared" si="35"/>
        <v>175333923</v>
      </c>
      <c r="J229" s="152">
        <f>SUM('[1]gastos ctas'!J229+[2]gctas!J229+[6]ct!J229)</f>
        <v>43833480</v>
      </c>
      <c r="K229" s="25">
        <f t="shared" si="31"/>
        <v>24.999999572244786</v>
      </c>
      <c r="L229" s="150">
        <f t="shared" si="36"/>
        <v>0</v>
      </c>
      <c r="M229" s="25">
        <f t="shared" si="32"/>
        <v>0</v>
      </c>
      <c r="N229" s="152">
        <f>SUM('[1]gastos ctas'!N229+[2]gctas!N229+[6]ct!N229)</f>
        <v>43833480</v>
      </c>
      <c r="O229" s="25">
        <f t="shared" si="33"/>
        <v>24.999999572244786</v>
      </c>
      <c r="P229" s="151">
        <f t="shared" si="37"/>
        <v>131500443</v>
      </c>
      <c r="R229" s="152">
        <f>SUM('[1]gastos ctas'!E229+[2]gctas!E229+[6]ct!E229)</f>
        <v>0</v>
      </c>
      <c r="S229" s="191">
        <f t="shared" si="29"/>
        <v>0</v>
      </c>
    </row>
    <row r="230" spans="1:19" x14ac:dyDescent="0.25">
      <c r="A230" s="165">
        <v>319101030206</v>
      </c>
      <c r="B230" s="33" t="s">
        <v>591</v>
      </c>
      <c r="C230" s="166"/>
      <c r="D230" s="152">
        <f>SUM('[1]gastos ctas'!D230+[2]gctas!D230+[6]ct!D230)</f>
        <v>5701278417</v>
      </c>
      <c r="E230" s="152">
        <f>SUM('[1]gastos ctas'!E230+[2]gctas!E230+[6]ct!E230)</f>
        <v>0</v>
      </c>
      <c r="F230" s="150">
        <f t="shared" si="30"/>
        <v>5701278417</v>
      </c>
      <c r="G230" s="25">
        <f t="shared" si="34"/>
        <v>2.2065801185025425E-2</v>
      </c>
      <c r="H230" s="152"/>
      <c r="I230" s="151">
        <f t="shared" si="35"/>
        <v>5701278417</v>
      </c>
      <c r="J230" s="152">
        <f>SUM('[1]gastos ctas'!J230+[2]gctas!J230+[6]ct!J230)</f>
        <v>786242280</v>
      </c>
      <c r="K230" s="25">
        <f t="shared" si="31"/>
        <v>13.790631196953873</v>
      </c>
      <c r="L230" s="150">
        <f t="shared" si="36"/>
        <v>215891417</v>
      </c>
      <c r="M230" s="25">
        <f t="shared" si="32"/>
        <v>3.7867194199156753</v>
      </c>
      <c r="N230" s="152">
        <f>SUM('[1]gastos ctas'!N230+[2]gctas!N230+[6]ct!N230)</f>
        <v>1002133697</v>
      </c>
      <c r="O230" s="25">
        <f t="shared" si="33"/>
        <v>17.577350616869548</v>
      </c>
      <c r="P230" s="151">
        <f t="shared" si="37"/>
        <v>4699144720</v>
      </c>
      <c r="R230" s="152">
        <f>SUM('[1]gastos ctas'!E230+[2]gctas!E230+[6]ct!E230)</f>
        <v>0</v>
      </c>
      <c r="S230" s="191">
        <f t="shared" si="29"/>
        <v>0</v>
      </c>
    </row>
    <row r="231" spans="1:19" x14ac:dyDescent="0.25">
      <c r="A231" s="165">
        <v>319101030207</v>
      </c>
      <c r="B231" s="33" t="s">
        <v>592</v>
      </c>
      <c r="C231" s="166"/>
      <c r="D231" s="152">
        <f>SUM('[1]gastos ctas'!D231+[2]gctas!D231+[6]ct!D231)</f>
        <v>3867959881</v>
      </c>
      <c r="E231" s="152">
        <f>SUM('[1]gastos ctas'!E231+[2]gctas!E231+[6]ct!E231)</f>
        <v>0</v>
      </c>
      <c r="F231" s="150">
        <f t="shared" si="30"/>
        <v>3867959881</v>
      </c>
      <c r="G231" s="25">
        <f t="shared" si="34"/>
        <v>1.4970262366297732E-2</v>
      </c>
      <c r="H231" s="152"/>
      <c r="I231" s="151">
        <f t="shared" si="35"/>
        <v>3867959881</v>
      </c>
      <c r="J231" s="152">
        <f>SUM('[1]gastos ctas'!J231+[2]gctas!J231+[6]ct!J231)</f>
        <v>520739790</v>
      </c>
      <c r="K231" s="25">
        <f t="shared" si="31"/>
        <v>13.462905666575086</v>
      </c>
      <c r="L231" s="150">
        <f t="shared" si="36"/>
        <v>143930632</v>
      </c>
      <c r="M231" s="25">
        <f t="shared" si="32"/>
        <v>3.7210994019614549</v>
      </c>
      <c r="N231" s="152">
        <f>SUM('[1]gastos ctas'!N231+[2]gctas!N231+[6]ct!N231)</f>
        <v>664670422</v>
      </c>
      <c r="O231" s="25">
        <f t="shared" si="33"/>
        <v>17.184005068536543</v>
      </c>
      <c r="P231" s="151">
        <f t="shared" si="37"/>
        <v>3203289459</v>
      </c>
      <c r="R231" s="152">
        <f>SUM('[1]gastos ctas'!E231+[2]gctas!E231+[6]ct!E231)</f>
        <v>0</v>
      </c>
      <c r="S231" s="191">
        <f t="shared" si="29"/>
        <v>0</v>
      </c>
    </row>
    <row r="232" spans="1:19" x14ac:dyDescent="0.25">
      <c r="A232" s="165">
        <v>319101030208</v>
      </c>
      <c r="B232" s="33" t="s">
        <v>95</v>
      </c>
      <c r="C232" s="166"/>
      <c r="D232" s="152">
        <f>SUM('[1]gastos ctas'!D232+[2]gctas!D232+[6]ct!D232)</f>
        <v>6000000</v>
      </c>
      <c r="E232" s="152">
        <f>SUM('[1]gastos ctas'!E232+[2]gctas!E232+[6]ct!E232)</f>
        <v>0</v>
      </c>
      <c r="F232" s="150">
        <f t="shared" si="30"/>
        <v>6000000</v>
      </c>
      <c r="G232" s="25">
        <f t="shared" si="34"/>
        <v>2.3221950837443649E-5</v>
      </c>
      <c r="H232" s="152"/>
      <c r="I232" s="151">
        <f t="shared" si="35"/>
        <v>6000000</v>
      </c>
      <c r="J232" s="152">
        <f>SUM('[1]gastos ctas'!J232+[2]gctas!J232+[6]ct!J232)</f>
        <v>253189</v>
      </c>
      <c r="K232" s="25">
        <f t="shared" si="31"/>
        <v>4.2198166666666665</v>
      </c>
      <c r="L232" s="150">
        <f t="shared" si="36"/>
        <v>171533</v>
      </c>
      <c r="M232" s="25">
        <f t="shared" si="32"/>
        <v>2.8588833333333334</v>
      </c>
      <c r="N232" s="152">
        <f>SUM('[1]gastos ctas'!N232+[2]gctas!N232+[6]ct!N232)</f>
        <v>424722</v>
      </c>
      <c r="O232" s="25">
        <f t="shared" si="33"/>
        <v>7.0787000000000004</v>
      </c>
      <c r="P232" s="151">
        <f t="shared" si="37"/>
        <v>5575278</v>
      </c>
      <c r="R232" s="152">
        <f>SUM('[1]gastos ctas'!E232+[2]gctas!E232+[6]ct!E232)</f>
        <v>0</v>
      </c>
      <c r="S232" s="191">
        <f t="shared" si="29"/>
        <v>0</v>
      </c>
    </row>
    <row r="233" spans="1:19" x14ac:dyDescent="0.25">
      <c r="A233" s="165">
        <v>319101030299</v>
      </c>
      <c r="B233" s="33" t="s">
        <v>465</v>
      </c>
      <c r="C233" s="166"/>
      <c r="D233" s="152">
        <f>SUM('[1]gastos ctas'!D233+[2]gctas!D233+[6]ct!D233)</f>
        <v>60000000</v>
      </c>
      <c r="E233" s="152">
        <f>SUM('[1]gastos ctas'!E233+[2]gctas!E233+[6]ct!E233)</f>
        <v>0</v>
      </c>
      <c r="F233" s="150">
        <f t="shared" si="30"/>
        <v>60000000</v>
      </c>
      <c r="G233" s="25">
        <f t="shared" si="34"/>
        <v>2.3221950837443649E-4</v>
      </c>
      <c r="H233" s="152"/>
      <c r="I233" s="151">
        <f t="shared" si="35"/>
        <v>60000000</v>
      </c>
      <c r="J233" s="152">
        <f>SUM('[1]gastos ctas'!J233+[2]gctas!J233+[6]ct!J233)</f>
        <v>38903745</v>
      </c>
      <c r="K233" s="25">
        <f t="shared" si="31"/>
        <v>64.839575000000011</v>
      </c>
      <c r="L233" s="150">
        <f t="shared" si="36"/>
        <v>0</v>
      </c>
      <c r="M233" s="25">
        <f t="shared" si="32"/>
        <v>0</v>
      </c>
      <c r="N233" s="152">
        <f>SUM('[1]gastos ctas'!N233+[2]gctas!N233+[6]ct!N233)</f>
        <v>38903745</v>
      </c>
      <c r="O233" s="25">
        <f t="shared" si="33"/>
        <v>64.839575000000011</v>
      </c>
      <c r="P233" s="151">
        <f t="shared" si="37"/>
        <v>21096255</v>
      </c>
      <c r="R233" s="152">
        <f>SUM('[1]gastos ctas'!E233+[2]gctas!E233+[6]ct!E233)</f>
        <v>0</v>
      </c>
      <c r="S233" s="191">
        <f t="shared" si="29"/>
        <v>0</v>
      </c>
    </row>
    <row r="234" spans="1:19" x14ac:dyDescent="0.25">
      <c r="A234" s="167">
        <v>319102</v>
      </c>
      <c r="B234" s="33" t="s">
        <v>593</v>
      </c>
      <c r="C234" s="166"/>
      <c r="D234" s="23">
        <f>SUM(D235:D239)</f>
        <v>146049035839</v>
      </c>
      <c r="E234" s="23">
        <f>SUM(E235:E239)</f>
        <v>0</v>
      </c>
      <c r="F234" s="150">
        <f t="shared" si="30"/>
        <v>146049035839</v>
      </c>
      <c r="G234" s="25">
        <f t="shared" si="34"/>
        <v>0.56525725501821722</v>
      </c>
      <c r="H234" s="23">
        <f>SUM(H235:H238)</f>
        <v>0</v>
      </c>
      <c r="I234" s="151">
        <f t="shared" si="35"/>
        <v>146049035839</v>
      </c>
      <c r="J234" s="23">
        <f>SUM(J235:J239)</f>
        <v>4513557284</v>
      </c>
      <c r="K234" s="25">
        <f t="shared" si="31"/>
        <v>3.0904396308207112</v>
      </c>
      <c r="L234" s="150">
        <f t="shared" si="36"/>
        <v>54846383992</v>
      </c>
      <c r="M234" s="25">
        <f t="shared" si="32"/>
        <v>37.553403674955433</v>
      </c>
      <c r="N234" s="23">
        <f>SUM(N235:N239)</f>
        <v>59359941276</v>
      </c>
      <c r="O234" s="25">
        <f t="shared" si="33"/>
        <v>40.643843305776137</v>
      </c>
      <c r="P234" s="151">
        <f t="shared" si="37"/>
        <v>86689094563</v>
      </c>
      <c r="R234" s="152">
        <f>SUM('[1]gastos ctas'!E234+[2]gctas!E234+[6]ct!E234)</f>
        <v>0</v>
      </c>
      <c r="S234" s="191">
        <f t="shared" si="29"/>
        <v>0</v>
      </c>
    </row>
    <row r="235" spans="1:19" x14ac:dyDescent="0.25">
      <c r="A235" s="167">
        <v>31910201</v>
      </c>
      <c r="B235" s="33" t="s">
        <v>594</v>
      </c>
      <c r="C235" s="166"/>
      <c r="D235" s="152">
        <f>SUM('[1]gastos ctas'!D235+[2]gctas!D235+[6]ct!D235)</f>
        <v>3722336000</v>
      </c>
      <c r="E235" s="152">
        <f>SUM('[1]gastos ctas'!E235+[2]gctas!E235+[6]ct!E235)</f>
        <v>0</v>
      </c>
      <c r="F235" s="150">
        <f t="shared" si="30"/>
        <v>3722336000</v>
      </c>
      <c r="G235" s="25">
        <f t="shared" si="34"/>
        <v>1.4406650598741109E-2</v>
      </c>
      <c r="H235" s="152"/>
      <c r="I235" s="151">
        <f t="shared" si="35"/>
        <v>3722336000</v>
      </c>
      <c r="J235" s="152">
        <f>SUM('[1]gastos ctas'!J235+[2]gctas!J235+[6]ct!J235)</f>
        <v>101685020</v>
      </c>
      <c r="K235" s="25">
        <f t="shared" si="31"/>
        <v>2.731752856270901</v>
      </c>
      <c r="L235" s="150">
        <f t="shared" si="36"/>
        <v>3620650464</v>
      </c>
      <c r="M235" s="25">
        <f t="shared" si="32"/>
        <v>97.268233281466266</v>
      </c>
      <c r="N235" s="152">
        <f>SUM('[1]gastos ctas'!N235+[2]gctas!N235+[6]ct!N235)</f>
        <v>3722335484</v>
      </c>
      <c r="O235" s="25">
        <f t="shared" si="33"/>
        <v>99.999986137737167</v>
      </c>
      <c r="P235" s="151">
        <f t="shared" si="37"/>
        <v>516</v>
      </c>
      <c r="R235" s="152">
        <f>SUM('[1]gastos ctas'!E235+[2]gctas!E235+[6]ct!E235)</f>
        <v>0</v>
      </c>
      <c r="S235" s="191">
        <f t="shared" si="29"/>
        <v>0</v>
      </c>
    </row>
    <row r="236" spans="1:19" x14ac:dyDescent="0.25">
      <c r="A236" s="167">
        <v>31910202</v>
      </c>
      <c r="B236" s="33" t="s">
        <v>595</v>
      </c>
      <c r="C236" s="166"/>
      <c r="D236" s="152">
        <f>SUM('[1]gastos ctas'!D236+[2]gctas!D236+[6]ct!D236)</f>
        <v>56504477579</v>
      </c>
      <c r="E236" s="152">
        <f>SUM('[1]gastos ctas'!E236+[2]gctas!E236+[6]ct!E236)</f>
        <v>0</v>
      </c>
      <c r="F236" s="150">
        <f t="shared" si="30"/>
        <v>56504477579</v>
      </c>
      <c r="G236" s="25">
        <f t="shared" si="34"/>
        <v>0.21869070007249583</v>
      </c>
      <c r="H236" s="152"/>
      <c r="I236" s="151">
        <f t="shared" si="35"/>
        <v>56504477579</v>
      </c>
      <c r="J236" s="152">
        <f>SUM('[1]gastos ctas'!J236+[2]gctas!J236+[6]ct!J236)</f>
        <v>1346229749</v>
      </c>
      <c r="K236" s="25">
        <f t="shared" si="31"/>
        <v>2.382518707686148</v>
      </c>
      <c r="L236" s="150">
        <f t="shared" si="36"/>
        <v>15766222196</v>
      </c>
      <c r="M236" s="25">
        <f t="shared" si="32"/>
        <v>27.902606787146983</v>
      </c>
      <c r="N236" s="152">
        <f>SUM('[1]gastos ctas'!N236+[2]gctas!N236+[6]ct!N236)</f>
        <v>17112451945</v>
      </c>
      <c r="O236" s="25">
        <f t="shared" si="33"/>
        <v>30.285125494833132</v>
      </c>
      <c r="P236" s="151">
        <f t="shared" si="37"/>
        <v>39392025634</v>
      </c>
      <c r="R236" s="152">
        <f>SUM('[1]gastos ctas'!E236+[2]gctas!E236+[6]ct!E236)</f>
        <v>0</v>
      </c>
      <c r="S236" s="191">
        <f t="shared" si="29"/>
        <v>0</v>
      </c>
    </row>
    <row r="237" spans="1:19" x14ac:dyDescent="0.25">
      <c r="A237" s="167">
        <v>31910203</v>
      </c>
      <c r="B237" s="33" t="s">
        <v>596</v>
      </c>
      <c r="C237" s="166"/>
      <c r="D237" s="152">
        <f>SUM('[1]gastos ctas'!D237+[2]gctas!D237+[6]ct!D237)</f>
        <v>83047251260</v>
      </c>
      <c r="E237" s="152">
        <f>SUM('[1]gastos ctas'!E237+[2]gctas!E237+[6]ct!E237)</f>
        <v>0</v>
      </c>
      <c r="F237" s="150">
        <f t="shared" si="30"/>
        <v>83047251260</v>
      </c>
      <c r="G237" s="25">
        <f t="shared" si="34"/>
        <v>0.3214198643240917</v>
      </c>
      <c r="H237" s="152"/>
      <c r="I237" s="151">
        <f t="shared" si="35"/>
        <v>83047251260</v>
      </c>
      <c r="J237" s="152">
        <f>SUM('[1]gastos ctas'!J237+[2]gctas!J237+[6]ct!J237)</f>
        <v>2944579153</v>
      </c>
      <c r="K237" s="25">
        <f t="shared" si="31"/>
        <v>3.5456672055060139</v>
      </c>
      <c r="L237" s="150">
        <f t="shared" si="36"/>
        <v>35123978353</v>
      </c>
      <c r="M237" s="25">
        <f t="shared" si="32"/>
        <v>42.293968578244304</v>
      </c>
      <c r="N237" s="152">
        <f>SUM('[1]gastos ctas'!N237+[2]gctas!N237+[6]ct!N237)</f>
        <v>38068557506</v>
      </c>
      <c r="O237" s="25">
        <f t="shared" si="33"/>
        <v>45.839635783750325</v>
      </c>
      <c r="P237" s="151">
        <f t="shared" si="37"/>
        <v>44978693754</v>
      </c>
      <c r="R237" s="152">
        <f>SUM('[1]gastos ctas'!E237+[2]gctas!E237+[6]ct!E237)</f>
        <v>0</v>
      </c>
      <c r="S237" s="191">
        <f t="shared" si="29"/>
        <v>0</v>
      </c>
    </row>
    <row r="238" spans="1:19" x14ac:dyDescent="0.25">
      <c r="A238" s="167">
        <v>31910204</v>
      </c>
      <c r="B238" s="33" t="s">
        <v>597</v>
      </c>
      <c r="C238" s="166"/>
      <c r="D238" s="152">
        <f>SUM('[1]gastos ctas'!D238+[2]gctas!D238+[6]ct!D238)</f>
        <v>628271000</v>
      </c>
      <c r="E238" s="152">
        <f>SUM('[1]gastos ctas'!E238+[2]gctas!E238+[6]ct!E238)</f>
        <v>0</v>
      </c>
      <c r="F238" s="150">
        <f t="shared" si="30"/>
        <v>628271000</v>
      </c>
      <c r="G238" s="25">
        <f t="shared" si="34"/>
        <v>2.4316130457652596E-3</v>
      </c>
      <c r="H238" s="152"/>
      <c r="I238" s="151">
        <f t="shared" si="35"/>
        <v>628271000</v>
      </c>
      <c r="J238" s="152">
        <f>SUM('[1]gastos ctas'!J238+[2]gctas!J238+[6]ct!J238)</f>
        <v>19759630</v>
      </c>
      <c r="K238" s="25">
        <f t="shared" si="31"/>
        <v>3.1450807056190722</v>
      </c>
      <c r="L238" s="150">
        <f t="shared" si="36"/>
        <v>31555500</v>
      </c>
      <c r="M238" s="25">
        <f t="shared" si="32"/>
        <v>5.0225937533325586</v>
      </c>
      <c r="N238" s="152">
        <f>SUM('[1]gastos ctas'!N238+[2]gctas!N238+[6]ct!N238)</f>
        <v>51315130</v>
      </c>
      <c r="O238" s="25">
        <f t="shared" si="33"/>
        <v>8.1676744589516304</v>
      </c>
      <c r="P238" s="151">
        <f t="shared" si="37"/>
        <v>576955870</v>
      </c>
      <c r="R238" s="152">
        <f>SUM('[1]gastos ctas'!E238+[2]gctas!E238+[6]ct!E238)</f>
        <v>0</v>
      </c>
      <c r="S238" s="191">
        <f t="shared" si="29"/>
        <v>0</v>
      </c>
    </row>
    <row r="239" spans="1:19" x14ac:dyDescent="0.25">
      <c r="A239" s="167">
        <v>31910205</v>
      </c>
      <c r="B239" s="33" t="s">
        <v>598</v>
      </c>
      <c r="C239" s="166"/>
      <c r="D239" s="152">
        <f>SUM('[1]gastos ctas'!D239+[2]gctas!D239+[6]ct!D239)</f>
        <v>2146700000</v>
      </c>
      <c r="E239" s="152">
        <f>SUM('[1]gastos ctas'!E239+[2]gctas!E239+[6]ct!E239)</f>
        <v>0</v>
      </c>
      <c r="F239" s="150">
        <f t="shared" ref="F239" si="38">SUM(D239+E239)</f>
        <v>2146700000</v>
      </c>
      <c r="G239" s="25">
        <f t="shared" ref="G239" si="39">IF(OR(F239=0,F$7=0),0,F239/F$7)*100</f>
        <v>8.3084269771233794E-3</v>
      </c>
      <c r="H239" s="152"/>
      <c r="I239" s="151">
        <f t="shared" ref="I239" si="40">SUM(F239-H239)</f>
        <v>2146700000</v>
      </c>
      <c r="J239" s="152">
        <f>SUM('[1]gastos ctas'!J239+[2]gctas!J239+[6]ct!J239)</f>
        <v>101303732</v>
      </c>
      <c r="K239" s="25">
        <f t="shared" ref="K239" si="41">IF(OR(J239=0,F239=0),0,J239/F239)*100</f>
        <v>4.7190446732193605</v>
      </c>
      <c r="L239" s="150">
        <f t="shared" ref="L239" si="42">SUM(N239-J239)</f>
        <v>303977479</v>
      </c>
      <c r="M239" s="25">
        <f t="shared" ref="M239" si="43">IF(OR(L239=0,F239=0),0,L239/F239)*100</f>
        <v>14.160221689104208</v>
      </c>
      <c r="N239" s="152">
        <f>SUM('[1]gastos ctas'!N239+[2]gctas!N239+[6]ct!N239)</f>
        <v>405281211</v>
      </c>
      <c r="O239" s="25">
        <f t="shared" ref="O239" si="44">IF(OR(N239=0,F239=0),0,N239/F239)*100</f>
        <v>18.879266362323566</v>
      </c>
      <c r="P239" s="151">
        <f t="shared" ref="P239" si="45">SUM(F239-N239)</f>
        <v>1741418789</v>
      </c>
      <c r="R239" s="152">
        <f>SUM('[1]gastos ctas'!E239+[2]gctas!E239+[6]ct!E239)</f>
        <v>0</v>
      </c>
      <c r="S239" s="191">
        <f t="shared" si="29"/>
        <v>0</v>
      </c>
    </row>
    <row r="240" spans="1:19" x14ac:dyDescent="0.25">
      <c r="A240" s="167">
        <v>319103</v>
      </c>
      <c r="B240" s="33" t="s">
        <v>599</v>
      </c>
      <c r="C240" s="166"/>
      <c r="D240" s="23">
        <f>SUM(D241:D246)</f>
        <v>499842729052</v>
      </c>
      <c r="E240" s="23">
        <f>SUM(E241:E246)</f>
        <v>-3142929235</v>
      </c>
      <c r="F240" s="150">
        <f t="shared" si="30"/>
        <v>496699799817</v>
      </c>
      <c r="G240" s="25">
        <f t="shared" si="34"/>
        <v>1.9223897220530792</v>
      </c>
      <c r="H240" s="23">
        <f>SUM(H241:H246)</f>
        <v>0</v>
      </c>
      <c r="I240" s="151">
        <f t="shared" si="35"/>
        <v>496699799817</v>
      </c>
      <c r="J240" s="23">
        <f>SUM(J241:J246)</f>
        <v>96631234688</v>
      </c>
      <c r="K240" s="25">
        <f t="shared" si="31"/>
        <v>19.454655452569543</v>
      </c>
      <c r="L240" s="150">
        <f t="shared" si="36"/>
        <v>167472783674</v>
      </c>
      <c r="M240" s="25">
        <f t="shared" si="32"/>
        <v>33.717103114537657</v>
      </c>
      <c r="N240" s="23">
        <f>SUM(N241:N246)</f>
        <v>264104018362</v>
      </c>
      <c r="O240" s="25">
        <f t="shared" si="33"/>
        <v>53.171758567107197</v>
      </c>
      <c r="P240" s="151">
        <f t="shared" si="37"/>
        <v>232595781455</v>
      </c>
      <c r="R240" s="152">
        <f>SUM('[1]gastos ctas'!E240+[2]gctas!E240+[6]ct!E240)</f>
        <v>-3142929235</v>
      </c>
      <c r="S240" s="191">
        <f t="shared" si="29"/>
        <v>0</v>
      </c>
    </row>
    <row r="241" spans="1:19" x14ac:dyDescent="0.25">
      <c r="A241" s="165">
        <v>31910301</v>
      </c>
      <c r="B241" s="168" t="s">
        <v>600</v>
      </c>
      <c r="C241" s="166"/>
      <c r="D241" s="152">
        <f>SUM('[1]gastos ctas'!D241+[2]gctas!D241+[6]ct!D241)</f>
        <v>9383491695</v>
      </c>
      <c r="E241" s="152">
        <f>SUM('[1]gastos ctas'!E241+[2]gctas!E241+[6]ct!E241)</f>
        <v>-15000000</v>
      </c>
      <c r="F241" s="150">
        <f t="shared" si="30"/>
        <v>9368491695</v>
      </c>
      <c r="G241" s="25">
        <f t="shared" si="34"/>
        <v>3.6259108927048186E-2</v>
      </c>
      <c r="H241" s="152"/>
      <c r="I241" s="151">
        <f t="shared" si="35"/>
        <v>9368491695</v>
      </c>
      <c r="J241" s="152">
        <f>SUM('[1]gastos ctas'!J241+[2]gctas!J241+[6]ct!J241)</f>
        <v>132908509</v>
      </c>
      <c r="K241" s="25">
        <f t="shared" si="31"/>
        <v>1.4186756345307301</v>
      </c>
      <c r="L241" s="150">
        <f t="shared" si="36"/>
        <v>1269885155</v>
      </c>
      <c r="M241" s="25">
        <f t="shared" si="32"/>
        <v>13.554851691630814</v>
      </c>
      <c r="N241" s="152">
        <f>SUM('[1]gastos ctas'!N241+[2]gctas!N241+[6]ct!N241)</f>
        <v>1402793664</v>
      </c>
      <c r="O241" s="25">
        <f t="shared" si="33"/>
        <v>14.973527326161545</v>
      </c>
      <c r="P241" s="151">
        <f t="shared" si="37"/>
        <v>7965698031</v>
      </c>
      <c r="R241" s="152">
        <f>SUM('[1]gastos ctas'!E241+[2]gctas!E241+[6]ct!E241)</f>
        <v>-15000000</v>
      </c>
      <c r="S241" s="191">
        <f t="shared" si="29"/>
        <v>0</v>
      </c>
    </row>
    <row r="242" spans="1:19" x14ac:dyDescent="0.25">
      <c r="A242" s="165">
        <v>31910302</v>
      </c>
      <c r="B242" s="33" t="s">
        <v>601</v>
      </c>
      <c r="C242" s="166"/>
      <c r="D242" s="152">
        <f>SUM('[1]gastos ctas'!D242+[2]gctas!D242+[6]ct!D242)</f>
        <v>5712697946</v>
      </c>
      <c r="E242" s="152">
        <f>SUM('[1]gastos ctas'!E242+[2]gctas!E242+[6]ct!E242)</f>
        <v>0</v>
      </c>
      <c r="F242" s="150">
        <f t="shared" si="30"/>
        <v>5712697946</v>
      </c>
      <c r="G242" s="25">
        <f t="shared" si="34"/>
        <v>2.2109998475196218E-2</v>
      </c>
      <c r="H242" s="152"/>
      <c r="I242" s="151">
        <f t="shared" si="35"/>
        <v>5712697946</v>
      </c>
      <c r="J242" s="152">
        <f>SUM('[1]gastos ctas'!J242+[2]gctas!J242+[6]ct!J242)</f>
        <v>294184138</v>
      </c>
      <c r="K242" s="25">
        <f t="shared" si="31"/>
        <v>5.1496532948321923</v>
      </c>
      <c r="L242" s="150">
        <f t="shared" si="36"/>
        <v>2534522475</v>
      </c>
      <c r="M242" s="25">
        <f t="shared" si="32"/>
        <v>44.366470955718199</v>
      </c>
      <c r="N242" s="152">
        <f>SUM('[1]gastos ctas'!N242+[2]gctas!N242+[6]ct!N242)</f>
        <v>2828706613</v>
      </c>
      <c r="O242" s="25">
        <f t="shared" si="33"/>
        <v>49.516124250550391</v>
      </c>
      <c r="P242" s="151">
        <f t="shared" si="37"/>
        <v>2883991333</v>
      </c>
      <c r="R242" s="152">
        <f>SUM('[1]gastos ctas'!E242+[2]gctas!E242+[6]ct!E242)</f>
        <v>0</v>
      </c>
      <c r="S242" s="191">
        <f t="shared" si="29"/>
        <v>0</v>
      </c>
    </row>
    <row r="243" spans="1:19" x14ac:dyDescent="0.25">
      <c r="A243" s="165">
        <v>31910303</v>
      </c>
      <c r="B243" s="33" t="s">
        <v>485</v>
      </c>
      <c r="C243" s="166"/>
      <c r="D243" s="152">
        <f>SUM('[1]gastos ctas'!D243+[2]gctas!D243+[6]ct!D243)</f>
        <v>14531344049</v>
      </c>
      <c r="E243" s="152">
        <f>SUM('[1]gastos ctas'!E243+[2]gctas!E243+[6]ct!E243)</f>
        <v>0</v>
      </c>
      <c r="F243" s="150">
        <f t="shared" si="30"/>
        <v>14531344049</v>
      </c>
      <c r="G243" s="25">
        <f t="shared" si="34"/>
        <v>5.6241026184642891E-2</v>
      </c>
      <c r="H243" s="152"/>
      <c r="I243" s="151">
        <f t="shared" si="35"/>
        <v>14531344049</v>
      </c>
      <c r="J243" s="152">
        <f>SUM('[1]gastos ctas'!J243+[2]gctas!J243+[6]ct!J243)</f>
        <v>613723966</v>
      </c>
      <c r="K243" s="25">
        <f t="shared" si="31"/>
        <v>4.2234494203048918</v>
      </c>
      <c r="L243" s="150">
        <f t="shared" si="36"/>
        <v>4958401061</v>
      </c>
      <c r="M243" s="25">
        <f t="shared" si="32"/>
        <v>34.122109037403334</v>
      </c>
      <c r="N243" s="152">
        <f>SUM('[1]gastos ctas'!N243+[2]gctas!N243+[6]ct!N243)</f>
        <v>5572125027</v>
      </c>
      <c r="O243" s="25">
        <f t="shared" si="33"/>
        <v>38.345558457708222</v>
      </c>
      <c r="P243" s="151">
        <f t="shared" si="37"/>
        <v>8959219022</v>
      </c>
      <c r="R243" s="152">
        <f>SUM('[1]gastos ctas'!E243+[2]gctas!E243+[6]ct!E243)</f>
        <v>0</v>
      </c>
      <c r="S243" s="191">
        <f t="shared" si="29"/>
        <v>0</v>
      </c>
    </row>
    <row r="244" spans="1:19" x14ac:dyDescent="0.25">
      <c r="A244" s="165">
        <v>31910304</v>
      </c>
      <c r="B244" s="33" t="s">
        <v>602</v>
      </c>
      <c r="C244" s="166"/>
      <c r="D244" s="152">
        <f>SUM('[1]gastos ctas'!D244+[2]gctas!D244+[6]ct!D244)</f>
        <v>70240181825</v>
      </c>
      <c r="E244" s="152">
        <f>SUM('[1]gastos ctas'!E244+[2]gctas!E244+[6]ct!E244)</f>
        <v>5137740</v>
      </c>
      <c r="F244" s="150">
        <f t="shared" si="30"/>
        <v>70245319565</v>
      </c>
      <c r="G244" s="25">
        <f t="shared" si="34"/>
        <v>0.27187222624982471</v>
      </c>
      <c r="H244" s="152"/>
      <c r="I244" s="151">
        <f t="shared" si="35"/>
        <v>70245319565</v>
      </c>
      <c r="J244" s="152">
        <f>SUM('[1]gastos ctas'!J244+[2]gctas!J244+[6]ct!J244)</f>
        <v>5309267998</v>
      </c>
      <c r="K244" s="25">
        <f t="shared" si="31"/>
        <v>7.5581804323449377</v>
      </c>
      <c r="L244" s="150">
        <f t="shared" si="36"/>
        <v>31192215256</v>
      </c>
      <c r="M244" s="25">
        <f t="shared" si="32"/>
        <v>44.404688382315562</v>
      </c>
      <c r="N244" s="152">
        <f>SUM('[1]gastos ctas'!N244+[2]gctas!N244+[6]ct!N244)</f>
        <v>36501483254</v>
      </c>
      <c r="O244" s="25">
        <f t="shared" si="33"/>
        <v>51.962868814660503</v>
      </c>
      <c r="P244" s="151">
        <f t="shared" si="37"/>
        <v>33743836311</v>
      </c>
      <c r="R244" s="152">
        <f>SUM('[1]gastos ctas'!E244+[2]gctas!E244+[6]ct!E244)</f>
        <v>5137740</v>
      </c>
      <c r="S244" s="191">
        <f t="shared" si="29"/>
        <v>0</v>
      </c>
    </row>
    <row r="245" spans="1:19" x14ac:dyDescent="0.25">
      <c r="A245" s="165">
        <v>31910305</v>
      </c>
      <c r="B245" s="33" t="s">
        <v>603</v>
      </c>
      <c r="C245" s="166"/>
      <c r="D245" s="152">
        <f>SUM('[1]gastos ctas'!D245+[2]gctas!D245+[6]ct!D245)</f>
        <v>389378082432</v>
      </c>
      <c r="E245" s="152">
        <f>SUM('[1]gastos ctas'!E245+[2]gctas!E245+[6]ct!E245)</f>
        <v>-3133066975</v>
      </c>
      <c r="F245" s="150">
        <f t="shared" si="30"/>
        <v>386245015457</v>
      </c>
      <c r="G245" s="25">
        <f t="shared" si="34"/>
        <v>1.4948937933583528</v>
      </c>
      <c r="H245" s="152"/>
      <c r="I245" s="151">
        <f t="shared" si="35"/>
        <v>386245015457</v>
      </c>
      <c r="J245" s="152">
        <f>SUM('[1]gastos ctas'!J245+[2]gctas!J245+[6]ct!J245)</f>
        <v>89136002342</v>
      </c>
      <c r="K245" s="25">
        <f t="shared" si="31"/>
        <v>23.077579975119022</v>
      </c>
      <c r="L245" s="150">
        <f t="shared" si="36"/>
        <v>124491276373</v>
      </c>
      <c r="M245" s="25">
        <f t="shared" si="32"/>
        <v>32.23116710663659</v>
      </c>
      <c r="N245" s="152">
        <f>SUM('[1]gastos ctas'!N245+[2]gctas!N245+[6]ct!N245)</f>
        <v>213627278715</v>
      </c>
      <c r="O245" s="25">
        <f t="shared" si="33"/>
        <v>55.308747081755612</v>
      </c>
      <c r="P245" s="151">
        <f t="shared" si="37"/>
        <v>172617736742</v>
      </c>
      <c r="R245" s="152">
        <f>SUM('[1]gastos ctas'!E245+[2]gctas!E245+[6]ct!E245)</f>
        <v>-3133066975</v>
      </c>
      <c r="S245" s="191">
        <f t="shared" si="29"/>
        <v>0</v>
      </c>
    </row>
    <row r="246" spans="1:19" x14ac:dyDescent="0.25">
      <c r="A246" s="165">
        <v>31910306</v>
      </c>
      <c r="B246" s="33" t="s">
        <v>604</v>
      </c>
      <c r="C246" s="166"/>
      <c r="D246" s="152">
        <f>SUM('[1]gastos ctas'!D246+[2]gctas!D246+[6]ct!D246)</f>
        <v>10596931105</v>
      </c>
      <c r="E246" s="152">
        <f>SUM('[1]gastos ctas'!E246+[2]gctas!E246+[6]ct!E246)</f>
        <v>0</v>
      </c>
      <c r="F246" s="150">
        <f t="shared" si="30"/>
        <v>10596931105</v>
      </c>
      <c r="G246" s="25">
        <f t="shared" si="34"/>
        <v>4.1013568858014562E-2</v>
      </c>
      <c r="H246" s="152"/>
      <c r="I246" s="151">
        <f t="shared" si="35"/>
        <v>10596931105</v>
      </c>
      <c r="J246" s="152">
        <f>SUM('[1]gastos ctas'!J246+[2]gctas!J246+[6]ct!J246)</f>
        <v>1145147735</v>
      </c>
      <c r="K246" s="25">
        <f t="shared" si="31"/>
        <v>10.806409173120693</v>
      </c>
      <c r="L246" s="150">
        <f t="shared" si="36"/>
        <v>3026483354</v>
      </c>
      <c r="M246" s="25">
        <f t="shared" si="32"/>
        <v>28.559998399649878</v>
      </c>
      <c r="N246" s="152">
        <f>SUM('[1]gastos ctas'!N246+[2]gctas!N246+[6]ct!N246)</f>
        <v>4171631089</v>
      </c>
      <c r="O246" s="25">
        <f t="shared" si="33"/>
        <v>39.366407572770569</v>
      </c>
      <c r="P246" s="151">
        <f t="shared" si="37"/>
        <v>6425300016</v>
      </c>
      <c r="R246" s="152">
        <f>SUM('[1]gastos ctas'!E246+[2]gctas!E246+[6]ct!E246)</f>
        <v>0</v>
      </c>
      <c r="S246" s="191">
        <f t="shared" si="29"/>
        <v>0</v>
      </c>
    </row>
    <row r="247" spans="1:19" x14ac:dyDescent="0.25">
      <c r="A247" s="165">
        <v>319104</v>
      </c>
      <c r="B247" s="33" t="s">
        <v>605</v>
      </c>
      <c r="C247" s="166"/>
      <c r="D247" s="23">
        <f>SUM(D248)</f>
        <v>392382939</v>
      </c>
      <c r="E247" s="23">
        <f>SUM(E248)</f>
        <v>20000000</v>
      </c>
      <c r="F247" s="150">
        <f t="shared" si="30"/>
        <v>412382939</v>
      </c>
      <c r="G247" s="25">
        <f t="shared" si="34"/>
        <v>1.596056055943087E-3</v>
      </c>
      <c r="H247" s="23">
        <f>SUM(H248)</f>
        <v>0</v>
      </c>
      <c r="I247" s="151">
        <f t="shared" si="35"/>
        <v>412382939</v>
      </c>
      <c r="J247" s="23">
        <f>SUM(J248)</f>
        <v>5300000</v>
      </c>
      <c r="K247" s="25">
        <f t="shared" si="31"/>
        <v>1.2852132081051006</v>
      </c>
      <c r="L247" s="150">
        <f t="shared" si="36"/>
        <v>73967486</v>
      </c>
      <c r="M247" s="25">
        <f t="shared" si="32"/>
        <v>17.936601882552665</v>
      </c>
      <c r="N247" s="23">
        <f>SUM(N248)</f>
        <v>79267486</v>
      </c>
      <c r="O247" s="25">
        <f t="shared" si="33"/>
        <v>19.221815090657763</v>
      </c>
      <c r="P247" s="151">
        <f t="shared" si="37"/>
        <v>333115453</v>
      </c>
      <c r="R247" s="152">
        <f>SUM('[1]gastos ctas'!E247+[2]gctas!E247+[6]ct!E247)</f>
        <v>20000000</v>
      </c>
      <c r="S247" s="191">
        <f t="shared" si="29"/>
        <v>0</v>
      </c>
    </row>
    <row r="248" spans="1:19" x14ac:dyDescent="0.25">
      <c r="A248" s="165">
        <v>31910401</v>
      </c>
      <c r="B248" s="33" t="s">
        <v>606</v>
      </c>
      <c r="C248" s="166"/>
      <c r="D248" s="152">
        <f>SUM('[1]gastos ctas'!D248+[2]gctas!D248+[6]ct!D248)</f>
        <v>392382939</v>
      </c>
      <c r="E248" s="152">
        <f>SUM('[1]gastos ctas'!E248+[2]gctas!E248+[6]ct!E248)</f>
        <v>20000000</v>
      </c>
      <c r="F248" s="150">
        <f t="shared" si="30"/>
        <v>412382939</v>
      </c>
      <c r="G248" s="25">
        <f t="shared" si="34"/>
        <v>1.596056055943087E-3</v>
      </c>
      <c r="H248" s="152"/>
      <c r="I248" s="151">
        <f t="shared" si="35"/>
        <v>412382939</v>
      </c>
      <c r="J248" s="152">
        <f>SUM('[1]gastos ctas'!J248+[2]gctas!J248+[6]ct!J248)</f>
        <v>5300000</v>
      </c>
      <c r="K248" s="25">
        <f t="shared" si="31"/>
        <v>1.2852132081051006</v>
      </c>
      <c r="L248" s="150">
        <f t="shared" si="36"/>
        <v>73967486</v>
      </c>
      <c r="M248" s="25">
        <f t="shared" si="32"/>
        <v>17.936601882552665</v>
      </c>
      <c r="N248" s="152">
        <f>SUM('[1]gastos ctas'!N248+[2]gctas!N248+[6]ct!N248)</f>
        <v>79267486</v>
      </c>
      <c r="O248" s="25">
        <f t="shared" si="33"/>
        <v>19.221815090657763</v>
      </c>
      <c r="P248" s="151">
        <f t="shared" si="37"/>
        <v>333115453</v>
      </c>
      <c r="R248" s="152">
        <f>SUM('[1]gastos ctas'!E248+[2]gctas!E248+[6]ct!E248)</f>
        <v>20000000</v>
      </c>
      <c r="S248" s="191">
        <f t="shared" si="29"/>
        <v>0</v>
      </c>
    </row>
    <row r="249" spans="1:19" x14ac:dyDescent="0.25">
      <c r="A249" s="40">
        <v>319105</v>
      </c>
      <c r="B249" s="33" t="s">
        <v>607</v>
      </c>
      <c r="C249" s="166"/>
      <c r="D249" s="23">
        <f>SUM(D250:D254)</f>
        <v>122704795000</v>
      </c>
      <c r="E249" s="23">
        <f>SUM(E250:E254)</f>
        <v>3107097023</v>
      </c>
      <c r="F249" s="150">
        <f t="shared" si="30"/>
        <v>125811892023</v>
      </c>
      <c r="G249" s="25">
        <f t="shared" si="34"/>
        <v>0.48693292855397907</v>
      </c>
      <c r="H249" s="23">
        <f>SUM(H250:H254)</f>
        <v>0</v>
      </c>
      <c r="I249" s="151">
        <f t="shared" si="35"/>
        <v>125811892023</v>
      </c>
      <c r="J249" s="23">
        <f>SUM(J250:J254)</f>
        <v>38229880136</v>
      </c>
      <c r="K249" s="25">
        <f t="shared" si="31"/>
        <v>30.386539397254353</v>
      </c>
      <c r="L249" s="150">
        <f t="shared" si="36"/>
        <v>72752198243</v>
      </c>
      <c r="M249" s="25">
        <f t="shared" si="32"/>
        <v>57.82616974689482</v>
      </c>
      <c r="N249" s="23">
        <f>SUM(N250:N254)</f>
        <v>110982078379</v>
      </c>
      <c r="O249" s="25">
        <f t="shared" si="33"/>
        <v>88.212709144149173</v>
      </c>
      <c r="P249" s="151">
        <f t="shared" si="37"/>
        <v>14829813644</v>
      </c>
      <c r="R249" s="152">
        <f>SUM('[1]gastos ctas'!E249+[2]gctas!E249+[6]ct!E249)</f>
        <v>3107097023</v>
      </c>
      <c r="S249" s="191">
        <f t="shared" si="29"/>
        <v>0</v>
      </c>
    </row>
    <row r="250" spans="1:19" x14ac:dyDescent="0.25">
      <c r="A250" s="169">
        <v>31910501</v>
      </c>
      <c r="B250" s="33" t="s">
        <v>608</v>
      </c>
      <c r="C250" s="166"/>
      <c r="D250" s="152">
        <f>SUM('[1]gastos ctas'!D250+[2]gctas!D250+[6]ct!D250)</f>
        <v>11470831000</v>
      </c>
      <c r="E250" s="152">
        <f>SUM('[1]gastos ctas'!E250+[2]gctas!E250+[6]ct!E250)</f>
        <v>7851979517</v>
      </c>
      <c r="F250" s="150">
        <f t="shared" si="30"/>
        <v>19322810517</v>
      </c>
      <c r="G250" s="25">
        <f t="shared" si="34"/>
        <v>7.4785559311168856E-2</v>
      </c>
      <c r="H250" s="152"/>
      <c r="I250" s="151">
        <f t="shared" si="35"/>
        <v>19322810517</v>
      </c>
      <c r="J250" s="152">
        <f>SUM('[1]gastos ctas'!J250+[2]gctas!J250+[6]ct!J250)</f>
        <v>4966750501</v>
      </c>
      <c r="K250" s="25">
        <f t="shared" si="31"/>
        <v>25.704079107075579</v>
      </c>
      <c r="L250" s="150">
        <f t="shared" si="36"/>
        <v>2809883446</v>
      </c>
      <c r="M250" s="25">
        <f t="shared" si="32"/>
        <v>14.541794753552518</v>
      </c>
      <c r="N250" s="152">
        <f>SUM('[1]gastos ctas'!N250+[2]gctas!N250+[6]ct!N250)</f>
        <v>7776633947</v>
      </c>
      <c r="O250" s="25">
        <f t="shared" si="33"/>
        <v>40.245873860628095</v>
      </c>
      <c r="P250" s="151">
        <f t="shared" si="37"/>
        <v>11546176570</v>
      </c>
      <c r="R250" s="152">
        <f>SUM('[1]gastos ctas'!E250+[2]gctas!E250+[6]ct!E250)</f>
        <v>7851979517</v>
      </c>
      <c r="S250" s="191">
        <f t="shared" si="29"/>
        <v>0</v>
      </c>
    </row>
    <row r="251" spans="1:19" x14ac:dyDescent="0.25">
      <c r="A251" s="169">
        <v>31910502</v>
      </c>
      <c r="B251" s="33" t="s">
        <v>609</v>
      </c>
      <c r="C251" s="166"/>
      <c r="D251" s="152">
        <f>SUM('[1]gastos ctas'!D251+[2]gctas!D251+[6]ct!D251)</f>
        <v>0</v>
      </c>
      <c r="E251" s="152">
        <f>SUM('[1]gastos ctas'!E251+[2]gctas!E251+[6]ct!E251)</f>
        <v>6586656815</v>
      </c>
      <c r="F251" s="150">
        <f t="shared" si="30"/>
        <v>6586656815</v>
      </c>
      <c r="G251" s="25">
        <f t="shared" si="34"/>
        <v>2.549250345684053E-2</v>
      </c>
      <c r="H251" s="152"/>
      <c r="I251" s="151">
        <f t="shared" si="35"/>
        <v>6586656815</v>
      </c>
      <c r="J251" s="152">
        <f>SUM('[1]gastos ctas'!J251+[2]gctas!J251+[6]ct!J251)</f>
        <v>6586656815</v>
      </c>
      <c r="K251" s="25">
        <f t="shared" si="31"/>
        <v>100</v>
      </c>
      <c r="L251" s="150">
        <f t="shared" si="36"/>
        <v>0</v>
      </c>
      <c r="M251" s="25">
        <f t="shared" si="32"/>
        <v>0</v>
      </c>
      <c r="N251" s="152">
        <f>SUM('[1]gastos ctas'!N251+[2]gctas!N251+[6]ct!N251)</f>
        <v>6586656815</v>
      </c>
      <c r="O251" s="25">
        <f t="shared" si="33"/>
        <v>100</v>
      </c>
      <c r="P251" s="151">
        <f t="shared" si="37"/>
        <v>0</v>
      </c>
      <c r="R251" s="152">
        <f>SUM('[1]gastos ctas'!E251+[2]gctas!E251+[6]ct!E251)</f>
        <v>6586656815</v>
      </c>
      <c r="S251" s="191">
        <f t="shared" si="29"/>
        <v>0</v>
      </c>
    </row>
    <row r="252" spans="1:19" x14ac:dyDescent="0.25">
      <c r="A252" s="169">
        <v>31910503</v>
      </c>
      <c r="B252" s="33" t="s">
        <v>610</v>
      </c>
      <c r="C252" s="166"/>
      <c r="D252" s="152">
        <f>SUM('[1]gastos ctas'!D252+[2]gctas!D252+[6]ct!D252)</f>
        <v>110517964000</v>
      </c>
      <c r="E252" s="152">
        <f>SUM('[1]gastos ctas'!E252+[2]gctas!E252+[6]ct!E252)</f>
        <v>-11384955222</v>
      </c>
      <c r="F252" s="150">
        <f t="shared" si="30"/>
        <v>99133008778</v>
      </c>
      <c r="G252" s="25">
        <f t="shared" si="34"/>
        <v>0.38367697603509759</v>
      </c>
      <c r="H252" s="152"/>
      <c r="I252" s="151">
        <f t="shared" si="35"/>
        <v>99133008778</v>
      </c>
      <c r="J252" s="152">
        <f>SUM('[1]gastos ctas'!J252+[2]gctas!J252+[6]ct!J252)</f>
        <v>26676472820</v>
      </c>
      <c r="K252" s="25">
        <f t="shared" si="31"/>
        <v>26.909778235158488</v>
      </c>
      <c r="L252" s="150">
        <f t="shared" si="36"/>
        <v>69785261358</v>
      </c>
      <c r="M252" s="25">
        <f t="shared" si="32"/>
        <v>70.395584899756443</v>
      </c>
      <c r="N252" s="152">
        <f>SUM('[1]gastos ctas'!N252+[2]gctas!N252+[6]ct!N252)</f>
        <v>96461734178</v>
      </c>
      <c r="O252" s="25">
        <f t="shared" si="33"/>
        <v>97.305363134914941</v>
      </c>
      <c r="P252" s="151">
        <f t="shared" si="37"/>
        <v>2671274600</v>
      </c>
      <c r="R252" s="152">
        <f>SUM('[1]gastos ctas'!E252+[2]gctas!E252+[6]ct!E252)</f>
        <v>-11384955222</v>
      </c>
      <c r="S252" s="191">
        <f t="shared" si="29"/>
        <v>0</v>
      </c>
    </row>
    <row r="253" spans="1:19" hidden="1" x14ac:dyDescent="0.25">
      <c r="A253" s="169">
        <v>31910504</v>
      </c>
      <c r="B253" s="33" t="s">
        <v>611</v>
      </c>
      <c r="C253" s="166"/>
      <c r="D253" s="152">
        <f>SUM('[1]gastos ctas'!D253+[2]gctas!D253+[6]ct!D253)</f>
        <v>0</v>
      </c>
      <c r="E253" s="152">
        <f>SUM('[1]gastos ctas'!E253+[2]gctas!E253+[6]ct!E253)</f>
        <v>0</v>
      </c>
      <c r="F253" s="150">
        <f t="shared" si="30"/>
        <v>0</v>
      </c>
      <c r="G253" s="25">
        <f t="shared" si="34"/>
        <v>0</v>
      </c>
      <c r="H253" s="152"/>
      <c r="I253" s="151">
        <f t="shared" si="35"/>
        <v>0</v>
      </c>
      <c r="J253" s="152">
        <f>SUM('[1]gastos ctas'!J253+[2]gctas!J253+[6]ct!J253)</f>
        <v>0</v>
      </c>
      <c r="K253" s="25">
        <f t="shared" si="31"/>
        <v>0</v>
      </c>
      <c r="L253" s="150">
        <f t="shared" si="36"/>
        <v>0</v>
      </c>
      <c r="M253" s="25">
        <f t="shared" si="32"/>
        <v>0</v>
      </c>
      <c r="N253" s="152">
        <f>SUM('[1]gastos ctas'!N253+[2]gctas!N253+[6]ct!N253)</f>
        <v>0</v>
      </c>
      <c r="O253" s="25">
        <f t="shared" si="33"/>
        <v>0</v>
      </c>
      <c r="P253" s="151">
        <f t="shared" si="37"/>
        <v>0</v>
      </c>
      <c r="R253" s="152">
        <f>SUM('[1]gastos ctas'!E253+[2]gctas!E253+[6]ct!E253)</f>
        <v>0</v>
      </c>
      <c r="S253" s="191">
        <f t="shared" si="29"/>
        <v>0</v>
      </c>
    </row>
    <row r="254" spans="1:19" x14ac:dyDescent="0.25">
      <c r="A254" s="169">
        <v>31910505</v>
      </c>
      <c r="B254" s="33" t="s">
        <v>612</v>
      </c>
      <c r="C254" s="166"/>
      <c r="D254" s="152">
        <f>SUM('[1]gastos ctas'!D254+[2]gctas!D254+[6]ct!D254)</f>
        <v>716000000</v>
      </c>
      <c r="E254" s="152">
        <f>SUM('[1]gastos ctas'!E254+[2]gctas!E254+[6]ct!E254)</f>
        <v>53415913</v>
      </c>
      <c r="F254" s="150">
        <f t="shared" si="30"/>
        <v>769415913</v>
      </c>
      <c r="G254" s="25">
        <f t="shared" si="34"/>
        <v>2.9778897508721367E-3</v>
      </c>
      <c r="H254" s="152"/>
      <c r="I254" s="151">
        <f t="shared" si="35"/>
        <v>769415913</v>
      </c>
      <c r="J254" s="152">
        <f>SUM('[1]gastos ctas'!J254+[2]gctas!J254+[6]ct!J254)</f>
        <v>0</v>
      </c>
      <c r="K254" s="25">
        <f t="shared" si="31"/>
        <v>0</v>
      </c>
      <c r="L254" s="150">
        <f t="shared" si="36"/>
        <v>157053439</v>
      </c>
      <c r="M254" s="25">
        <f t="shared" si="32"/>
        <v>20.41203416077515</v>
      </c>
      <c r="N254" s="152">
        <f>SUM('[1]gastos ctas'!N254+[2]gctas!N254+[6]ct!N254)</f>
        <v>157053439</v>
      </c>
      <c r="O254" s="25">
        <f t="shared" si="33"/>
        <v>20.41203416077515</v>
      </c>
      <c r="P254" s="151">
        <f t="shared" si="37"/>
        <v>612362474</v>
      </c>
      <c r="R254" s="152">
        <f>SUM('[1]gastos ctas'!E254+[2]gctas!E254+[6]ct!E254)</f>
        <v>53415913</v>
      </c>
      <c r="S254" s="191">
        <f t="shared" si="29"/>
        <v>0</v>
      </c>
    </row>
    <row r="255" spans="1:19" x14ac:dyDescent="0.25">
      <c r="A255" s="169">
        <v>319106</v>
      </c>
      <c r="B255" s="33" t="s">
        <v>613</v>
      </c>
      <c r="C255" s="166"/>
      <c r="D255" s="23">
        <f>SUM(D256:D278)-D263-D267-D269-D273</f>
        <v>56792045221</v>
      </c>
      <c r="E255" s="23">
        <f>SUM(E256:E278)-E263-E267-E269-E273</f>
        <v>-10311526968</v>
      </c>
      <c r="F255" s="150">
        <f t="shared" si="30"/>
        <v>46480518253</v>
      </c>
      <c r="G255" s="25">
        <f t="shared" si="34"/>
        <v>0.17989471829501136</v>
      </c>
      <c r="H255" s="23">
        <f>SUM(H256:H278)-H263-H267-H269-H273</f>
        <v>0</v>
      </c>
      <c r="I255" s="151">
        <f t="shared" si="35"/>
        <v>46480518253</v>
      </c>
      <c r="J255" s="23">
        <f>SUM(J256:J278)-J263-J267-J269-J273</f>
        <v>6511994024</v>
      </c>
      <c r="K255" s="25">
        <f t="shared" si="31"/>
        <v>14.010157951669774</v>
      </c>
      <c r="L255" s="150">
        <f t="shared" si="36"/>
        <v>14851635540</v>
      </c>
      <c r="M255" s="25">
        <f t="shared" si="32"/>
        <v>31.952388007294708</v>
      </c>
      <c r="N255" s="23">
        <f>SUM(N256:N278)-N263-N267-N269-N273</f>
        <v>21363629564</v>
      </c>
      <c r="O255" s="25">
        <f t="shared" si="33"/>
        <v>45.962545958964483</v>
      </c>
      <c r="P255" s="151">
        <f t="shared" si="37"/>
        <v>25116888689</v>
      </c>
      <c r="R255" s="152">
        <f>SUM('[1]gastos ctas'!E255+[2]gctas!E255+[6]ct!E255)</f>
        <v>-10311526968</v>
      </c>
      <c r="S255" s="191">
        <f t="shared" si="29"/>
        <v>0</v>
      </c>
    </row>
    <row r="256" spans="1:19" hidden="1" x14ac:dyDescent="0.25">
      <c r="A256" s="169">
        <v>31910601</v>
      </c>
      <c r="B256" s="33" t="s">
        <v>614</v>
      </c>
      <c r="C256" s="166"/>
      <c r="D256" s="152">
        <f>SUM('[1]gastos ctas'!D256+[2]gctas!D256+[6]ct!D256)</f>
        <v>0</v>
      </c>
      <c r="E256" s="152">
        <f>SUM('[1]gastos ctas'!E256+[2]gctas!E256+[6]ct!E256)</f>
        <v>0</v>
      </c>
      <c r="F256" s="150">
        <f t="shared" si="30"/>
        <v>0</v>
      </c>
      <c r="G256" s="25">
        <f t="shared" si="34"/>
        <v>0</v>
      </c>
      <c r="H256" s="152"/>
      <c r="I256" s="151">
        <f t="shared" si="35"/>
        <v>0</v>
      </c>
      <c r="J256" s="152">
        <f>SUM('[1]gastos ctas'!J256+[2]gctas!J256+[6]ct!J256)</f>
        <v>0</v>
      </c>
      <c r="K256" s="25">
        <f t="shared" si="31"/>
        <v>0</v>
      </c>
      <c r="L256" s="150">
        <f t="shared" si="36"/>
        <v>0</v>
      </c>
      <c r="M256" s="25">
        <f t="shared" si="32"/>
        <v>0</v>
      </c>
      <c r="N256" s="152">
        <f>SUM('[1]gastos ctas'!N256+[2]gctas!N256+[6]ct!N256)</f>
        <v>0</v>
      </c>
      <c r="O256" s="25">
        <f t="shared" si="33"/>
        <v>0</v>
      </c>
      <c r="P256" s="151">
        <f t="shared" si="37"/>
        <v>0</v>
      </c>
      <c r="R256" s="152">
        <f>SUM('[1]gastos ctas'!E256+[2]gctas!E256+[6]ct!E256)</f>
        <v>0</v>
      </c>
      <c r="S256" s="191">
        <f t="shared" si="29"/>
        <v>0</v>
      </c>
    </row>
    <row r="257" spans="1:19" x14ac:dyDescent="0.25">
      <c r="A257" s="169">
        <v>31910602</v>
      </c>
      <c r="B257" s="33" t="s">
        <v>615</v>
      </c>
      <c r="C257" s="166"/>
      <c r="D257" s="152">
        <f>SUM('[1]gastos ctas'!D257+[2]gctas!D257+[6]ct!D257)</f>
        <v>41326736000</v>
      </c>
      <c r="E257" s="152">
        <f>SUM('[1]gastos ctas'!E257+[2]gctas!E257+[6]ct!E257)</f>
        <v>-5057583231</v>
      </c>
      <c r="F257" s="150">
        <f t="shared" si="30"/>
        <v>36269152769</v>
      </c>
      <c r="G257" s="25">
        <f t="shared" si="34"/>
        <v>0.14037341375290854</v>
      </c>
      <c r="H257" s="152"/>
      <c r="I257" s="151">
        <f t="shared" si="35"/>
        <v>36269152769</v>
      </c>
      <c r="J257" s="152">
        <f>SUM('[1]gastos ctas'!J257+[2]gctas!J257+[6]ct!J257)</f>
        <v>3719405740</v>
      </c>
      <c r="K257" s="25">
        <f t="shared" si="31"/>
        <v>10.255011369273156</v>
      </c>
      <c r="L257" s="150">
        <f t="shared" si="36"/>
        <v>14345068271</v>
      </c>
      <c r="M257" s="25">
        <f t="shared" si="32"/>
        <v>39.5517048946923</v>
      </c>
      <c r="N257" s="152">
        <f>SUM('[1]gastos ctas'!N257+[2]gctas!N257+[6]ct!N257)</f>
        <v>18064474011</v>
      </c>
      <c r="O257" s="25">
        <f t="shared" si="33"/>
        <v>49.806716263965455</v>
      </c>
      <c r="P257" s="151">
        <f t="shared" si="37"/>
        <v>18204678758</v>
      </c>
      <c r="R257" s="152">
        <f>SUM('[1]gastos ctas'!E257+[2]gctas!E257+[6]ct!E257)</f>
        <v>-5057583231</v>
      </c>
      <c r="S257" s="191">
        <f t="shared" si="29"/>
        <v>0</v>
      </c>
    </row>
    <row r="258" spans="1:19" hidden="1" x14ac:dyDescent="0.25">
      <c r="A258" s="169">
        <v>31910603</v>
      </c>
      <c r="B258" s="33" t="s">
        <v>616</v>
      </c>
      <c r="C258" s="166"/>
      <c r="D258" s="152">
        <f>SUM('[1]gastos ctas'!D258+[2]gctas!D258+[6]ct!D258)</f>
        <v>0</v>
      </c>
      <c r="E258" s="152">
        <f>SUM('[1]gastos ctas'!E258+[2]gctas!E258+[6]ct!E258)</f>
        <v>0</v>
      </c>
      <c r="F258" s="150">
        <f t="shared" si="30"/>
        <v>0</v>
      </c>
      <c r="G258" s="25">
        <f t="shared" si="34"/>
        <v>0</v>
      </c>
      <c r="H258" s="152"/>
      <c r="I258" s="151">
        <f t="shared" si="35"/>
        <v>0</v>
      </c>
      <c r="J258" s="152">
        <f>SUM('[1]gastos ctas'!J258+[2]gctas!J258+[6]ct!J258)</f>
        <v>0</v>
      </c>
      <c r="K258" s="25">
        <f t="shared" si="31"/>
        <v>0</v>
      </c>
      <c r="L258" s="150">
        <f t="shared" si="36"/>
        <v>0</v>
      </c>
      <c r="M258" s="25">
        <f t="shared" si="32"/>
        <v>0</v>
      </c>
      <c r="N258" s="152">
        <f>SUM('[1]gastos ctas'!N258+[2]gctas!N258+[6]ct!N258)</f>
        <v>0</v>
      </c>
      <c r="O258" s="25">
        <f t="shared" si="33"/>
        <v>0</v>
      </c>
      <c r="P258" s="151">
        <f t="shared" si="37"/>
        <v>0</v>
      </c>
      <c r="R258" s="152">
        <f>SUM('[1]gastos ctas'!E258+[2]gctas!E258+[6]ct!E258)</f>
        <v>0</v>
      </c>
      <c r="S258" s="191">
        <f t="shared" si="29"/>
        <v>0</v>
      </c>
    </row>
    <row r="259" spans="1:19" x14ac:dyDescent="0.25">
      <c r="A259" s="169">
        <v>31910604</v>
      </c>
      <c r="B259" s="33" t="s">
        <v>617</v>
      </c>
      <c r="C259" s="166"/>
      <c r="D259" s="152">
        <f>SUM('[1]gastos ctas'!D259+[2]gctas!D259+[6]ct!D259)</f>
        <v>0</v>
      </c>
      <c r="E259" s="152">
        <f>SUM('[1]gastos ctas'!E259+[2]gctas!E259+[6]ct!E259)</f>
        <v>470457108</v>
      </c>
      <c r="F259" s="150">
        <f t="shared" si="30"/>
        <v>470457108</v>
      </c>
      <c r="G259" s="25">
        <f t="shared" si="34"/>
        <v>1.8208219721836528E-3</v>
      </c>
      <c r="H259" s="152"/>
      <c r="I259" s="151">
        <f t="shared" si="35"/>
        <v>470457108</v>
      </c>
      <c r="J259" s="152">
        <f>SUM('[1]gastos ctas'!J259+[2]gctas!J259+[6]ct!J259)</f>
        <v>0</v>
      </c>
      <c r="K259" s="25">
        <f t="shared" si="31"/>
        <v>0</v>
      </c>
      <c r="L259" s="150">
        <f t="shared" si="36"/>
        <v>0</v>
      </c>
      <c r="M259" s="25">
        <f t="shared" si="32"/>
        <v>0</v>
      </c>
      <c r="N259" s="152">
        <f>SUM('[1]gastos ctas'!N259+[2]gctas!N259+[6]ct!N259)</f>
        <v>0</v>
      </c>
      <c r="O259" s="25">
        <f t="shared" si="33"/>
        <v>0</v>
      </c>
      <c r="P259" s="151">
        <f t="shared" si="37"/>
        <v>470457108</v>
      </c>
      <c r="R259" s="152">
        <f>SUM('[1]gastos ctas'!E259+[2]gctas!E259+[6]ct!E259)</f>
        <v>470457108</v>
      </c>
      <c r="S259" s="191">
        <f t="shared" si="29"/>
        <v>0</v>
      </c>
    </row>
    <row r="260" spans="1:19" x14ac:dyDescent="0.25">
      <c r="A260" s="169">
        <v>31910605</v>
      </c>
      <c r="B260" s="33" t="s">
        <v>618</v>
      </c>
      <c r="C260" s="166"/>
      <c r="D260" s="152">
        <f>SUM('[1]gastos ctas'!D260+[2]gctas!D260+[6]ct!D260)</f>
        <v>7500000000</v>
      </c>
      <c r="E260" s="152">
        <f>SUM('[1]gastos ctas'!E260+[2]gctas!E260+[6]ct!E260)</f>
        <v>-5000000000</v>
      </c>
      <c r="F260" s="150">
        <f t="shared" si="30"/>
        <v>2500000000</v>
      </c>
      <c r="G260" s="25">
        <f t="shared" si="34"/>
        <v>9.6758128489348536E-3</v>
      </c>
      <c r="H260" s="152"/>
      <c r="I260" s="151">
        <f t="shared" si="35"/>
        <v>2500000000</v>
      </c>
      <c r="J260" s="152">
        <f>SUM('[1]gastos ctas'!J260+[2]gctas!J260+[6]ct!J260)</f>
        <v>0</v>
      </c>
      <c r="K260" s="25">
        <f t="shared" si="31"/>
        <v>0</v>
      </c>
      <c r="L260" s="150">
        <f t="shared" si="36"/>
        <v>0</v>
      </c>
      <c r="M260" s="25">
        <f t="shared" si="32"/>
        <v>0</v>
      </c>
      <c r="N260" s="152">
        <f>SUM('[1]gastos ctas'!N260+[2]gctas!N260+[6]ct!N260)</f>
        <v>0</v>
      </c>
      <c r="O260" s="25">
        <f t="shared" si="33"/>
        <v>0</v>
      </c>
      <c r="P260" s="151">
        <f t="shared" si="37"/>
        <v>2500000000</v>
      </c>
      <c r="R260" s="152">
        <f>SUM('[1]gastos ctas'!E260+[2]gctas!E260+[6]ct!E260)</f>
        <v>-5000000000</v>
      </c>
      <c r="S260" s="191">
        <f t="shared" si="29"/>
        <v>0</v>
      </c>
    </row>
    <row r="261" spans="1:19" hidden="1" x14ac:dyDescent="0.25">
      <c r="A261" s="169">
        <v>31910606</v>
      </c>
      <c r="B261" s="33" t="s">
        <v>619</v>
      </c>
      <c r="C261" s="166"/>
      <c r="D261" s="152">
        <f>SUM('[1]gastos ctas'!D261+[2]gctas!D261+[6]ct!D261)</f>
        <v>0</v>
      </c>
      <c r="E261" s="152">
        <f>SUM('[1]gastos ctas'!E261+[2]gctas!E261+[6]ct!E261)</f>
        <v>0</v>
      </c>
      <c r="F261" s="150">
        <f t="shared" si="30"/>
        <v>0</v>
      </c>
      <c r="G261" s="25">
        <f t="shared" si="34"/>
        <v>0</v>
      </c>
      <c r="H261" s="152"/>
      <c r="I261" s="151">
        <f t="shared" si="35"/>
        <v>0</v>
      </c>
      <c r="J261" s="152">
        <f>SUM('[1]gastos ctas'!J261+[2]gctas!J261+[6]ct!J261)</f>
        <v>0</v>
      </c>
      <c r="K261" s="25">
        <f t="shared" si="31"/>
        <v>0</v>
      </c>
      <c r="L261" s="150">
        <f t="shared" si="36"/>
        <v>0</v>
      </c>
      <c r="M261" s="25">
        <f t="shared" si="32"/>
        <v>0</v>
      </c>
      <c r="N261" s="152">
        <f>SUM('[1]gastos ctas'!N261+[2]gctas!N261+[6]ct!N261)</f>
        <v>0</v>
      </c>
      <c r="O261" s="25">
        <f t="shared" si="33"/>
        <v>0</v>
      </c>
      <c r="P261" s="151">
        <f t="shared" si="37"/>
        <v>0</v>
      </c>
      <c r="R261" s="152">
        <f>SUM('[1]gastos ctas'!E261+[2]gctas!E261+[6]ct!E261)</f>
        <v>0</v>
      </c>
      <c r="S261" s="191">
        <f t="shared" si="29"/>
        <v>0</v>
      </c>
    </row>
    <row r="262" spans="1:19" x14ac:dyDescent="0.25">
      <c r="A262" s="169">
        <v>31910607</v>
      </c>
      <c r="B262" s="33" t="s">
        <v>620</v>
      </c>
      <c r="C262" s="166"/>
      <c r="D262" s="152">
        <f>SUM('[1]gastos ctas'!D262+[2]gctas!D262+[6]ct!D262)</f>
        <v>2272448000</v>
      </c>
      <c r="E262" s="152">
        <f>SUM('[1]gastos ctas'!E262+[2]gctas!E262+[6]ct!E262)</f>
        <v>0</v>
      </c>
      <c r="F262" s="150">
        <f t="shared" si="30"/>
        <v>2272448000</v>
      </c>
      <c r="G262" s="25">
        <f t="shared" si="34"/>
        <v>8.7951126227745237E-3</v>
      </c>
      <c r="H262" s="152"/>
      <c r="I262" s="151">
        <f t="shared" si="35"/>
        <v>2272448000</v>
      </c>
      <c r="J262" s="152">
        <f>SUM('[1]gastos ctas'!J262+[2]gctas!J262+[6]ct!J262)</f>
        <v>496131000</v>
      </c>
      <c r="K262" s="25">
        <f t="shared" si="31"/>
        <v>21.832446771059228</v>
      </c>
      <c r="L262" s="150">
        <f t="shared" si="36"/>
        <v>0</v>
      </c>
      <c r="M262" s="25">
        <f t="shared" si="32"/>
        <v>0</v>
      </c>
      <c r="N262" s="152">
        <f>SUM('[1]gastos ctas'!N262+[2]gctas!N262+[6]ct!N262)</f>
        <v>496131000</v>
      </c>
      <c r="O262" s="25">
        <f t="shared" si="33"/>
        <v>21.832446771059228</v>
      </c>
      <c r="P262" s="151">
        <f t="shared" si="37"/>
        <v>1776317000</v>
      </c>
      <c r="R262" s="152">
        <f>SUM('[1]gastos ctas'!E262+[2]gctas!E262+[6]ct!E262)</f>
        <v>0</v>
      </c>
      <c r="S262" s="191">
        <f t="shared" si="29"/>
        <v>0</v>
      </c>
    </row>
    <row r="263" spans="1:19" x14ac:dyDescent="0.25">
      <c r="A263" s="169">
        <v>31910608</v>
      </c>
      <c r="B263" s="33" t="s">
        <v>621</v>
      </c>
      <c r="C263" s="166"/>
      <c r="D263" s="23">
        <f>SUM(D264:D265)</f>
        <v>828967000</v>
      </c>
      <c r="E263" s="23">
        <f>SUM(E264:E265)</f>
        <v>-205020991</v>
      </c>
      <c r="F263" s="150">
        <f t="shared" si="30"/>
        <v>623946009</v>
      </c>
      <c r="G263" s="25">
        <f t="shared" si="34"/>
        <v>2.4148739243695285E-3</v>
      </c>
      <c r="H263" s="23">
        <f>SUM(H264:H265)</f>
        <v>0</v>
      </c>
      <c r="I263" s="151">
        <f t="shared" si="35"/>
        <v>623946009</v>
      </c>
      <c r="J263" s="23">
        <f>SUM(J264:J265)</f>
        <v>78200090</v>
      </c>
      <c r="K263" s="25">
        <f t="shared" si="31"/>
        <v>12.533150123891568</v>
      </c>
      <c r="L263" s="150">
        <f t="shared" si="36"/>
        <v>199276875</v>
      </c>
      <c r="M263" s="25">
        <f t="shared" si="32"/>
        <v>31.938160053204218</v>
      </c>
      <c r="N263" s="23">
        <f>SUM(N264:N265)</f>
        <v>277476965</v>
      </c>
      <c r="O263" s="25">
        <f t="shared" si="33"/>
        <v>44.471310177095788</v>
      </c>
      <c r="P263" s="151">
        <f t="shared" si="37"/>
        <v>346469044</v>
      </c>
      <c r="R263" s="152">
        <f>SUM('[1]gastos ctas'!E263+[2]gctas!E263+[6]ct!E263)</f>
        <v>-205020991</v>
      </c>
      <c r="S263" s="191">
        <f t="shared" si="29"/>
        <v>0</v>
      </c>
    </row>
    <row r="264" spans="1:19" x14ac:dyDescent="0.25">
      <c r="A264" s="169">
        <v>3191060801</v>
      </c>
      <c r="B264" s="33" t="s">
        <v>622</v>
      </c>
      <c r="C264" s="166"/>
      <c r="D264" s="152">
        <f>SUM('[1]gastos ctas'!D264+[2]gctas!D264+[6]ct!D264)</f>
        <v>230115000</v>
      </c>
      <c r="E264" s="152">
        <f>SUM('[1]gastos ctas'!E264+[2]gctas!E264+[6]ct!E264)</f>
        <v>73256533</v>
      </c>
      <c r="F264" s="150">
        <f t="shared" si="30"/>
        <v>303371533</v>
      </c>
      <c r="G264" s="25">
        <f t="shared" si="34"/>
        <v>1.1741464708009855E-3</v>
      </c>
      <c r="H264" s="152"/>
      <c r="I264" s="151">
        <f t="shared" si="35"/>
        <v>303371533</v>
      </c>
      <c r="J264" s="152">
        <f>SUM('[1]gastos ctas'!J264+[2]gctas!J264+[6]ct!J264)</f>
        <v>3228580</v>
      </c>
      <c r="K264" s="25">
        <f t="shared" si="31"/>
        <v>1.06423301094635</v>
      </c>
      <c r="L264" s="150">
        <f t="shared" si="36"/>
        <v>16810876</v>
      </c>
      <c r="M264" s="25">
        <f t="shared" si="32"/>
        <v>5.5413491944216142</v>
      </c>
      <c r="N264" s="152">
        <f>SUM('[1]gastos ctas'!N264+[2]gctas!N264+[6]ct!N264)</f>
        <v>20039456</v>
      </c>
      <c r="O264" s="25">
        <f t="shared" si="33"/>
        <v>6.6055822053679645</v>
      </c>
      <c r="P264" s="151">
        <f t="shared" si="37"/>
        <v>283332077</v>
      </c>
      <c r="R264" s="152">
        <f>SUM('[1]gastos ctas'!E264+[2]gctas!E264+[6]ct!E264)</f>
        <v>73256533</v>
      </c>
      <c r="S264" s="191">
        <f t="shared" ref="S264:S327" si="46">SUM(E264-R264)</f>
        <v>0</v>
      </c>
    </row>
    <row r="265" spans="1:19" x14ac:dyDescent="0.25">
      <c r="A265" s="169">
        <v>3191060802</v>
      </c>
      <c r="B265" s="33" t="s">
        <v>623</v>
      </c>
      <c r="C265" s="166"/>
      <c r="D265" s="152">
        <f>SUM('[1]gastos ctas'!D265+[2]gctas!D265+[6]ct!D265)</f>
        <v>598852000</v>
      </c>
      <c r="E265" s="152">
        <f>SUM('[1]gastos ctas'!E265+[2]gctas!E265+[6]ct!E265)</f>
        <v>-278277524</v>
      </c>
      <c r="F265" s="150">
        <f t="shared" si="30"/>
        <v>320574476</v>
      </c>
      <c r="G265" s="25">
        <f t="shared" si="34"/>
        <v>1.240727453568543E-3</v>
      </c>
      <c r="H265" s="152"/>
      <c r="I265" s="151">
        <f t="shared" si="35"/>
        <v>320574476</v>
      </c>
      <c r="J265" s="152">
        <f>SUM('[1]gastos ctas'!J265+[2]gctas!J265+[6]ct!J265)</f>
        <v>74971510</v>
      </c>
      <c r="K265" s="25">
        <f t="shared" si="31"/>
        <v>23.38661235150861</v>
      </c>
      <c r="L265" s="150">
        <f t="shared" si="36"/>
        <v>182465999</v>
      </c>
      <c r="M265" s="25">
        <f t="shared" si="32"/>
        <v>56.91844256496578</v>
      </c>
      <c r="N265" s="152">
        <f>SUM('[1]gastos ctas'!N265+[2]gctas!N265+[6]ct!N265)</f>
        <v>257437509</v>
      </c>
      <c r="O265" s="25">
        <f t="shared" si="33"/>
        <v>80.30505491647439</v>
      </c>
      <c r="P265" s="151">
        <f t="shared" si="37"/>
        <v>63136967</v>
      </c>
      <c r="R265" s="152">
        <f>SUM('[1]gastos ctas'!E265+[2]gctas!E265+[6]ct!E265)</f>
        <v>-278277524</v>
      </c>
      <c r="S265" s="191">
        <f t="shared" si="46"/>
        <v>0</v>
      </c>
    </row>
    <row r="266" spans="1:19" x14ac:dyDescent="0.25">
      <c r="A266" s="169">
        <v>31910609</v>
      </c>
      <c r="B266" s="33" t="s">
        <v>624</v>
      </c>
      <c r="C266" s="166"/>
      <c r="D266" s="152">
        <f>SUM('[1]gastos ctas'!D266+[2]gctas!D266+[6]ct!D266)</f>
        <v>2213940024</v>
      </c>
      <c r="E266" s="152">
        <f>SUM('[1]gastos ctas'!E266+[2]gctas!E266+[6]ct!E266)</f>
        <v>160000</v>
      </c>
      <c r="F266" s="150">
        <f t="shared" si="30"/>
        <v>2214100024</v>
      </c>
      <c r="G266" s="25">
        <f t="shared" si="34"/>
        <v>8.5692869844184675E-3</v>
      </c>
      <c r="H266" s="152"/>
      <c r="I266" s="151">
        <f t="shared" si="35"/>
        <v>2214100024</v>
      </c>
      <c r="J266" s="152">
        <f>SUM('[1]gastos ctas'!J266+[2]gctas!J266+[6]ct!J266)</f>
        <v>1729267139</v>
      </c>
      <c r="K266" s="25">
        <f t="shared" si="31"/>
        <v>78.102484994146764</v>
      </c>
      <c r="L266" s="150">
        <f t="shared" si="36"/>
        <v>232304866</v>
      </c>
      <c r="M266" s="25">
        <f t="shared" si="32"/>
        <v>10.492067362897062</v>
      </c>
      <c r="N266" s="152">
        <f>SUM('[1]gastos ctas'!N266+[2]gctas!N266+[6]ct!N266)</f>
        <v>1961572005</v>
      </c>
      <c r="O266" s="25">
        <f t="shared" si="33"/>
        <v>88.594552357043838</v>
      </c>
      <c r="P266" s="151">
        <f t="shared" si="37"/>
        <v>252528019</v>
      </c>
      <c r="R266" s="152">
        <f>SUM('[1]gastos ctas'!E266+[2]gctas!E266+[6]ct!E266)</f>
        <v>160000</v>
      </c>
      <c r="S266" s="191">
        <f t="shared" si="46"/>
        <v>0</v>
      </c>
    </row>
    <row r="267" spans="1:19" hidden="1" x14ac:dyDescent="0.25">
      <c r="A267" s="169">
        <v>31910610</v>
      </c>
      <c r="B267" s="33" t="s">
        <v>625</v>
      </c>
      <c r="C267" s="166"/>
      <c r="D267" s="152">
        <f>SUM(D268)</f>
        <v>0</v>
      </c>
      <c r="E267" s="152">
        <f>SUM(E268)</f>
        <v>0</v>
      </c>
      <c r="F267" s="150">
        <f t="shared" ref="F267:F278" si="47">SUM(D267+E267)</f>
        <v>0</v>
      </c>
      <c r="G267" s="25">
        <f t="shared" si="34"/>
        <v>0</v>
      </c>
      <c r="H267" s="152">
        <f>SUM(H268)</f>
        <v>0</v>
      </c>
      <c r="I267" s="151">
        <f t="shared" si="35"/>
        <v>0</v>
      </c>
      <c r="J267" s="152">
        <f>SUM(J268)</f>
        <v>0</v>
      </c>
      <c r="K267" s="25">
        <f t="shared" ref="K267:K330" si="48">IF(OR(J267=0,F267=0),0,J267/F267)*100</f>
        <v>0</v>
      </c>
      <c r="L267" s="150">
        <f t="shared" ref="L267:L278" si="49">SUM(N267-J267)</f>
        <v>0</v>
      </c>
      <c r="M267" s="25">
        <f t="shared" ref="M267:M330" si="50">IF(OR(L267=0,F267=0),0,L267/F267)*100</f>
        <v>0</v>
      </c>
      <c r="N267" s="152">
        <f>SUM(N268)</f>
        <v>0</v>
      </c>
      <c r="O267" s="25">
        <f t="shared" ref="O267:O330" si="51">IF(OR(N267=0,F267=0),0,N267/F267)*100</f>
        <v>0</v>
      </c>
      <c r="P267" s="151">
        <f t="shared" ref="P267:P278" si="52">SUM(F267-N267)</f>
        <v>0</v>
      </c>
      <c r="R267" s="152">
        <f>SUM('[1]gastos ctas'!E267+[2]gctas!E267+[6]ct!E267)</f>
        <v>0</v>
      </c>
      <c r="S267" s="191">
        <f t="shared" si="46"/>
        <v>0</v>
      </c>
    </row>
    <row r="268" spans="1:19" hidden="1" x14ac:dyDescent="0.25">
      <c r="A268" s="169">
        <v>3191061001</v>
      </c>
      <c r="B268" s="170" t="s">
        <v>626</v>
      </c>
      <c r="C268" s="166"/>
      <c r="D268" s="152">
        <f>SUM('[1]gastos ctas'!D268+[2]gctas!D268+[6]ct!D268)</f>
        <v>0</v>
      </c>
      <c r="E268" s="152">
        <f>SUM('[1]gastos ctas'!E268+[2]gctas!E268+[6]ct!E268)</f>
        <v>0</v>
      </c>
      <c r="F268" s="150">
        <f t="shared" si="47"/>
        <v>0</v>
      </c>
      <c r="G268" s="25">
        <f t="shared" si="34"/>
        <v>0</v>
      </c>
      <c r="H268" s="152"/>
      <c r="I268" s="151">
        <f t="shared" si="35"/>
        <v>0</v>
      </c>
      <c r="J268" s="152">
        <f>SUM('[1]gastos ctas'!J268+[2]gctas!J268+[6]ct!J268)</f>
        <v>0</v>
      </c>
      <c r="K268" s="25">
        <f t="shared" si="48"/>
        <v>0</v>
      </c>
      <c r="L268" s="150">
        <f t="shared" si="49"/>
        <v>0</v>
      </c>
      <c r="M268" s="25">
        <f t="shared" si="50"/>
        <v>0</v>
      </c>
      <c r="N268" s="152">
        <f>SUM('[1]gastos ctas'!N268+[2]gctas!N268+[6]ct!N268)</f>
        <v>0</v>
      </c>
      <c r="O268" s="25">
        <f t="shared" si="51"/>
        <v>0</v>
      </c>
      <c r="P268" s="151">
        <f t="shared" si="52"/>
        <v>0</v>
      </c>
      <c r="R268" s="152">
        <f>SUM('[1]gastos ctas'!E268+[2]gctas!E268+[6]ct!E268)</f>
        <v>0</v>
      </c>
      <c r="S268" s="191">
        <f t="shared" si="46"/>
        <v>0</v>
      </c>
    </row>
    <row r="269" spans="1:19" x14ac:dyDescent="0.25">
      <c r="A269" s="169">
        <v>31910611</v>
      </c>
      <c r="B269" s="170" t="s">
        <v>627</v>
      </c>
      <c r="C269" s="166"/>
      <c r="D269" s="152">
        <f>SUM(D270:D272)</f>
        <v>0</v>
      </c>
      <c r="E269" s="152">
        <f>SUM(E270:E272)</f>
        <v>426000000</v>
      </c>
      <c r="F269" s="150">
        <f t="shared" si="47"/>
        <v>426000000</v>
      </c>
      <c r="G269" s="25">
        <f t="shared" si="34"/>
        <v>1.6487585094584992E-3</v>
      </c>
      <c r="H269" s="152">
        <f>SUM(H270:H272)</f>
        <v>0</v>
      </c>
      <c r="I269" s="151">
        <f t="shared" si="35"/>
        <v>426000000</v>
      </c>
      <c r="J269" s="152">
        <f>SUM(J270:J272)</f>
        <v>6273965</v>
      </c>
      <c r="K269" s="25">
        <f t="shared" si="48"/>
        <v>1.4727617370892019</v>
      </c>
      <c r="L269" s="150">
        <f t="shared" si="49"/>
        <v>0</v>
      </c>
      <c r="M269" s="25">
        <f t="shared" si="50"/>
        <v>0</v>
      </c>
      <c r="N269" s="152">
        <f>SUM(N270:N272)</f>
        <v>6273965</v>
      </c>
      <c r="O269" s="25">
        <f t="shared" si="51"/>
        <v>1.4727617370892019</v>
      </c>
      <c r="P269" s="151">
        <f t="shared" si="52"/>
        <v>419726035</v>
      </c>
      <c r="R269" s="152">
        <f>SUM('[1]gastos ctas'!E269+[2]gctas!E269+[6]ct!E269)</f>
        <v>426000000</v>
      </c>
      <c r="S269" s="191">
        <f t="shared" si="46"/>
        <v>0</v>
      </c>
    </row>
    <row r="270" spans="1:19" x14ac:dyDescent="0.25">
      <c r="A270" s="169">
        <v>3191061101</v>
      </c>
      <c r="B270" s="33" t="s">
        <v>628</v>
      </c>
      <c r="C270" s="166"/>
      <c r="D270" s="152">
        <f>SUM('[1]gastos ctas'!D270+[2]gctas!D270+[6]ct!D270)</f>
        <v>0</v>
      </c>
      <c r="E270" s="152">
        <f>SUM('[1]gastos ctas'!E270+[2]gctas!E270+[6]ct!E270)</f>
        <v>50000000</v>
      </c>
      <c r="F270" s="150">
        <f t="shared" si="47"/>
        <v>50000000</v>
      </c>
      <c r="G270" s="25">
        <f t="shared" si="34"/>
        <v>1.9351625697869708E-4</v>
      </c>
      <c r="H270" s="152"/>
      <c r="I270" s="151">
        <f t="shared" si="35"/>
        <v>50000000</v>
      </c>
      <c r="J270" s="152">
        <f>SUM('[1]gastos ctas'!J270+[2]gctas!J270+[6]ct!J270)</f>
        <v>4531111</v>
      </c>
      <c r="K270" s="25">
        <f t="shared" si="48"/>
        <v>9.0622220000000002</v>
      </c>
      <c r="L270" s="150">
        <f t="shared" si="49"/>
        <v>0</v>
      </c>
      <c r="M270" s="25">
        <f t="shared" si="50"/>
        <v>0</v>
      </c>
      <c r="N270" s="152">
        <f>SUM('[1]gastos ctas'!N270+[2]gctas!N270+[6]ct!N270)</f>
        <v>4531111</v>
      </c>
      <c r="O270" s="25">
        <f t="shared" si="51"/>
        <v>9.0622220000000002</v>
      </c>
      <c r="P270" s="151">
        <f t="shared" si="52"/>
        <v>45468889</v>
      </c>
      <c r="R270" s="152">
        <f>SUM('[1]gastos ctas'!E270+[2]gctas!E270+[6]ct!E270)</f>
        <v>50000000</v>
      </c>
      <c r="S270" s="191">
        <f t="shared" si="46"/>
        <v>0</v>
      </c>
    </row>
    <row r="271" spans="1:19" x14ac:dyDescent="0.25">
      <c r="A271" s="169">
        <v>3191061102</v>
      </c>
      <c r="B271" s="170" t="s">
        <v>626</v>
      </c>
      <c r="C271" s="166"/>
      <c r="D271" s="152">
        <f>SUM('[1]gastos ctas'!D271+[2]gctas!D271+[6]ct!D271)</f>
        <v>0</v>
      </c>
      <c r="E271" s="152">
        <f>SUM('[1]gastos ctas'!E271+[2]gctas!E271+[6]ct!E271)</f>
        <v>366000000</v>
      </c>
      <c r="F271" s="150">
        <f t="shared" si="47"/>
        <v>366000000</v>
      </c>
      <c r="G271" s="25">
        <f t="shared" si="34"/>
        <v>1.4165390010840626E-3</v>
      </c>
      <c r="H271" s="152"/>
      <c r="I271" s="151">
        <f t="shared" si="35"/>
        <v>366000000</v>
      </c>
      <c r="J271" s="152">
        <f>SUM('[1]gastos ctas'!J271+[2]gctas!J271+[6]ct!J271)</f>
        <v>0</v>
      </c>
      <c r="K271" s="25">
        <f t="shared" si="48"/>
        <v>0</v>
      </c>
      <c r="L271" s="150">
        <f t="shared" si="49"/>
        <v>0</v>
      </c>
      <c r="M271" s="25">
        <f t="shared" si="50"/>
        <v>0</v>
      </c>
      <c r="N271" s="152">
        <f>SUM('[1]gastos ctas'!N271+[2]gctas!N271+[6]ct!N271)</f>
        <v>0</v>
      </c>
      <c r="O271" s="25">
        <f t="shared" si="51"/>
        <v>0</v>
      </c>
      <c r="P271" s="151">
        <f t="shared" si="52"/>
        <v>366000000</v>
      </c>
      <c r="R271" s="152">
        <f>SUM('[1]gastos ctas'!E271+[2]gctas!E271+[6]ct!E271)</f>
        <v>366000000</v>
      </c>
      <c r="S271" s="191">
        <f t="shared" si="46"/>
        <v>0</v>
      </c>
    </row>
    <row r="272" spans="1:19" x14ac:dyDescent="0.25">
      <c r="A272" s="169">
        <v>3191061103</v>
      </c>
      <c r="B272" s="170" t="s">
        <v>629</v>
      </c>
      <c r="C272" s="166"/>
      <c r="D272" s="152">
        <f>SUM('[1]gastos ctas'!D272+[2]gctas!D272+[6]ct!D272)</f>
        <v>0</v>
      </c>
      <c r="E272" s="152">
        <f>SUM('[1]gastos ctas'!E272+[2]gctas!E272+[6]ct!E272)</f>
        <v>10000000</v>
      </c>
      <c r="F272" s="150">
        <f t="shared" si="47"/>
        <v>10000000</v>
      </c>
      <c r="G272" s="25">
        <f t="shared" si="34"/>
        <v>3.8703251395739416E-5</v>
      </c>
      <c r="H272" s="152"/>
      <c r="I272" s="151">
        <f t="shared" si="35"/>
        <v>10000000</v>
      </c>
      <c r="J272" s="152">
        <f>SUM('[1]gastos ctas'!J272+[2]gctas!J272+[6]ct!J272)</f>
        <v>1742854</v>
      </c>
      <c r="K272" s="25">
        <f t="shared" si="48"/>
        <v>17.428540000000002</v>
      </c>
      <c r="L272" s="150">
        <f t="shared" si="49"/>
        <v>0</v>
      </c>
      <c r="M272" s="25">
        <f t="shared" si="50"/>
        <v>0</v>
      </c>
      <c r="N272" s="152">
        <f>SUM('[1]gastos ctas'!N272+[2]gctas!N272+[6]ct!N272)</f>
        <v>1742854</v>
      </c>
      <c r="O272" s="25">
        <f t="shared" si="51"/>
        <v>17.428540000000002</v>
      </c>
      <c r="P272" s="151">
        <f t="shared" si="52"/>
        <v>8257146</v>
      </c>
      <c r="R272" s="152">
        <f>SUM('[1]gastos ctas'!E272+[2]gctas!E272+[6]ct!E272)</f>
        <v>10000000</v>
      </c>
      <c r="S272" s="191">
        <f t="shared" si="46"/>
        <v>0</v>
      </c>
    </row>
    <row r="273" spans="1:19" x14ac:dyDescent="0.25">
      <c r="A273" s="169">
        <v>31910612</v>
      </c>
      <c r="B273" s="170" t="s">
        <v>630</v>
      </c>
      <c r="C273" s="166"/>
      <c r="D273" s="152">
        <f>SUM(D274:D278)</f>
        <v>2649954197</v>
      </c>
      <c r="E273" s="152">
        <f>SUM(E274:E278)</f>
        <v>-945539854</v>
      </c>
      <c r="F273" s="150">
        <f t="shared" si="47"/>
        <v>1704414343</v>
      </c>
      <c r="G273" s="25">
        <f t="shared" si="34"/>
        <v>6.5966376799633025E-3</v>
      </c>
      <c r="H273" s="152">
        <f>SUM(H274:H278)</f>
        <v>0</v>
      </c>
      <c r="I273" s="151">
        <f t="shared" si="35"/>
        <v>1704414343</v>
      </c>
      <c r="J273" s="152">
        <f>SUM(J274:J278)</f>
        <v>482716090</v>
      </c>
      <c r="K273" s="25">
        <f t="shared" si="48"/>
        <v>28.321522403428872</v>
      </c>
      <c r="L273" s="150">
        <f t="shared" si="49"/>
        <v>74985528</v>
      </c>
      <c r="M273" s="25">
        <f t="shared" si="50"/>
        <v>4.3994893793263508</v>
      </c>
      <c r="N273" s="152">
        <f>SUM(N274:N278)</f>
        <v>557701618</v>
      </c>
      <c r="O273" s="25">
        <f t="shared" si="51"/>
        <v>32.72101178275522</v>
      </c>
      <c r="P273" s="151">
        <f t="shared" si="52"/>
        <v>1146712725</v>
      </c>
      <c r="R273" s="152">
        <f>SUM('[1]gastos ctas'!E273+[2]gctas!E273+[6]ct!E273)</f>
        <v>-945539854</v>
      </c>
      <c r="S273" s="191">
        <f t="shared" si="46"/>
        <v>0</v>
      </c>
    </row>
    <row r="274" spans="1:19" x14ac:dyDescent="0.25">
      <c r="A274" s="169">
        <v>3191061201</v>
      </c>
      <c r="B274" s="33" t="s">
        <v>628</v>
      </c>
      <c r="C274" s="166"/>
      <c r="D274" s="152">
        <f>SUM('[1]gastos ctas'!D274+[2]gctas!D274+[6]ct!D274)</f>
        <v>1105033463</v>
      </c>
      <c r="E274" s="152">
        <f>SUM('[1]gastos ctas'!E274+[2]gctas!E274+[6]ct!E274)</f>
        <v>-57553019</v>
      </c>
      <c r="F274" s="150">
        <f t="shared" si="47"/>
        <v>1047480444</v>
      </c>
      <c r="G274" s="25">
        <f t="shared" si="34"/>
        <v>4.0540898956252739E-3</v>
      </c>
      <c r="H274" s="152"/>
      <c r="I274" s="151">
        <f t="shared" si="35"/>
        <v>1047480444</v>
      </c>
      <c r="J274" s="152">
        <f>SUM('[1]gastos ctas'!J274+[2]gctas!J274+[6]ct!J274)</f>
        <v>400534124</v>
      </c>
      <c r="K274" s="25">
        <f t="shared" si="48"/>
        <v>38.237861746658055</v>
      </c>
      <c r="L274" s="150">
        <f t="shared" si="49"/>
        <v>66108843</v>
      </c>
      <c r="M274" s="25">
        <f t="shared" si="50"/>
        <v>6.3112245559020677</v>
      </c>
      <c r="N274" s="152">
        <f>SUM('[1]gastos ctas'!N274+[2]gctas!N274+[6]ct!N274)</f>
        <v>466642967</v>
      </c>
      <c r="O274" s="25">
        <f t="shared" si="51"/>
        <v>44.549086302560127</v>
      </c>
      <c r="P274" s="151">
        <f t="shared" si="52"/>
        <v>580837477</v>
      </c>
      <c r="R274" s="152">
        <f>SUM('[1]gastos ctas'!E274+[2]gctas!E274+[6]ct!E274)</f>
        <v>-57553019</v>
      </c>
      <c r="S274" s="191">
        <f t="shared" si="46"/>
        <v>0</v>
      </c>
    </row>
    <row r="275" spans="1:19" x14ac:dyDescent="0.25">
      <c r="A275" s="169">
        <v>3191061202</v>
      </c>
      <c r="B275" s="170" t="s">
        <v>631</v>
      </c>
      <c r="C275" s="166"/>
      <c r="D275" s="152">
        <f>SUM('[1]gastos ctas'!D275+[2]gctas!D275+[6]ct!D275)</f>
        <v>465900281</v>
      </c>
      <c r="E275" s="152">
        <f>SUM('[1]gastos ctas'!E275+[2]gctas!E275+[6]ct!E275)</f>
        <v>-465900281</v>
      </c>
      <c r="F275" s="150">
        <f t="shared" si="47"/>
        <v>0</v>
      </c>
      <c r="G275" s="25">
        <f t="shared" si="34"/>
        <v>0</v>
      </c>
      <c r="H275" s="152"/>
      <c r="I275" s="151">
        <f t="shared" si="35"/>
        <v>0</v>
      </c>
      <c r="J275" s="152">
        <f>SUM('[1]gastos ctas'!J275+[2]gctas!J275+[6]ct!J275)</f>
        <v>0</v>
      </c>
      <c r="K275" s="25">
        <f t="shared" si="48"/>
        <v>0</v>
      </c>
      <c r="L275" s="150">
        <f t="shared" si="49"/>
        <v>0</v>
      </c>
      <c r="M275" s="25">
        <f t="shared" si="50"/>
        <v>0</v>
      </c>
      <c r="N275" s="152">
        <f>SUM('[1]gastos ctas'!N275+[2]gctas!N275+[6]ct!N275)</f>
        <v>0</v>
      </c>
      <c r="O275" s="25">
        <f t="shared" si="51"/>
        <v>0</v>
      </c>
      <c r="P275" s="151">
        <f t="shared" si="52"/>
        <v>0</v>
      </c>
      <c r="R275" s="152">
        <f>SUM('[1]gastos ctas'!E275+[2]gctas!E275+[6]ct!E275)</f>
        <v>-465900281</v>
      </c>
      <c r="S275" s="191">
        <f t="shared" si="46"/>
        <v>0</v>
      </c>
    </row>
    <row r="276" spans="1:19" x14ac:dyDescent="0.25">
      <c r="A276" s="169">
        <v>3191061203</v>
      </c>
      <c r="B276" s="170" t="s">
        <v>626</v>
      </c>
      <c r="C276" s="166"/>
      <c r="D276" s="152">
        <f>SUM('[1]gastos ctas'!D276+[2]gctas!D276+[6]ct!D276)</f>
        <v>798002013</v>
      </c>
      <c r="E276" s="152">
        <f>SUM('[1]gastos ctas'!E276+[2]gctas!E276+[6]ct!E276)</f>
        <v>-211068114</v>
      </c>
      <c r="F276" s="150">
        <f t="shared" si="47"/>
        <v>586933899</v>
      </c>
      <c r="G276" s="25">
        <f t="shared" si="34"/>
        <v>2.2716250245678527E-3</v>
      </c>
      <c r="H276" s="152"/>
      <c r="I276" s="151">
        <f t="shared" si="35"/>
        <v>586933899</v>
      </c>
      <c r="J276" s="152">
        <f>SUM('[1]gastos ctas'!J276+[2]gctas!J276+[6]ct!J276)</f>
        <v>25483148</v>
      </c>
      <c r="K276" s="25">
        <f t="shared" si="48"/>
        <v>4.3417407042628486</v>
      </c>
      <c r="L276" s="150">
        <f t="shared" si="49"/>
        <v>8876685</v>
      </c>
      <c r="M276" s="25">
        <f t="shared" si="50"/>
        <v>1.5123824020258199</v>
      </c>
      <c r="N276" s="152">
        <f>SUM('[1]gastos ctas'!N276+[2]gctas!N276+[6]ct!N276)</f>
        <v>34359833</v>
      </c>
      <c r="O276" s="25">
        <f t="shared" si="51"/>
        <v>5.8541231062886689</v>
      </c>
      <c r="P276" s="151">
        <f t="shared" si="52"/>
        <v>552574066</v>
      </c>
      <c r="R276" s="152">
        <f>SUM('[1]gastos ctas'!E276+[2]gctas!E276+[6]ct!E276)</f>
        <v>-211068114</v>
      </c>
      <c r="S276" s="191">
        <f t="shared" si="46"/>
        <v>0</v>
      </c>
    </row>
    <row r="277" spans="1:19" x14ac:dyDescent="0.25">
      <c r="A277" s="169">
        <v>3191061204</v>
      </c>
      <c r="B277" s="170" t="s">
        <v>68</v>
      </c>
      <c r="C277" s="166"/>
      <c r="D277" s="152">
        <f>SUM('[1]gastos ctas'!D277+[2]gctas!D277+[6]ct!D277)</f>
        <v>183997796</v>
      </c>
      <c r="E277" s="152">
        <f>SUM('[1]gastos ctas'!E277+[2]gctas!E277+[6]ct!E277)</f>
        <v>-183997796</v>
      </c>
      <c r="F277" s="150">
        <f t="shared" si="47"/>
        <v>0</v>
      </c>
      <c r="G277" s="25">
        <f t="shared" si="34"/>
        <v>0</v>
      </c>
      <c r="H277" s="152"/>
      <c r="I277" s="151">
        <f t="shared" si="35"/>
        <v>0</v>
      </c>
      <c r="J277" s="152">
        <f>SUM('[1]gastos ctas'!J277+[2]gctas!J277+[6]ct!J277)</f>
        <v>0</v>
      </c>
      <c r="K277" s="25">
        <f t="shared" si="48"/>
        <v>0</v>
      </c>
      <c r="L277" s="150">
        <f t="shared" si="49"/>
        <v>0</v>
      </c>
      <c r="M277" s="25">
        <f t="shared" si="50"/>
        <v>0</v>
      </c>
      <c r="N277" s="152">
        <f>SUM('[1]gastos ctas'!N277+[2]gctas!N277+[6]ct!N277)</f>
        <v>0</v>
      </c>
      <c r="O277" s="25">
        <f t="shared" si="51"/>
        <v>0</v>
      </c>
      <c r="P277" s="151">
        <f t="shared" si="52"/>
        <v>0</v>
      </c>
      <c r="R277" s="152">
        <f>SUM('[1]gastos ctas'!E277+[2]gctas!E277+[6]ct!E277)</f>
        <v>-183997796</v>
      </c>
      <c r="S277" s="191">
        <f t="shared" si="46"/>
        <v>0</v>
      </c>
    </row>
    <row r="278" spans="1:19" x14ac:dyDescent="0.25">
      <c r="A278" s="169">
        <v>3191061205</v>
      </c>
      <c r="B278" s="170" t="s">
        <v>629</v>
      </c>
      <c r="C278" s="166"/>
      <c r="D278" s="152">
        <f>SUM('[1]gastos ctas'!D278+[2]gctas!D278+[6]ct!D278)</f>
        <v>97020644</v>
      </c>
      <c r="E278" s="152">
        <f>SUM('[1]gastos ctas'!E278+[2]gctas!E278+[6]ct!E278)</f>
        <v>-27020644</v>
      </c>
      <c r="F278" s="150">
        <f t="shared" si="47"/>
        <v>70000000</v>
      </c>
      <c r="G278" s="25">
        <f t="shared" si="34"/>
        <v>2.7092275977017591E-4</v>
      </c>
      <c r="H278" s="152"/>
      <c r="I278" s="151">
        <f t="shared" si="35"/>
        <v>70000000</v>
      </c>
      <c r="J278" s="152">
        <f>SUM('[1]gastos ctas'!J278+[2]gctas!J278+[6]ct!J278)</f>
        <v>56698818</v>
      </c>
      <c r="K278" s="25">
        <f t="shared" si="48"/>
        <v>80.998311428571427</v>
      </c>
      <c r="L278" s="150">
        <f t="shared" si="49"/>
        <v>0</v>
      </c>
      <c r="M278" s="25">
        <f t="shared" si="50"/>
        <v>0</v>
      </c>
      <c r="N278" s="152">
        <f>SUM('[1]gastos ctas'!N278+[2]gctas!N278+[6]ct!N278)</f>
        <v>56698818</v>
      </c>
      <c r="O278" s="25">
        <f t="shared" si="51"/>
        <v>80.998311428571427</v>
      </c>
      <c r="P278" s="151">
        <f t="shared" si="52"/>
        <v>13301182</v>
      </c>
      <c r="R278" s="152">
        <f>SUM('[1]gastos ctas'!E278+[2]gctas!E278+[6]ct!E278)</f>
        <v>-27020644</v>
      </c>
      <c r="S278" s="191">
        <f t="shared" si="46"/>
        <v>0</v>
      </c>
    </row>
    <row r="279" spans="1:19" x14ac:dyDescent="0.25">
      <c r="A279" s="169">
        <v>3192</v>
      </c>
      <c r="B279" s="33" t="s">
        <v>632</v>
      </c>
      <c r="C279" s="166"/>
      <c r="D279" s="23">
        <f>SUM(D280)</f>
        <v>293892135245</v>
      </c>
      <c r="E279" s="23">
        <f>SUM(E280)</f>
        <v>-6810470253</v>
      </c>
      <c r="F279" s="150">
        <f t="shared" ref="F279:F398" si="53">SUM(D279+E279)</f>
        <v>287081664992</v>
      </c>
      <c r="G279" s="25">
        <f t="shared" si="34"/>
        <v>1.1110993851292819</v>
      </c>
      <c r="H279" s="23">
        <f>SUM(H280)</f>
        <v>0</v>
      </c>
      <c r="I279" s="151">
        <f t="shared" si="35"/>
        <v>287081664992</v>
      </c>
      <c r="J279" s="23">
        <f>SUM(J280)</f>
        <v>36564808004</v>
      </c>
      <c r="K279" s="25">
        <f t="shared" si="48"/>
        <v>12.736727023308486</v>
      </c>
      <c r="L279" s="150">
        <f t="shared" si="36"/>
        <v>119417551788</v>
      </c>
      <c r="M279" s="25">
        <f t="shared" si="50"/>
        <v>41.59706674103613</v>
      </c>
      <c r="N279" s="23">
        <f>SUM(N280)</f>
        <v>155982359792</v>
      </c>
      <c r="O279" s="25">
        <f t="shared" si="51"/>
        <v>54.33379376434462</v>
      </c>
      <c r="P279" s="151">
        <f t="shared" si="37"/>
        <v>131099305200</v>
      </c>
      <c r="R279" s="152">
        <f>SUM('[1]gastos ctas'!E279+[2]gctas!E279+[6]ct!E279)</f>
        <v>-6810470253</v>
      </c>
      <c r="S279" s="191">
        <f t="shared" si="46"/>
        <v>0</v>
      </c>
    </row>
    <row r="280" spans="1:19" x14ac:dyDescent="0.25">
      <c r="A280" s="169">
        <v>319201</v>
      </c>
      <c r="B280" s="33" t="s">
        <v>633</v>
      </c>
      <c r="C280" s="166"/>
      <c r="D280" s="23">
        <f>SUM(D281:D286)+SUM(D363:D371)</f>
        <v>293892135245</v>
      </c>
      <c r="E280" s="23">
        <f>SUM(E281:E286)+SUM(E363:E371)</f>
        <v>-6810470253</v>
      </c>
      <c r="F280" s="150">
        <f t="shared" si="53"/>
        <v>287081664992</v>
      </c>
      <c r="G280" s="25">
        <f t="shared" ref="G280:G399" si="54">IF(OR(F280=0,F$7=0),0,F280/F$7)*100</f>
        <v>1.1110993851292819</v>
      </c>
      <c r="H280" s="23">
        <f>SUM(H281:H286)+SUM(H363:H371)</f>
        <v>0</v>
      </c>
      <c r="I280" s="151">
        <f t="shared" ref="I280:I399" si="55">SUM(F280-H280)</f>
        <v>287081664992</v>
      </c>
      <c r="J280" s="23">
        <f>SUM(J281:J286)+SUM(J363:J371)</f>
        <v>36564808004</v>
      </c>
      <c r="K280" s="25">
        <f t="shared" si="48"/>
        <v>12.736727023308486</v>
      </c>
      <c r="L280" s="150">
        <f t="shared" si="36"/>
        <v>119417551788</v>
      </c>
      <c r="M280" s="25">
        <f t="shared" si="50"/>
        <v>41.59706674103613</v>
      </c>
      <c r="N280" s="23">
        <f>SUM(N281:N286)+SUM(N363:N371)</f>
        <v>155982359792</v>
      </c>
      <c r="O280" s="25">
        <f t="shared" si="51"/>
        <v>54.33379376434462</v>
      </c>
      <c r="P280" s="151">
        <f t="shared" si="37"/>
        <v>131099305200</v>
      </c>
      <c r="R280" s="152">
        <f>SUM('[1]gastos ctas'!E280+[2]gctas!E280+[6]ct!E280)</f>
        <v>-6810470253</v>
      </c>
      <c r="S280" s="191">
        <f t="shared" si="46"/>
        <v>0</v>
      </c>
    </row>
    <row r="281" spans="1:19" x14ac:dyDescent="0.25">
      <c r="A281" s="169">
        <v>31920101</v>
      </c>
      <c r="B281" s="33" t="s">
        <v>634</v>
      </c>
      <c r="C281" s="166"/>
      <c r="D281" s="152">
        <f>SUM('[1]gastos ctas'!D281+[2]gctas!D281+[6]ct!D281)</f>
        <v>49746426000</v>
      </c>
      <c r="E281" s="152">
        <f>SUM('[1]gastos ctas'!E281+[2]gctas!E281+[6]ct!E281)</f>
        <v>0</v>
      </c>
      <c r="F281" s="150">
        <f t="shared" si="53"/>
        <v>49746426000</v>
      </c>
      <c r="G281" s="25">
        <f t="shared" si="54"/>
        <v>0.19253484315175476</v>
      </c>
      <c r="H281" s="152"/>
      <c r="I281" s="151">
        <f t="shared" si="55"/>
        <v>49746426000</v>
      </c>
      <c r="J281" s="152">
        <f>SUM('[1]gastos ctas'!J281+[2]gctas!J281+[6]ct!J281)</f>
        <v>12294542240</v>
      </c>
      <c r="K281" s="25">
        <f t="shared" si="48"/>
        <v>24.714423182883529</v>
      </c>
      <c r="L281" s="150">
        <f t="shared" si="36"/>
        <v>37451882926</v>
      </c>
      <c r="M281" s="25">
        <f t="shared" si="50"/>
        <v>75.285575140614128</v>
      </c>
      <c r="N281" s="152">
        <f>SUM('[1]gastos ctas'!N281+[2]gctas!N281+[6]ct!N281)</f>
        <v>49746425166</v>
      </c>
      <c r="O281" s="25">
        <f t="shared" si="51"/>
        <v>99.99999832349765</v>
      </c>
      <c r="P281" s="151">
        <f t="shared" si="37"/>
        <v>834</v>
      </c>
      <c r="R281" s="152">
        <f>SUM('[1]gastos ctas'!E281+[2]gctas!E281+[6]ct!E281)</f>
        <v>0</v>
      </c>
      <c r="S281" s="191">
        <f t="shared" si="46"/>
        <v>0</v>
      </c>
    </row>
    <row r="282" spans="1:19" x14ac:dyDescent="0.25">
      <c r="A282" s="169">
        <v>31920102</v>
      </c>
      <c r="B282" s="33" t="s">
        <v>635</v>
      </c>
      <c r="C282" s="166"/>
      <c r="D282" s="152">
        <f>SUM('[1]gastos ctas'!D282+[2]gctas!D282+[6]ct!D282)</f>
        <v>16991724000</v>
      </c>
      <c r="E282" s="152">
        <f>SUM('[1]gastos ctas'!E282+[2]gctas!E282+[6]ct!E282)</f>
        <v>-163310159</v>
      </c>
      <c r="F282" s="150">
        <f t="shared" si="53"/>
        <v>16828413841</v>
      </c>
      <c r="G282" s="25">
        <f t="shared" si="54"/>
        <v>6.513143314797637E-2</v>
      </c>
      <c r="H282" s="152"/>
      <c r="I282" s="151">
        <f t="shared" si="55"/>
        <v>16828413841</v>
      </c>
      <c r="J282" s="152">
        <f>SUM('[1]gastos ctas'!J282+[2]gctas!J282+[6]ct!J282)</f>
        <v>803681501</v>
      </c>
      <c r="K282" s="25">
        <f t="shared" si="48"/>
        <v>4.7757412468782174</v>
      </c>
      <c r="L282" s="150">
        <f t="shared" si="36"/>
        <v>11699572440</v>
      </c>
      <c r="M282" s="25">
        <f t="shared" si="50"/>
        <v>69.522728348263456</v>
      </c>
      <c r="N282" s="152">
        <f>SUM('[1]gastos ctas'!N282+[2]gctas!N282+[6]ct!N282)</f>
        <v>12503253941</v>
      </c>
      <c r="O282" s="25">
        <f t="shared" si="51"/>
        <v>74.298469595141682</v>
      </c>
      <c r="P282" s="151">
        <f t="shared" si="37"/>
        <v>4325159900</v>
      </c>
      <c r="R282" s="152">
        <f>SUM('[1]gastos ctas'!E282+[2]gctas!E282+[6]ct!E282)</f>
        <v>-163310159</v>
      </c>
      <c r="S282" s="191">
        <f t="shared" si="46"/>
        <v>0</v>
      </c>
    </row>
    <row r="283" spans="1:19" x14ac:dyDescent="0.25">
      <c r="A283" s="169">
        <v>31920103</v>
      </c>
      <c r="B283" s="33" t="s">
        <v>636</v>
      </c>
      <c r="C283" s="166"/>
      <c r="D283" s="152">
        <f>SUM('[1]gastos ctas'!D283+[2]gctas!D283+[6]ct!D283)</f>
        <v>37902029000</v>
      </c>
      <c r="E283" s="152">
        <f>SUM('[1]gastos ctas'!E283+[2]gctas!E283+[6]ct!E283)</f>
        <v>0</v>
      </c>
      <c r="F283" s="150">
        <f t="shared" si="53"/>
        <v>37902029000</v>
      </c>
      <c r="G283" s="25">
        <f t="shared" si="54"/>
        <v>0.14669317567956056</v>
      </c>
      <c r="H283" s="152"/>
      <c r="I283" s="151">
        <f t="shared" si="55"/>
        <v>37902029000</v>
      </c>
      <c r="J283" s="152">
        <f>SUM('[1]gastos ctas'!J283+[2]gctas!J283+[6]ct!J283)</f>
        <v>0</v>
      </c>
      <c r="K283" s="25">
        <f t="shared" si="48"/>
        <v>0</v>
      </c>
      <c r="L283" s="150">
        <f t="shared" si="36"/>
        <v>36598314664</v>
      </c>
      <c r="M283" s="25">
        <f t="shared" si="50"/>
        <v>96.560304631712455</v>
      </c>
      <c r="N283" s="152">
        <f>SUM('[1]gastos ctas'!N283+[2]gctas!N283+[6]ct!N283)</f>
        <v>36598314664</v>
      </c>
      <c r="O283" s="25">
        <f t="shared" si="51"/>
        <v>96.560304631712455</v>
      </c>
      <c r="P283" s="151">
        <f t="shared" si="37"/>
        <v>1303714336</v>
      </c>
      <c r="R283" s="152">
        <f>SUM('[1]gastos ctas'!E283+[2]gctas!E283+[6]ct!E283)</f>
        <v>0</v>
      </c>
      <c r="S283" s="191">
        <f t="shared" si="46"/>
        <v>0</v>
      </c>
    </row>
    <row r="284" spans="1:19" x14ac:dyDescent="0.25">
      <c r="A284" s="169">
        <v>31920104</v>
      </c>
      <c r="B284" s="33" t="s">
        <v>637</v>
      </c>
      <c r="C284" s="166"/>
      <c r="D284" s="152">
        <f>SUM('[1]gastos ctas'!D284+[2]gctas!D284+[6]ct!D284)</f>
        <v>2118220000</v>
      </c>
      <c r="E284" s="152">
        <f>SUM('[1]gastos ctas'!E284+[2]gctas!E284+[6]ct!E284)</f>
        <v>0</v>
      </c>
      <c r="F284" s="150">
        <f t="shared" si="53"/>
        <v>2118220000</v>
      </c>
      <c r="G284" s="25">
        <f t="shared" si="54"/>
        <v>8.1982001171483146E-3</v>
      </c>
      <c r="H284" s="152"/>
      <c r="I284" s="151">
        <f t="shared" si="55"/>
        <v>2118220000</v>
      </c>
      <c r="J284" s="152">
        <f>SUM('[1]gastos ctas'!J284+[2]gctas!J284+[6]ct!J284)</f>
        <v>719178853</v>
      </c>
      <c r="K284" s="25">
        <f t="shared" si="48"/>
        <v>33.952037701466324</v>
      </c>
      <c r="L284" s="150">
        <f t="shared" si="36"/>
        <v>0</v>
      </c>
      <c r="M284" s="25">
        <f t="shared" si="50"/>
        <v>0</v>
      </c>
      <c r="N284" s="152">
        <f>SUM('[1]gastos ctas'!N284+[2]gctas!N284+[6]ct!N284)</f>
        <v>719178853</v>
      </c>
      <c r="O284" s="25">
        <f t="shared" si="51"/>
        <v>33.952037701466324</v>
      </c>
      <c r="P284" s="151">
        <f t="shared" si="37"/>
        <v>1399041147</v>
      </c>
      <c r="R284" s="152">
        <f>SUM('[1]gastos ctas'!E284+[2]gctas!E284+[6]ct!E284)</f>
        <v>0</v>
      </c>
      <c r="S284" s="191">
        <f t="shared" si="46"/>
        <v>0</v>
      </c>
    </row>
    <row r="285" spans="1:19" hidden="1" x14ac:dyDescent="0.25">
      <c r="A285" s="169">
        <v>31920105</v>
      </c>
      <c r="B285" s="33" t="s">
        <v>638</v>
      </c>
      <c r="C285" s="166"/>
      <c r="D285" s="152">
        <f>SUM('[1]gastos ctas'!D285+[2]gctas!D285+[6]ct!D285)</f>
        <v>0</v>
      </c>
      <c r="E285" s="152">
        <f>SUM('[1]gastos ctas'!E285+[2]gctas!E285+[6]ct!E285)</f>
        <v>0</v>
      </c>
      <c r="F285" s="150">
        <f t="shared" si="53"/>
        <v>0</v>
      </c>
      <c r="G285" s="25">
        <f t="shared" si="54"/>
        <v>0</v>
      </c>
      <c r="H285" s="152"/>
      <c r="I285" s="151">
        <f t="shared" si="55"/>
        <v>0</v>
      </c>
      <c r="J285" s="152">
        <f>SUM('[1]gastos ctas'!J285+[2]gctas!J285+[6]ct!J285)</f>
        <v>0</v>
      </c>
      <c r="K285" s="25">
        <f t="shared" si="48"/>
        <v>0</v>
      </c>
      <c r="L285" s="150">
        <f t="shared" si="36"/>
        <v>0</v>
      </c>
      <c r="M285" s="25">
        <f t="shared" si="50"/>
        <v>0</v>
      </c>
      <c r="N285" s="152">
        <f>SUM('[1]gastos ctas'!N285+[2]gctas!N285+[6]ct!N285)</f>
        <v>0</v>
      </c>
      <c r="O285" s="25">
        <f t="shared" si="51"/>
        <v>0</v>
      </c>
      <c r="P285" s="151">
        <f t="shared" si="37"/>
        <v>0</v>
      </c>
      <c r="R285" s="152">
        <f>SUM('[1]gastos ctas'!E285+[2]gctas!E285+[6]ct!E285)</f>
        <v>0</v>
      </c>
      <c r="S285" s="191">
        <f t="shared" si="46"/>
        <v>0</v>
      </c>
    </row>
    <row r="286" spans="1:19" x14ac:dyDescent="0.25">
      <c r="A286" s="169">
        <v>31920106</v>
      </c>
      <c r="B286" s="33" t="s">
        <v>639</v>
      </c>
      <c r="C286" s="166"/>
      <c r="D286" s="23">
        <f>SUM(D287+D294+D301+D308+D311+D314+D320+D326+D332+D338+D344+D350+D355)</f>
        <v>128427899245</v>
      </c>
      <c r="E286" s="23">
        <f>SUM(E287+E294+E301+E308+E311+E314+E320+E326+E332+E338+E344+E350+E355)</f>
        <v>-6647160094</v>
      </c>
      <c r="F286" s="150">
        <f t="shared" si="53"/>
        <v>121780739151</v>
      </c>
      <c r="G286" s="25">
        <f t="shared" si="54"/>
        <v>0.47133105625201183</v>
      </c>
      <c r="H286" s="23">
        <f>SUM(H287+H294+H301+H308+H311+H314+H320+H326+H332+H338+H344+H350+H355)</f>
        <v>0</v>
      </c>
      <c r="I286" s="151">
        <f t="shared" si="55"/>
        <v>121780739151</v>
      </c>
      <c r="J286" s="23">
        <f>SUM(J287+J294+J301+J308+J311+J314+J320+J326+J332+J338+J344+J350+J355)</f>
        <v>15639888000</v>
      </c>
      <c r="K286" s="25">
        <f t="shared" si="48"/>
        <v>12.842661416767706</v>
      </c>
      <c r="L286" s="150">
        <f t="shared" si="36"/>
        <v>19327088364</v>
      </c>
      <c r="M286" s="25">
        <f t="shared" si="50"/>
        <v>15.870398306612099</v>
      </c>
      <c r="N286" s="23">
        <f>SUM(N287+N294+N301+N308+N311+N314+N320+N326+N332+N338+N344+N350+N355)</f>
        <v>34966976364</v>
      </c>
      <c r="O286" s="25">
        <f t="shared" si="51"/>
        <v>28.713059723379804</v>
      </c>
      <c r="P286" s="151">
        <f t="shared" si="37"/>
        <v>86813762787</v>
      </c>
      <c r="R286" s="152">
        <f>SUM('[1]gastos ctas'!E286+[2]gctas!E286+[6]ct!E286)</f>
        <v>-6647160094</v>
      </c>
      <c r="S286" s="191">
        <f t="shared" si="46"/>
        <v>0</v>
      </c>
    </row>
    <row r="287" spans="1:19" x14ac:dyDescent="0.25">
      <c r="A287" s="169">
        <v>3192010601</v>
      </c>
      <c r="B287" s="33" t="s">
        <v>640</v>
      </c>
      <c r="C287" s="166"/>
      <c r="D287" s="23">
        <f>SUM(D288:D293)</f>
        <v>62848129687</v>
      </c>
      <c r="E287" s="23">
        <f>SUM(E288:E293)</f>
        <v>-6136211288</v>
      </c>
      <c r="F287" s="150">
        <f t="shared" si="53"/>
        <v>56711918399</v>
      </c>
      <c r="G287" s="25">
        <f t="shared" si="54"/>
        <v>0.21949356349311566</v>
      </c>
      <c r="H287" s="23">
        <f>SUM(H288:H293)</f>
        <v>0</v>
      </c>
      <c r="I287" s="151">
        <f t="shared" si="55"/>
        <v>56711918399</v>
      </c>
      <c r="J287" s="23">
        <f>SUM(J288:J293)</f>
        <v>9409633469</v>
      </c>
      <c r="K287" s="25">
        <f t="shared" si="48"/>
        <v>16.591985837611727</v>
      </c>
      <c r="L287" s="150">
        <f t="shared" ref="L287:L406" si="56">SUM(N287-J287)</f>
        <v>10788817274</v>
      </c>
      <c r="M287" s="25">
        <f t="shared" si="50"/>
        <v>19.023897583740069</v>
      </c>
      <c r="N287" s="23">
        <f>SUM(N288:N293)</f>
        <v>20198450743</v>
      </c>
      <c r="O287" s="25">
        <f t="shared" si="51"/>
        <v>35.615883421351796</v>
      </c>
      <c r="P287" s="151">
        <f t="shared" ref="P287:P406" si="57">SUM(F287-N287)</f>
        <v>36513467656</v>
      </c>
      <c r="R287" s="152">
        <f>SUM('[1]gastos ctas'!E287+[2]gctas!E287+[6]ct!E287)</f>
        <v>-6136211288</v>
      </c>
      <c r="S287" s="191">
        <f t="shared" si="46"/>
        <v>0</v>
      </c>
    </row>
    <row r="288" spans="1:19" x14ac:dyDescent="0.25">
      <c r="A288" s="169">
        <v>319201060101</v>
      </c>
      <c r="B288" s="33" t="s">
        <v>628</v>
      </c>
      <c r="C288" s="166"/>
      <c r="D288" s="152">
        <f>SUM('[1]gastos ctas'!D288+[2]gctas!D288+[6]ct!D288)</f>
        <v>22619013105</v>
      </c>
      <c r="E288" s="152">
        <f>SUM('[1]gastos ctas'!E288+[2]gctas!E288+[6]ct!E288)</f>
        <v>-1500000000</v>
      </c>
      <c r="F288" s="150">
        <f t="shared" si="53"/>
        <v>21119013105</v>
      </c>
      <c r="G288" s="25">
        <f t="shared" si="54"/>
        <v>8.1737447343273026E-2</v>
      </c>
      <c r="H288" s="152"/>
      <c r="I288" s="151">
        <f t="shared" si="55"/>
        <v>21119013105</v>
      </c>
      <c r="J288" s="152">
        <f>SUM('[1]gastos ctas'!J288+[2]gctas!J288+[6]ct!J288)</f>
        <v>7248133470</v>
      </c>
      <c r="K288" s="25">
        <f t="shared" si="48"/>
        <v>34.320417502293132</v>
      </c>
      <c r="L288" s="150">
        <f t="shared" si="56"/>
        <v>1561584034</v>
      </c>
      <c r="M288" s="25">
        <f t="shared" si="50"/>
        <v>7.3942093138352636</v>
      </c>
      <c r="N288" s="152">
        <f>SUM('[1]gastos ctas'!N288+[2]gctas!N288+[6]ct!N288)</f>
        <v>8809717504</v>
      </c>
      <c r="O288" s="25">
        <f t="shared" si="51"/>
        <v>41.714626816128394</v>
      </c>
      <c r="P288" s="151">
        <f t="shared" si="57"/>
        <v>12309295601</v>
      </c>
      <c r="R288" s="152">
        <f>SUM('[1]gastos ctas'!E288+[2]gctas!E288+[6]ct!E288)</f>
        <v>-1500000000</v>
      </c>
      <c r="S288" s="191">
        <f t="shared" si="46"/>
        <v>0</v>
      </c>
    </row>
    <row r="289" spans="1:19" x14ac:dyDescent="0.25">
      <c r="A289" s="169">
        <v>319201060102</v>
      </c>
      <c r="B289" s="33" t="s">
        <v>470</v>
      </c>
      <c r="C289" s="166"/>
      <c r="D289" s="152">
        <f>SUM('[1]gastos ctas'!D289+[2]gctas!D289+[6]ct!D289)</f>
        <v>9536547902</v>
      </c>
      <c r="E289" s="152">
        <f>SUM('[1]gastos ctas'!E289+[2]gctas!E289+[6]ct!E289)</f>
        <v>156000000</v>
      </c>
      <c r="F289" s="150">
        <f t="shared" si="53"/>
        <v>9692547902</v>
      </c>
      <c r="G289" s="25">
        <f t="shared" si="54"/>
        <v>3.751331181163526E-2</v>
      </c>
      <c r="H289" s="152"/>
      <c r="I289" s="151">
        <f t="shared" si="55"/>
        <v>9692547902</v>
      </c>
      <c r="J289" s="152">
        <f>SUM('[1]gastos ctas'!J289+[2]gctas!J289+[6]ct!J289)</f>
        <v>706808418</v>
      </c>
      <c r="K289" s="25">
        <f t="shared" si="48"/>
        <v>7.2922870760757776</v>
      </c>
      <c r="L289" s="150">
        <f t="shared" si="56"/>
        <v>1407172626</v>
      </c>
      <c r="M289" s="25">
        <f t="shared" si="50"/>
        <v>14.518087918963374</v>
      </c>
      <c r="N289" s="152">
        <f>SUM('[1]gastos ctas'!N289+[2]gctas!N289+[6]ct!N289)</f>
        <v>2113981044</v>
      </c>
      <c r="O289" s="25">
        <f t="shared" si="51"/>
        <v>21.810374995039155</v>
      </c>
      <c r="P289" s="151">
        <f t="shared" si="57"/>
        <v>7578566858</v>
      </c>
      <c r="R289" s="152">
        <f>SUM('[1]gastos ctas'!E289+[2]gctas!E289+[6]ct!E289)</f>
        <v>156000000</v>
      </c>
      <c r="S289" s="191">
        <f t="shared" si="46"/>
        <v>0</v>
      </c>
    </row>
    <row r="290" spans="1:19" x14ac:dyDescent="0.25">
      <c r="A290" s="169">
        <v>319201060103</v>
      </c>
      <c r="B290" s="33" t="s">
        <v>641</v>
      </c>
      <c r="C290" s="166"/>
      <c r="D290" s="152">
        <f>SUM('[1]gastos ctas'!D290+[2]gctas!D290+[6]ct!D290)</f>
        <v>16334363242</v>
      </c>
      <c r="E290" s="152">
        <f>SUM('[1]gastos ctas'!E290+[2]gctas!E290+[6]ct!E290)</f>
        <v>-5652211288</v>
      </c>
      <c r="F290" s="150">
        <f t="shared" si="53"/>
        <v>10682151954</v>
      </c>
      <c r="G290" s="25">
        <f t="shared" si="54"/>
        <v>4.1343401252315101E-2</v>
      </c>
      <c r="H290" s="152"/>
      <c r="I290" s="151">
        <f t="shared" si="55"/>
        <v>10682151954</v>
      </c>
      <c r="J290" s="152">
        <f>SUM('[1]gastos ctas'!J290+[2]gctas!J290+[6]ct!J290)</f>
        <v>580067692</v>
      </c>
      <c r="K290" s="25">
        <f t="shared" si="48"/>
        <v>5.4302512686387123</v>
      </c>
      <c r="L290" s="150">
        <f t="shared" si="56"/>
        <v>5380185401</v>
      </c>
      <c r="M290" s="25">
        <f t="shared" si="50"/>
        <v>50.366119337830199</v>
      </c>
      <c r="N290" s="152">
        <f>SUM('[1]gastos ctas'!N290+[2]gctas!N290+[6]ct!N290)</f>
        <v>5960253093</v>
      </c>
      <c r="O290" s="25">
        <f t="shared" si="51"/>
        <v>55.796370606468905</v>
      </c>
      <c r="P290" s="151">
        <f t="shared" si="57"/>
        <v>4721898861</v>
      </c>
      <c r="R290" s="152">
        <f>SUM('[1]gastos ctas'!E290+[2]gctas!E290+[6]ct!E290)</f>
        <v>-5652211288</v>
      </c>
      <c r="S290" s="191">
        <f t="shared" si="46"/>
        <v>0</v>
      </c>
    </row>
    <row r="291" spans="1:19" x14ac:dyDescent="0.25">
      <c r="A291" s="169">
        <v>319201060104</v>
      </c>
      <c r="B291" s="33" t="s">
        <v>68</v>
      </c>
      <c r="C291" s="166"/>
      <c r="D291" s="152">
        <f>SUM('[1]gastos ctas'!D291+[2]gctas!D291+[6]ct!D291)</f>
        <v>3766264740</v>
      </c>
      <c r="E291" s="152">
        <f>SUM('[1]gastos ctas'!E291+[2]gctas!E291+[6]ct!E291)</f>
        <v>1020000000</v>
      </c>
      <c r="F291" s="150">
        <f t="shared" si="53"/>
        <v>4786264740</v>
      </c>
      <c r="G291" s="25">
        <f t="shared" si="54"/>
        <v>1.8524400747878336E-2</v>
      </c>
      <c r="H291" s="152"/>
      <c r="I291" s="151">
        <f t="shared" si="55"/>
        <v>4786264740</v>
      </c>
      <c r="J291" s="152">
        <f>SUM('[1]gastos ctas'!J291+[2]gctas!J291+[6]ct!J291)</f>
        <v>0</v>
      </c>
      <c r="K291" s="25">
        <f t="shared" si="48"/>
        <v>0</v>
      </c>
      <c r="L291" s="150">
        <f t="shared" si="56"/>
        <v>2239699004</v>
      </c>
      <c r="M291" s="25">
        <f t="shared" si="50"/>
        <v>46.79429838642816</v>
      </c>
      <c r="N291" s="152">
        <f>SUM('[1]gastos ctas'!N291+[2]gctas!N291+[6]ct!N291)</f>
        <v>2239699004</v>
      </c>
      <c r="O291" s="25">
        <f t="shared" si="51"/>
        <v>46.79429838642816</v>
      </c>
      <c r="P291" s="151">
        <f t="shared" si="57"/>
        <v>2546565736</v>
      </c>
      <c r="R291" s="152">
        <f>SUM('[1]gastos ctas'!E291+[2]gctas!E291+[6]ct!E291)</f>
        <v>1020000000</v>
      </c>
      <c r="S291" s="191">
        <f t="shared" si="46"/>
        <v>0</v>
      </c>
    </row>
    <row r="292" spans="1:19" x14ac:dyDescent="0.25">
      <c r="A292" s="169">
        <v>319201060105</v>
      </c>
      <c r="B292" s="33" t="s">
        <v>504</v>
      </c>
      <c r="C292" s="166"/>
      <c r="D292" s="152">
        <f>SUM('[1]gastos ctas'!D292+[2]gctas!D292+[6]ct!D292)</f>
        <v>1985922860</v>
      </c>
      <c r="E292" s="152">
        <f>SUM('[1]gastos ctas'!E292+[2]gctas!E292+[6]ct!E292)</f>
        <v>-160000000</v>
      </c>
      <c r="F292" s="150">
        <f t="shared" si="53"/>
        <v>1825922860</v>
      </c>
      <c r="G292" s="25">
        <f t="shared" si="54"/>
        <v>7.0669151479807509E-3</v>
      </c>
      <c r="H292" s="152"/>
      <c r="I292" s="151">
        <f t="shared" si="55"/>
        <v>1825922860</v>
      </c>
      <c r="J292" s="152">
        <f>SUM('[1]gastos ctas'!J292+[2]gctas!J292+[6]ct!J292)</f>
        <v>874623889</v>
      </c>
      <c r="K292" s="25">
        <f t="shared" si="48"/>
        <v>47.900374553610661</v>
      </c>
      <c r="L292" s="150">
        <f t="shared" si="56"/>
        <v>200176209</v>
      </c>
      <c r="M292" s="25">
        <f t="shared" si="50"/>
        <v>10.963015655546368</v>
      </c>
      <c r="N292" s="152">
        <f>SUM('[1]gastos ctas'!N292+[2]gctas!N292+[6]ct!N292)</f>
        <v>1074800098</v>
      </c>
      <c r="O292" s="25">
        <f t="shared" si="51"/>
        <v>58.863390209157032</v>
      </c>
      <c r="P292" s="151">
        <f t="shared" si="57"/>
        <v>751122762</v>
      </c>
      <c r="R292" s="152">
        <f>SUM('[1]gastos ctas'!E292+[2]gctas!E292+[6]ct!E292)</f>
        <v>-160000000</v>
      </c>
      <c r="S292" s="191">
        <f t="shared" si="46"/>
        <v>0</v>
      </c>
    </row>
    <row r="293" spans="1:19" x14ac:dyDescent="0.25">
      <c r="A293" s="169">
        <v>319201060106</v>
      </c>
      <c r="B293" s="33" t="s">
        <v>642</v>
      </c>
      <c r="C293" s="166"/>
      <c r="D293" s="152">
        <f>SUM('[1]gastos ctas'!D293+[2]gctas!D293+[6]ct!D293)</f>
        <v>8606017838</v>
      </c>
      <c r="E293" s="152">
        <f>SUM('[1]gastos ctas'!E293+[2]gctas!E293+[6]ct!E293)</f>
        <v>0</v>
      </c>
      <c r="F293" s="150">
        <f t="shared" ref="F293" si="58">SUM(D293+E293)</f>
        <v>8606017838</v>
      </c>
      <c r="G293" s="25">
        <f t="shared" ref="G293" si="59">IF(OR(F293=0,F$7=0),0,F293/F$7)*100</f>
        <v>3.3308087190033184E-2</v>
      </c>
      <c r="H293" s="152"/>
      <c r="I293" s="151">
        <f t="shared" ref="I293" si="60">SUM(F293-H293)</f>
        <v>8606017838</v>
      </c>
      <c r="J293" s="152">
        <f>SUM('[1]gastos ctas'!J293+[2]gctas!J293+[6]ct!J293)</f>
        <v>0</v>
      </c>
      <c r="K293" s="25">
        <f t="shared" ref="K293" si="61">IF(OR(J293=0,F293=0),0,J293/F293)*100</f>
        <v>0</v>
      </c>
      <c r="L293" s="150">
        <f t="shared" ref="L293" si="62">SUM(N293-J293)</f>
        <v>0</v>
      </c>
      <c r="M293" s="25">
        <f t="shared" ref="M293" si="63">IF(OR(L293=0,F293=0),0,L293/F293)*100</f>
        <v>0</v>
      </c>
      <c r="N293" s="152">
        <f>SUM('[1]gastos ctas'!N293+[2]gctas!N293+[6]ct!N293)</f>
        <v>0</v>
      </c>
      <c r="O293" s="25">
        <f t="shared" ref="O293" si="64">IF(OR(N293=0,F293=0),0,N293/F293)*100</f>
        <v>0</v>
      </c>
      <c r="P293" s="151">
        <f t="shared" ref="P293" si="65">SUM(F293-N293)</f>
        <v>8606017838</v>
      </c>
      <c r="R293" s="152">
        <f>SUM('[1]gastos ctas'!E293+[2]gctas!E293+[6]ct!E293)</f>
        <v>0</v>
      </c>
      <c r="S293" s="191">
        <f t="shared" si="46"/>
        <v>0</v>
      </c>
    </row>
    <row r="294" spans="1:19" x14ac:dyDescent="0.25">
      <c r="A294" s="169">
        <v>3192010602</v>
      </c>
      <c r="B294" s="33" t="s">
        <v>643</v>
      </c>
      <c r="C294" s="166"/>
      <c r="D294" s="23">
        <f>SUM(D295:D300)</f>
        <v>19176742169</v>
      </c>
      <c r="E294" s="23">
        <f>SUM(E295:E300)</f>
        <v>-248724662</v>
      </c>
      <c r="F294" s="150">
        <f t="shared" si="53"/>
        <v>18928017507</v>
      </c>
      <c r="G294" s="25">
        <f t="shared" si="54"/>
        <v>7.3257581999637778E-2</v>
      </c>
      <c r="H294" s="23">
        <f>SUM(H295:H300)</f>
        <v>0</v>
      </c>
      <c r="I294" s="151">
        <f t="shared" si="55"/>
        <v>18928017507</v>
      </c>
      <c r="J294" s="23">
        <f>SUM(J295:J300)</f>
        <v>4903518573</v>
      </c>
      <c r="K294" s="25">
        <f t="shared" si="48"/>
        <v>25.906139251966405</v>
      </c>
      <c r="L294" s="150">
        <f t="shared" si="56"/>
        <v>2935938179</v>
      </c>
      <c r="M294" s="25">
        <f t="shared" si="50"/>
        <v>15.511070707295282</v>
      </c>
      <c r="N294" s="23">
        <f>SUM(N295:N300)</f>
        <v>7839456752</v>
      </c>
      <c r="O294" s="25">
        <f t="shared" si="51"/>
        <v>41.417209959261683</v>
      </c>
      <c r="P294" s="151">
        <f t="shared" si="57"/>
        <v>11088560755</v>
      </c>
      <c r="R294" s="152">
        <f>SUM('[1]gastos ctas'!E294+[2]gctas!E294+[6]ct!E294)</f>
        <v>-248724662</v>
      </c>
      <c r="S294" s="191">
        <f t="shared" si="46"/>
        <v>0</v>
      </c>
    </row>
    <row r="295" spans="1:19" x14ac:dyDescent="0.25">
      <c r="A295" s="169">
        <v>319201060201</v>
      </c>
      <c r="B295" s="33" t="s">
        <v>628</v>
      </c>
      <c r="C295" s="166"/>
      <c r="D295" s="152">
        <f>SUM('[1]gastos ctas'!D295+[2]gctas!D295+[6]ct!D295)</f>
        <v>6928748427</v>
      </c>
      <c r="E295" s="152">
        <f>SUM('[1]gastos ctas'!E295+[2]gctas!E295+[6]ct!E295)</f>
        <v>1500000000</v>
      </c>
      <c r="F295" s="150">
        <f t="shared" si="53"/>
        <v>8428748427</v>
      </c>
      <c r="G295" s="25">
        <f t="shared" si="54"/>
        <v>3.2621996932162417E-2</v>
      </c>
      <c r="H295" s="152"/>
      <c r="I295" s="151">
        <f t="shared" si="55"/>
        <v>8428748427</v>
      </c>
      <c r="J295" s="152">
        <f>SUM('[1]gastos ctas'!J295+[2]gctas!J295+[6]ct!J295)</f>
        <v>4411581579</v>
      </c>
      <c r="K295" s="25">
        <f t="shared" si="48"/>
        <v>52.339699270988817</v>
      </c>
      <c r="L295" s="150">
        <f t="shared" si="56"/>
        <v>1033941330</v>
      </c>
      <c r="M295" s="25">
        <f t="shared" si="50"/>
        <v>12.266842924009364</v>
      </c>
      <c r="N295" s="152">
        <f>SUM('[1]gastos ctas'!N295+[2]gctas!N295+[6]ct!N295)</f>
        <v>5445522909</v>
      </c>
      <c r="O295" s="25">
        <f t="shared" si="51"/>
        <v>64.60654219499817</v>
      </c>
      <c r="P295" s="151">
        <f t="shared" si="57"/>
        <v>2983225518</v>
      </c>
      <c r="R295" s="152">
        <f>SUM('[1]gastos ctas'!E295+[2]gctas!E295+[6]ct!E295)</f>
        <v>1500000000</v>
      </c>
      <c r="S295" s="191">
        <f t="shared" si="46"/>
        <v>0</v>
      </c>
    </row>
    <row r="296" spans="1:19" x14ac:dyDescent="0.25">
      <c r="A296" s="169">
        <v>319201060202</v>
      </c>
      <c r="B296" s="33" t="s">
        <v>470</v>
      </c>
      <c r="C296" s="166"/>
      <c r="D296" s="152">
        <f>SUM('[1]gastos ctas'!D296+[2]gctas!D296+[6]ct!D296)</f>
        <v>2903458712</v>
      </c>
      <c r="E296" s="152">
        <f>SUM('[1]gastos ctas'!E296+[2]gctas!E296+[6]ct!E296)</f>
        <v>-701835294</v>
      </c>
      <c r="F296" s="150">
        <f t="shared" si="53"/>
        <v>2201623418</v>
      </c>
      <c r="G296" s="25">
        <f t="shared" si="54"/>
        <v>8.5209984625601084E-3</v>
      </c>
      <c r="H296" s="152"/>
      <c r="I296" s="151">
        <f t="shared" si="55"/>
        <v>2201623418</v>
      </c>
      <c r="J296" s="152">
        <f>SUM('[1]gastos ctas'!J296+[2]gctas!J296+[6]ct!J296)</f>
        <v>165628686</v>
      </c>
      <c r="K296" s="25">
        <f t="shared" si="48"/>
        <v>7.5230252660766341</v>
      </c>
      <c r="L296" s="150">
        <f t="shared" si="56"/>
        <v>326498741</v>
      </c>
      <c r="M296" s="25">
        <f t="shared" si="50"/>
        <v>14.829908617914237</v>
      </c>
      <c r="N296" s="152">
        <f>SUM('[1]gastos ctas'!N296+[2]gctas!N296+[6]ct!N296)</f>
        <v>492127427</v>
      </c>
      <c r="O296" s="25">
        <f t="shared" si="51"/>
        <v>22.352933883990872</v>
      </c>
      <c r="P296" s="151">
        <f t="shared" si="57"/>
        <v>1709495991</v>
      </c>
      <c r="R296" s="152">
        <f>SUM('[1]gastos ctas'!E296+[2]gctas!E296+[6]ct!E296)</f>
        <v>-701835294</v>
      </c>
      <c r="S296" s="191">
        <f t="shared" si="46"/>
        <v>0</v>
      </c>
    </row>
    <row r="297" spans="1:19" x14ac:dyDescent="0.25">
      <c r="A297" s="169">
        <v>319201060203</v>
      </c>
      <c r="B297" s="33" t="s">
        <v>641</v>
      </c>
      <c r="C297" s="166"/>
      <c r="D297" s="152">
        <f>SUM('[1]gastos ctas'!D297+[2]gctas!D297+[6]ct!D297)</f>
        <v>4973094012</v>
      </c>
      <c r="E297" s="152">
        <f>SUM('[1]gastos ctas'!E297+[2]gctas!E297+[6]ct!E297)</f>
        <v>-1011094012</v>
      </c>
      <c r="F297" s="150">
        <f t="shared" si="53"/>
        <v>3962000000</v>
      </c>
      <c r="G297" s="25">
        <f t="shared" si="54"/>
        <v>1.5334228202991957E-2</v>
      </c>
      <c r="H297" s="152"/>
      <c r="I297" s="151">
        <f t="shared" si="55"/>
        <v>3962000000</v>
      </c>
      <c r="J297" s="152">
        <f>SUM('[1]gastos ctas'!J297+[2]gctas!J297+[6]ct!J297)</f>
        <v>0</v>
      </c>
      <c r="K297" s="25">
        <f t="shared" si="48"/>
        <v>0</v>
      </c>
      <c r="L297" s="150">
        <f t="shared" si="56"/>
        <v>1103765861</v>
      </c>
      <c r="M297" s="25">
        <f t="shared" si="50"/>
        <v>27.858805174154465</v>
      </c>
      <c r="N297" s="152">
        <f>SUM('[1]gastos ctas'!N297+[2]gctas!N297+[6]ct!N297)</f>
        <v>1103765861</v>
      </c>
      <c r="O297" s="25">
        <f t="shared" si="51"/>
        <v>27.858805174154465</v>
      </c>
      <c r="P297" s="151">
        <f t="shared" si="57"/>
        <v>2858234139</v>
      </c>
      <c r="R297" s="152">
        <f>SUM('[1]gastos ctas'!E297+[2]gctas!E297+[6]ct!E297)</f>
        <v>-1011094012</v>
      </c>
      <c r="S297" s="191">
        <f t="shared" si="46"/>
        <v>0</v>
      </c>
    </row>
    <row r="298" spans="1:19" x14ac:dyDescent="0.25">
      <c r="A298" s="169">
        <v>319201060204</v>
      </c>
      <c r="B298" s="33" t="s">
        <v>68</v>
      </c>
      <c r="C298" s="166"/>
      <c r="D298" s="152">
        <f>SUM('[1]gastos ctas'!D298+[2]gctas!D298+[6]ct!D298)</f>
        <v>1146661694</v>
      </c>
      <c r="E298" s="152">
        <f>SUM('[1]gastos ctas'!E298+[2]gctas!E298+[6]ct!E298)</f>
        <v>-45795356</v>
      </c>
      <c r="F298" s="150">
        <f t="shared" si="53"/>
        <v>1100866338</v>
      </c>
      <c r="G298" s="25">
        <f t="shared" si="54"/>
        <v>4.2607106632721039E-3</v>
      </c>
      <c r="H298" s="152"/>
      <c r="I298" s="151">
        <f t="shared" si="55"/>
        <v>1100866338</v>
      </c>
      <c r="J298" s="152">
        <f>SUM('[1]gastos ctas'!J298+[2]gctas!J298+[6]ct!J298)</f>
        <v>60780582</v>
      </c>
      <c r="K298" s="25">
        <f t="shared" si="48"/>
        <v>5.5211591000614284</v>
      </c>
      <c r="L298" s="150">
        <f t="shared" si="56"/>
        <v>455426754</v>
      </c>
      <c r="M298" s="25">
        <f t="shared" si="50"/>
        <v>41.369850115264398</v>
      </c>
      <c r="N298" s="152">
        <f>SUM('[1]gastos ctas'!N298+[2]gctas!N298+[6]ct!N298)</f>
        <v>516207336</v>
      </c>
      <c r="O298" s="25">
        <f t="shared" si="51"/>
        <v>46.89100921532583</v>
      </c>
      <c r="P298" s="151">
        <f t="shared" si="57"/>
        <v>584659002</v>
      </c>
      <c r="R298" s="152">
        <f>SUM('[1]gastos ctas'!E298+[2]gctas!E298+[6]ct!E298)</f>
        <v>-45795356</v>
      </c>
      <c r="S298" s="191">
        <f t="shared" si="46"/>
        <v>0</v>
      </c>
    </row>
    <row r="299" spans="1:19" x14ac:dyDescent="0.25">
      <c r="A299" s="169">
        <v>319201060205</v>
      </c>
      <c r="B299" s="33" t="s">
        <v>504</v>
      </c>
      <c r="C299" s="166"/>
      <c r="D299" s="152">
        <f>SUM('[1]gastos ctas'!D299+[2]gctas!D299+[6]ct!D299)</f>
        <v>604626023</v>
      </c>
      <c r="E299" s="152">
        <f>SUM('[1]gastos ctas'!E299+[2]gctas!E299+[6]ct!E299)</f>
        <v>10000000</v>
      </c>
      <c r="F299" s="150">
        <f t="shared" si="53"/>
        <v>614626023</v>
      </c>
      <c r="G299" s="25">
        <f t="shared" si="54"/>
        <v>2.3788025482532516E-3</v>
      </c>
      <c r="H299" s="152"/>
      <c r="I299" s="151">
        <f t="shared" si="55"/>
        <v>614626023</v>
      </c>
      <c r="J299" s="152">
        <f>SUM('[1]gastos ctas'!J299+[2]gctas!J299+[6]ct!J299)</f>
        <v>265527726</v>
      </c>
      <c r="K299" s="25">
        <f t="shared" si="48"/>
        <v>43.201510522440081</v>
      </c>
      <c r="L299" s="150">
        <f t="shared" si="56"/>
        <v>16305493</v>
      </c>
      <c r="M299" s="25">
        <f t="shared" si="50"/>
        <v>2.6529128917146418</v>
      </c>
      <c r="N299" s="152">
        <f>SUM('[1]gastos ctas'!N299+[2]gctas!N299+[6]ct!N299)</f>
        <v>281833219</v>
      </c>
      <c r="O299" s="25">
        <f t="shared" si="51"/>
        <v>45.854423414154724</v>
      </c>
      <c r="P299" s="151">
        <f t="shared" si="57"/>
        <v>332792804</v>
      </c>
      <c r="R299" s="152">
        <f>SUM('[1]gastos ctas'!E299+[2]gctas!E299+[6]ct!E299)</f>
        <v>10000000</v>
      </c>
      <c r="S299" s="191">
        <f t="shared" si="46"/>
        <v>0</v>
      </c>
    </row>
    <row r="300" spans="1:19" x14ac:dyDescent="0.25">
      <c r="A300" s="169">
        <v>319201060206</v>
      </c>
      <c r="B300" s="33" t="s">
        <v>642</v>
      </c>
      <c r="C300" s="166"/>
      <c r="D300" s="152">
        <f>SUM('[1]gastos ctas'!D300+[2]gctas!D300+[6]ct!D300)</f>
        <v>2620153301</v>
      </c>
      <c r="E300" s="152">
        <f>SUM('[1]gastos ctas'!E300+[2]gctas!E300+[6]ct!E300)</f>
        <v>0</v>
      </c>
      <c r="F300" s="150">
        <f t="shared" ref="F300" si="66">SUM(D300+E300)</f>
        <v>2620153301</v>
      </c>
      <c r="G300" s="25">
        <f t="shared" ref="G300" si="67">IF(OR(F300=0,F$7=0),0,F300/F$7)*100</f>
        <v>1.0140845190397948E-2</v>
      </c>
      <c r="H300" s="152"/>
      <c r="I300" s="151">
        <f t="shared" ref="I300" si="68">SUM(F300-H300)</f>
        <v>2620153301</v>
      </c>
      <c r="J300" s="152">
        <f>SUM('[1]gastos ctas'!J300+[2]gctas!J300+[6]ct!J300)</f>
        <v>0</v>
      </c>
      <c r="K300" s="25">
        <f t="shared" ref="K300" si="69">IF(OR(J300=0,F300=0),0,J300/F300)*100</f>
        <v>0</v>
      </c>
      <c r="L300" s="150">
        <f t="shared" ref="L300" si="70">SUM(N300-J300)</f>
        <v>0</v>
      </c>
      <c r="M300" s="25">
        <f t="shared" ref="M300" si="71">IF(OR(L300=0,F300=0),0,L300/F300)*100</f>
        <v>0</v>
      </c>
      <c r="N300" s="152">
        <f>SUM('[1]gastos ctas'!N300+[2]gctas!N300+[6]ct!N300)</f>
        <v>0</v>
      </c>
      <c r="O300" s="25">
        <f t="shared" ref="O300" si="72">IF(OR(N300=0,F300=0),0,N300/F300)*100</f>
        <v>0</v>
      </c>
      <c r="P300" s="151">
        <f t="shared" ref="P300" si="73">SUM(F300-N300)</f>
        <v>2620153301</v>
      </c>
      <c r="R300" s="152">
        <f>SUM('[1]gastos ctas'!E300+[2]gctas!E300+[6]ct!E300)</f>
        <v>0</v>
      </c>
      <c r="S300" s="191">
        <f t="shared" si="46"/>
        <v>0</v>
      </c>
    </row>
    <row r="301" spans="1:19" x14ac:dyDescent="0.25">
      <c r="A301" s="169">
        <v>3192010603</v>
      </c>
      <c r="B301" s="33" t="s">
        <v>644</v>
      </c>
      <c r="C301" s="166"/>
      <c r="D301" s="23">
        <f>SUM(D302:D307)</f>
        <v>9119236582</v>
      </c>
      <c r="E301" s="23">
        <f>SUM(E302:E307)</f>
        <v>-2120109080</v>
      </c>
      <c r="F301" s="150">
        <f t="shared" si="53"/>
        <v>6999127502</v>
      </c>
      <c r="G301" s="25">
        <f t="shared" si="54"/>
        <v>2.708889912607396E-2</v>
      </c>
      <c r="H301" s="23">
        <f>SUM(H302:H307)</f>
        <v>0</v>
      </c>
      <c r="I301" s="151">
        <f t="shared" si="55"/>
        <v>6999127502</v>
      </c>
      <c r="J301" s="23">
        <f>SUM(J302:J307)</f>
        <v>194626449</v>
      </c>
      <c r="K301" s="25">
        <f t="shared" si="48"/>
        <v>2.7807244395017165</v>
      </c>
      <c r="L301" s="150">
        <f t="shared" si="56"/>
        <v>980315805</v>
      </c>
      <c r="M301" s="25">
        <f t="shared" si="50"/>
        <v>14.006257275922962</v>
      </c>
      <c r="N301" s="23">
        <f>SUM(N302:N307)</f>
        <v>1174942254</v>
      </c>
      <c r="O301" s="25">
        <f t="shared" si="51"/>
        <v>16.78698171542468</v>
      </c>
      <c r="P301" s="151">
        <f t="shared" si="57"/>
        <v>5824185248</v>
      </c>
      <c r="R301" s="152">
        <f>SUM('[1]gastos ctas'!E301+[2]gctas!E301+[6]ct!E301)</f>
        <v>-2120109080</v>
      </c>
      <c r="S301" s="191">
        <f t="shared" si="46"/>
        <v>0</v>
      </c>
    </row>
    <row r="302" spans="1:19" x14ac:dyDescent="0.25">
      <c r="A302" s="169">
        <v>319201060301</v>
      </c>
      <c r="B302" s="33" t="s">
        <v>645</v>
      </c>
      <c r="C302" s="166"/>
      <c r="D302" s="152">
        <f>SUM('[1]gastos ctas'!D302+[2]gctas!D302+[6]ct!D302)</f>
        <v>3282009071</v>
      </c>
      <c r="E302" s="152">
        <f>SUM('[1]gastos ctas'!E302+[2]gctas!E302+[6]ct!E302)</f>
        <v>0</v>
      </c>
      <c r="F302" s="150">
        <f t="shared" si="53"/>
        <v>3282009071</v>
      </c>
      <c r="G302" s="25">
        <f t="shared" si="54"/>
        <v>1.2702442215801017E-2</v>
      </c>
      <c r="H302" s="152"/>
      <c r="I302" s="151">
        <f t="shared" si="55"/>
        <v>3282009071</v>
      </c>
      <c r="J302" s="152">
        <f>SUM('[1]gastos ctas'!J302+[2]gctas!J302+[6]ct!J302)</f>
        <v>21625615</v>
      </c>
      <c r="K302" s="25">
        <f t="shared" si="48"/>
        <v>0.65891393144172083</v>
      </c>
      <c r="L302" s="150">
        <f t="shared" si="56"/>
        <v>229447213</v>
      </c>
      <c r="M302" s="25">
        <f t="shared" si="50"/>
        <v>6.9910596843685573</v>
      </c>
      <c r="N302" s="152">
        <f>SUM('[1]gastos ctas'!N302+[2]gctas!N302+[6]ct!N302)</f>
        <v>251072828</v>
      </c>
      <c r="O302" s="25">
        <f t="shared" si="51"/>
        <v>7.6499736158102776</v>
      </c>
      <c r="P302" s="151">
        <f t="shared" si="57"/>
        <v>3030936243</v>
      </c>
      <c r="R302" s="152">
        <f>SUM('[1]gastos ctas'!E302+[2]gctas!E302+[6]ct!E302)</f>
        <v>0</v>
      </c>
      <c r="S302" s="191">
        <f t="shared" si="46"/>
        <v>0</v>
      </c>
    </row>
    <row r="303" spans="1:19" x14ac:dyDescent="0.25">
      <c r="A303" s="169">
        <v>319201060302</v>
      </c>
      <c r="B303" s="33" t="s">
        <v>470</v>
      </c>
      <c r="C303" s="166"/>
      <c r="D303" s="152">
        <f>SUM('[1]gastos ctas'!D303+[2]gctas!D303+[6]ct!D303)</f>
        <v>1383748998</v>
      </c>
      <c r="E303" s="152">
        <f>SUM('[1]gastos ctas'!E303+[2]gctas!E303+[6]ct!E303)</f>
        <v>-600000000</v>
      </c>
      <c r="F303" s="150">
        <f t="shared" si="53"/>
        <v>783748998</v>
      </c>
      <c r="G303" s="25">
        <f t="shared" si="54"/>
        <v>3.0333634500752868E-3</v>
      </c>
      <c r="H303" s="152"/>
      <c r="I303" s="151">
        <f t="shared" si="55"/>
        <v>783748998</v>
      </c>
      <c r="J303" s="152">
        <f>SUM('[1]gastos ctas'!J303+[2]gctas!J303+[6]ct!J303)</f>
        <v>52209562</v>
      </c>
      <c r="K303" s="25">
        <f t="shared" si="48"/>
        <v>6.6615156297781963</v>
      </c>
      <c r="L303" s="150">
        <f t="shared" si="56"/>
        <v>116360424</v>
      </c>
      <c r="M303" s="25">
        <f t="shared" si="50"/>
        <v>14.846644052743018</v>
      </c>
      <c r="N303" s="152">
        <f>SUM('[1]gastos ctas'!N303+[2]gctas!N303+[6]ct!N303)</f>
        <v>168569986</v>
      </c>
      <c r="O303" s="25">
        <f t="shared" si="51"/>
        <v>21.508159682521214</v>
      </c>
      <c r="P303" s="151">
        <f t="shared" si="57"/>
        <v>615179012</v>
      </c>
      <c r="R303" s="152">
        <f>SUM('[1]gastos ctas'!E303+[2]gctas!E303+[6]ct!E303)</f>
        <v>-600000000</v>
      </c>
      <c r="S303" s="191">
        <f t="shared" si="46"/>
        <v>0</v>
      </c>
    </row>
    <row r="304" spans="1:19" x14ac:dyDescent="0.25">
      <c r="A304" s="169">
        <v>319201060303</v>
      </c>
      <c r="B304" s="33" t="s">
        <v>641</v>
      </c>
      <c r="C304" s="166"/>
      <c r="D304" s="152">
        <f>SUM('[1]gastos ctas'!D304+[2]gctas!D304+[6]ct!D304)</f>
        <v>2370109080</v>
      </c>
      <c r="E304" s="152">
        <f>SUM('[1]gastos ctas'!E304+[2]gctas!E304+[6]ct!E304)</f>
        <v>-2020109080</v>
      </c>
      <c r="F304" s="150">
        <f t="shared" si="53"/>
        <v>350000000</v>
      </c>
      <c r="G304" s="25">
        <f t="shared" si="54"/>
        <v>1.3546137988508795E-3</v>
      </c>
      <c r="H304" s="152"/>
      <c r="I304" s="151">
        <f t="shared" si="55"/>
        <v>350000000</v>
      </c>
      <c r="J304" s="152">
        <f>SUM('[1]gastos ctas'!J304+[2]gctas!J304+[6]ct!J304)</f>
        <v>0</v>
      </c>
      <c r="K304" s="25">
        <f t="shared" si="48"/>
        <v>0</v>
      </c>
      <c r="L304" s="150">
        <f t="shared" si="56"/>
        <v>272404227</v>
      </c>
      <c r="M304" s="25">
        <f t="shared" si="50"/>
        <v>77.829779142857149</v>
      </c>
      <c r="N304" s="152">
        <f>SUM('[1]gastos ctas'!N304+[2]gctas!N304+[6]ct!N304)</f>
        <v>272404227</v>
      </c>
      <c r="O304" s="25">
        <f t="shared" si="51"/>
        <v>77.829779142857149</v>
      </c>
      <c r="P304" s="151">
        <f t="shared" si="57"/>
        <v>77595773</v>
      </c>
      <c r="R304" s="152">
        <f>SUM('[1]gastos ctas'!E304+[2]gctas!E304+[6]ct!E304)</f>
        <v>-2020109080</v>
      </c>
      <c r="S304" s="191">
        <f t="shared" si="46"/>
        <v>0</v>
      </c>
    </row>
    <row r="305" spans="1:20" x14ac:dyDescent="0.25">
      <c r="A305" s="169">
        <v>319201060304</v>
      </c>
      <c r="B305" s="33" t="s">
        <v>68</v>
      </c>
      <c r="C305" s="148"/>
      <c r="D305" s="152">
        <f>SUM('[1]gastos ctas'!D305+[2]gctas!D305+[6]ct!D305)</f>
        <v>546483394</v>
      </c>
      <c r="E305" s="152">
        <f>SUM('[1]gastos ctas'!E305+[2]gctas!E305+[6]ct!E305)</f>
        <v>500000000</v>
      </c>
      <c r="F305" s="150">
        <f t="shared" si="53"/>
        <v>1046483394</v>
      </c>
      <c r="G305" s="25">
        <f t="shared" si="54"/>
        <v>4.0502309879448615E-3</v>
      </c>
      <c r="H305" s="152"/>
      <c r="I305" s="151">
        <f t="shared" si="55"/>
        <v>1046483394</v>
      </c>
      <c r="J305" s="152">
        <f>SUM('[1]gastos ctas'!J305+[2]gctas!J305+[6]ct!J305)</f>
        <v>0</v>
      </c>
      <c r="K305" s="25">
        <f t="shared" si="48"/>
        <v>0</v>
      </c>
      <c r="L305" s="150">
        <f t="shared" si="56"/>
        <v>351764517</v>
      </c>
      <c r="M305" s="25">
        <f t="shared" si="50"/>
        <v>33.613960719953859</v>
      </c>
      <c r="N305" s="152">
        <f>SUM('[1]gastos ctas'!N305+[2]gctas!N305+[6]ct!N305)</f>
        <v>351764517</v>
      </c>
      <c r="O305" s="25">
        <f t="shared" si="51"/>
        <v>33.613960719953859</v>
      </c>
      <c r="P305" s="151">
        <f t="shared" si="57"/>
        <v>694718877</v>
      </c>
      <c r="R305" s="152">
        <f>SUM('[1]gastos ctas'!E305+[2]gctas!E305+[6]ct!E305)</f>
        <v>500000000</v>
      </c>
      <c r="S305" s="191">
        <f t="shared" si="46"/>
        <v>0</v>
      </c>
    </row>
    <row r="306" spans="1:20" x14ac:dyDescent="0.25">
      <c r="A306" s="169">
        <v>319201060305</v>
      </c>
      <c r="B306" s="33" t="s">
        <v>504</v>
      </c>
      <c r="C306" s="148"/>
      <c r="D306" s="152">
        <f>SUM('[1]gastos ctas'!D306+[2]gctas!D306+[6]ct!D306)</f>
        <v>288156553</v>
      </c>
      <c r="E306" s="152">
        <f>SUM('[1]gastos ctas'!E306+[2]gctas!E306+[6]ct!E306)</f>
        <v>0</v>
      </c>
      <c r="F306" s="150">
        <f t="shared" si="53"/>
        <v>288156553</v>
      </c>
      <c r="G306" s="25">
        <f t="shared" si="54"/>
        <v>1.1152595512088708E-3</v>
      </c>
      <c r="H306" s="152"/>
      <c r="I306" s="151">
        <f t="shared" si="55"/>
        <v>288156553</v>
      </c>
      <c r="J306" s="152">
        <f>SUM('[1]gastos ctas'!J306+[2]gctas!J306+[6]ct!J306)</f>
        <v>119991272</v>
      </c>
      <c r="K306" s="25">
        <f t="shared" si="48"/>
        <v>41.641000612607968</v>
      </c>
      <c r="L306" s="150">
        <f t="shared" si="56"/>
        <v>11139424</v>
      </c>
      <c r="M306" s="25">
        <f t="shared" si="50"/>
        <v>3.8657541825883794</v>
      </c>
      <c r="N306" s="152">
        <f>SUM('[1]gastos ctas'!N306+[2]gctas!N306+[6]ct!N306)</f>
        <v>131130696</v>
      </c>
      <c r="O306" s="25">
        <f t="shared" si="51"/>
        <v>45.506754795196343</v>
      </c>
      <c r="P306" s="151">
        <f t="shared" si="57"/>
        <v>157025857</v>
      </c>
      <c r="R306" s="152">
        <f>SUM('[1]gastos ctas'!E306+[2]gctas!E306+[6]ct!E306)</f>
        <v>0</v>
      </c>
      <c r="S306" s="191">
        <f t="shared" si="46"/>
        <v>0</v>
      </c>
    </row>
    <row r="307" spans="1:20" x14ac:dyDescent="0.25">
      <c r="A307" s="169">
        <v>319201060306</v>
      </c>
      <c r="B307" s="33" t="s">
        <v>642</v>
      </c>
      <c r="C307" s="148"/>
      <c r="D307" s="152">
        <f>SUM('[1]gastos ctas'!D307+[2]gctas!D307+[6]ct!D307)</f>
        <v>1248729486</v>
      </c>
      <c r="E307" s="152">
        <f>SUM('[1]gastos ctas'!E307+[2]gctas!E307+[6]ct!E307)</f>
        <v>0</v>
      </c>
      <c r="F307" s="150">
        <f t="shared" ref="F307" si="74">SUM(D307+E307)</f>
        <v>1248729486</v>
      </c>
      <c r="G307" s="25">
        <f t="shared" ref="G307" si="75">IF(OR(F307=0,F$7=0),0,F307/F$7)*100</f>
        <v>4.8329891221930458E-3</v>
      </c>
      <c r="H307" s="152"/>
      <c r="I307" s="151">
        <f t="shared" ref="I307" si="76">SUM(F307-H307)</f>
        <v>1248729486</v>
      </c>
      <c r="J307" s="152">
        <f>SUM('[1]gastos ctas'!J307+[2]gctas!J307+[6]ct!J307)</f>
        <v>800000</v>
      </c>
      <c r="K307" s="25">
        <f t="shared" ref="K307" si="77">IF(OR(J307=0,F307=0),0,J307/F307)*100</f>
        <v>6.4065116501941882E-2</v>
      </c>
      <c r="L307" s="150">
        <f t="shared" ref="L307" si="78">SUM(N307-J307)</f>
        <v>-800000</v>
      </c>
      <c r="M307" s="25">
        <f t="shared" ref="M307" si="79">IF(OR(L307=0,F307=0),0,L307/F307)*100</f>
        <v>-6.4065116501941882E-2</v>
      </c>
      <c r="N307" s="152">
        <f>SUM('[1]gastos ctas'!N307+[2]gctas!N307+[6]ct!N307)</f>
        <v>0</v>
      </c>
      <c r="O307" s="25">
        <f t="shared" ref="O307" si="80">IF(OR(N307=0,F307=0),0,N307/F307)*100</f>
        <v>0</v>
      </c>
      <c r="P307" s="151">
        <f t="shared" ref="P307" si="81">SUM(F307-N307)</f>
        <v>1248729486</v>
      </c>
      <c r="R307" s="152">
        <f>SUM('[1]gastos ctas'!E307+[2]gctas!E307+[6]ct!E307)</f>
        <v>0</v>
      </c>
      <c r="S307" s="191">
        <f t="shared" si="46"/>
        <v>0</v>
      </c>
    </row>
    <row r="308" spans="1:20" x14ac:dyDescent="0.25">
      <c r="A308" s="169">
        <v>3192010604</v>
      </c>
      <c r="B308" s="33" t="s">
        <v>646</v>
      </c>
      <c r="C308" s="148"/>
      <c r="D308" s="23">
        <f>SUM(D309:D310)</f>
        <v>7717660586</v>
      </c>
      <c r="E308" s="23">
        <f>SUM(E309:E310)</f>
        <v>1736339414</v>
      </c>
      <c r="F308" s="150">
        <f t="shared" si="53"/>
        <v>9454000000</v>
      </c>
      <c r="G308" s="25">
        <f t="shared" si="54"/>
        <v>3.6590053869532041E-2</v>
      </c>
      <c r="H308" s="23">
        <f>SUM(H309:H310)</f>
        <v>0</v>
      </c>
      <c r="I308" s="151">
        <f t="shared" si="55"/>
        <v>9454000000</v>
      </c>
      <c r="J308" s="23">
        <f>SUM(J309:J310)</f>
        <v>97749863</v>
      </c>
      <c r="K308" s="25">
        <f t="shared" si="48"/>
        <v>1.0339524328326635</v>
      </c>
      <c r="L308" s="150">
        <f t="shared" si="56"/>
        <v>1896002567</v>
      </c>
      <c r="M308" s="25">
        <f t="shared" si="50"/>
        <v>20.055030325788024</v>
      </c>
      <c r="N308" s="23">
        <f>SUM(N309:N310)</f>
        <v>1993752430</v>
      </c>
      <c r="O308" s="25">
        <f t="shared" si="51"/>
        <v>21.088982758620688</v>
      </c>
      <c r="P308" s="151">
        <f t="shared" si="57"/>
        <v>7460247570</v>
      </c>
      <c r="R308" s="152">
        <f>SUM('[1]gastos ctas'!E308+[2]gctas!E308+[6]ct!E308)</f>
        <v>1736339414</v>
      </c>
      <c r="S308" s="191">
        <f t="shared" si="46"/>
        <v>0</v>
      </c>
    </row>
    <row r="309" spans="1:20" x14ac:dyDescent="0.25">
      <c r="A309" s="169">
        <v>319201060401</v>
      </c>
      <c r="B309" s="33" t="s">
        <v>647</v>
      </c>
      <c r="C309" s="148"/>
      <c r="D309" s="152">
        <f>SUM('[1]gastos ctas'!D309+[2]gctas!D309+[6]ct!D309)</f>
        <v>6660853884</v>
      </c>
      <c r="E309" s="152">
        <f>SUM('[1]gastos ctas'!E309+[2]gctas!E309+[6]ct!E309)</f>
        <v>2793146116</v>
      </c>
      <c r="F309" s="150">
        <f t="shared" si="53"/>
        <v>9454000000</v>
      </c>
      <c r="G309" s="25">
        <f t="shared" si="54"/>
        <v>3.6590053869532041E-2</v>
      </c>
      <c r="H309" s="152"/>
      <c r="I309" s="151">
        <f t="shared" si="55"/>
        <v>9454000000</v>
      </c>
      <c r="J309" s="152">
        <f>SUM('[1]gastos ctas'!J309+[2]gctas!J309+[6]ct!J309)</f>
        <v>97749863</v>
      </c>
      <c r="K309" s="25">
        <f t="shared" si="48"/>
        <v>1.0339524328326635</v>
      </c>
      <c r="L309" s="150">
        <f t="shared" si="56"/>
        <v>1896002567</v>
      </c>
      <c r="M309" s="25">
        <f t="shared" si="50"/>
        <v>20.055030325788024</v>
      </c>
      <c r="N309" s="152">
        <f>SUM('[1]gastos ctas'!N309+[2]gctas!N309+[6]ct!N309)</f>
        <v>1993752430</v>
      </c>
      <c r="O309" s="25">
        <f t="shared" si="51"/>
        <v>21.088982758620688</v>
      </c>
      <c r="P309" s="151">
        <f t="shared" si="57"/>
        <v>7460247570</v>
      </c>
      <c r="R309" s="152">
        <f>SUM('[1]gastos ctas'!E309+[2]gctas!E309+[6]ct!E309)</f>
        <v>2793146116</v>
      </c>
      <c r="S309" s="191">
        <f t="shared" si="46"/>
        <v>0</v>
      </c>
    </row>
    <row r="310" spans="1:20" x14ac:dyDescent="0.25">
      <c r="A310" s="169">
        <v>319201060402</v>
      </c>
      <c r="B310" s="33" t="s">
        <v>642</v>
      </c>
      <c r="C310" s="148"/>
      <c r="D310" s="152">
        <f>SUM('[1]gastos ctas'!D310+[2]gctas!D310+[6]ct!D310)</f>
        <v>1056806702</v>
      </c>
      <c r="E310" s="152">
        <f>SUM('[1]gastos ctas'!E310+[2]gctas!E310+[6]ct!E310)</f>
        <v>-1056806702</v>
      </c>
      <c r="F310" s="150">
        <f t="shared" si="53"/>
        <v>0</v>
      </c>
      <c r="G310" s="25">
        <f t="shared" si="54"/>
        <v>0</v>
      </c>
      <c r="H310" s="152"/>
      <c r="I310" s="151">
        <f t="shared" si="55"/>
        <v>0</v>
      </c>
      <c r="J310" s="152">
        <f>SUM('[1]gastos ctas'!J310+[2]gctas!J310+[6]ct!J310)</f>
        <v>0</v>
      </c>
      <c r="K310" s="25">
        <f t="shared" si="48"/>
        <v>0</v>
      </c>
      <c r="L310" s="150">
        <f t="shared" si="56"/>
        <v>0</v>
      </c>
      <c r="M310" s="25">
        <f t="shared" si="50"/>
        <v>0</v>
      </c>
      <c r="N310" s="152">
        <f>SUM('[1]gastos ctas'!N310+[2]gctas!N310+[6]ct!N310)</f>
        <v>0</v>
      </c>
      <c r="O310" s="25">
        <f t="shared" si="51"/>
        <v>0</v>
      </c>
      <c r="P310" s="151">
        <f t="shared" si="57"/>
        <v>0</v>
      </c>
      <c r="R310" s="152">
        <f>SUM('[1]gastos ctas'!E310+[2]gctas!E310+[6]ct!E310)</f>
        <v>-1056806702</v>
      </c>
      <c r="S310" s="191">
        <f t="shared" si="46"/>
        <v>0</v>
      </c>
    </row>
    <row r="311" spans="1:20" x14ac:dyDescent="0.25">
      <c r="A311" s="169">
        <v>3192010605</v>
      </c>
      <c r="B311" s="33" t="s">
        <v>648</v>
      </c>
      <c r="C311" s="148"/>
      <c r="D311" s="23">
        <f>SUM(D312:D313)</f>
        <v>3419853308</v>
      </c>
      <c r="E311" s="23">
        <f>SUM(E312:E313)</f>
        <v>-723994332</v>
      </c>
      <c r="F311" s="150">
        <f t="shared" si="53"/>
        <v>2695858976</v>
      </c>
      <c r="G311" s="25">
        <f t="shared" si="54"/>
        <v>1.0433850767558862E-2</v>
      </c>
      <c r="H311" s="23">
        <f>SUM(H312:H313)</f>
        <v>0</v>
      </c>
      <c r="I311" s="151">
        <f t="shared" si="55"/>
        <v>2695858976</v>
      </c>
      <c r="J311" s="23">
        <f>SUM(J312:J313)</f>
        <v>38188355</v>
      </c>
      <c r="K311" s="25">
        <f t="shared" si="48"/>
        <v>1.4165561084601779</v>
      </c>
      <c r="L311" s="150">
        <f t="shared" ref="L311:L361" si="82">SUM(N311-J311)</f>
        <v>437236803</v>
      </c>
      <c r="M311" s="25">
        <f t="shared" si="50"/>
        <v>16.218830691535402</v>
      </c>
      <c r="N311" s="23">
        <f>SUM(N312:N313)</f>
        <v>475425158</v>
      </c>
      <c r="O311" s="25">
        <f t="shared" si="51"/>
        <v>17.63538679999558</v>
      </c>
      <c r="P311" s="151">
        <f t="shared" ref="P311:P361" si="83">SUM(F311-N311)</f>
        <v>2220433818</v>
      </c>
      <c r="R311" s="152">
        <f>SUM('[1]gastos ctas'!E311+[2]gctas!E311+[6]ct!E311)</f>
        <v>-723994332</v>
      </c>
      <c r="S311" s="191">
        <f t="shared" si="46"/>
        <v>0</v>
      </c>
    </row>
    <row r="312" spans="1:20" x14ac:dyDescent="0.25">
      <c r="A312" s="169">
        <v>319201060501</v>
      </c>
      <c r="B312" s="33" t="s">
        <v>641</v>
      </c>
      <c r="C312" s="148"/>
      <c r="D312" s="152">
        <f>SUM('[1]gastos ctas'!D312+[2]gctas!D312+[6]ct!D312)</f>
        <v>2951560636</v>
      </c>
      <c r="E312" s="152">
        <f>SUM('[1]gastos ctas'!E312+[2]gctas!E312+[6]ct!E312)</f>
        <v>-255701660</v>
      </c>
      <c r="F312" s="150">
        <f t="shared" si="53"/>
        <v>2695858976</v>
      </c>
      <c r="G312" s="25">
        <f t="shared" si="54"/>
        <v>1.0433850767558862E-2</v>
      </c>
      <c r="H312" s="152"/>
      <c r="I312" s="151">
        <f t="shared" si="55"/>
        <v>2695858976</v>
      </c>
      <c r="J312" s="152">
        <f>SUM('[1]gastos ctas'!J312+[2]gctas!J312+[6]ct!J312)</f>
        <v>38188355</v>
      </c>
      <c r="K312" s="25">
        <f t="shared" si="48"/>
        <v>1.4165561084601779</v>
      </c>
      <c r="L312" s="150">
        <f t="shared" si="82"/>
        <v>437236803</v>
      </c>
      <c r="M312" s="25">
        <f t="shared" si="50"/>
        <v>16.218830691535402</v>
      </c>
      <c r="N312" s="152">
        <f>SUM('[1]gastos ctas'!N312+[2]gctas!N312+[6]ct!N312)</f>
        <v>475425158</v>
      </c>
      <c r="O312" s="25">
        <f t="shared" si="51"/>
        <v>17.63538679999558</v>
      </c>
      <c r="P312" s="151">
        <f t="shared" si="83"/>
        <v>2220433818</v>
      </c>
      <c r="R312" s="152">
        <f>SUM('[1]gastos ctas'!E312+[2]gctas!E312+[6]ct!E312)</f>
        <v>-255701660</v>
      </c>
      <c r="S312" s="191">
        <f t="shared" si="46"/>
        <v>0</v>
      </c>
    </row>
    <row r="313" spans="1:20" x14ac:dyDescent="0.25">
      <c r="A313" s="169">
        <v>319201060502</v>
      </c>
      <c r="B313" s="33" t="s">
        <v>642</v>
      </c>
      <c r="C313" s="148"/>
      <c r="D313" s="152">
        <f>SUM('[1]gastos ctas'!D313+[2]gctas!D313+[6]ct!D313)</f>
        <v>468292672</v>
      </c>
      <c r="E313" s="152">
        <f>SUM('[1]gastos ctas'!E313+[2]gctas!E313+[6]ct!E313)</f>
        <v>-468292672</v>
      </c>
      <c r="F313" s="150">
        <f t="shared" si="53"/>
        <v>0</v>
      </c>
      <c r="G313" s="25">
        <f t="shared" si="54"/>
        <v>0</v>
      </c>
      <c r="H313" s="152"/>
      <c r="I313" s="151">
        <f t="shared" si="55"/>
        <v>0</v>
      </c>
      <c r="J313" s="152">
        <f>SUM('[1]gastos ctas'!J313+[2]gctas!J313+[6]ct!J313)</f>
        <v>0</v>
      </c>
      <c r="K313" s="25">
        <f t="shared" si="48"/>
        <v>0</v>
      </c>
      <c r="L313" s="150">
        <f t="shared" si="82"/>
        <v>0</v>
      </c>
      <c r="M313" s="25">
        <f t="shared" si="50"/>
        <v>0</v>
      </c>
      <c r="N313" s="152">
        <f>SUM('[1]gastos ctas'!N313+[2]gctas!N313+[6]ct!N313)</f>
        <v>0</v>
      </c>
      <c r="O313" s="25">
        <f t="shared" si="51"/>
        <v>0</v>
      </c>
      <c r="P313" s="151">
        <f t="shared" si="83"/>
        <v>0</v>
      </c>
      <c r="R313" s="152">
        <f>SUM('[1]gastos ctas'!E313+[2]gctas!E313+[6]ct!E313)</f>
        <v>-468292672</v>
      </c>
      <c r="S313" s="191">
        <f t="shared" si="46"/>
        <v>0</v>
      </c>
    </row>
    <row r="314" spans="1:20" x14ac:dyDescent="0.25">
      <c r="A314" s="169">
        <v>3192010606</v>
      </c>
      <c r="B314" s="33" t="s">
        <v>649</v>
      </c>
      <c r="C314" s="148"/>
      <c r="D314" s="23">
        <f>SUM(D315:D319)</f>
        <v>896822138</v>
      </c>
      <c r="E314" s="23">
        <f>SUM(E315:E319)</f>
        <v>0</v>
      </c>
      <c r="F314" s="150">
        <f t="shared" si="53"/>
        <v>896822138</v>
      </c>
      <c r="G314" s="25">
        <f t="shared" si="54"/>
        <v>3.4709932664278506E-3</v>
      </c>
      <c r="H314" s="23">
        <f>SUM(H315:H319)</f>
        <v>0</v>
      </c>
      <c r="I314" s="151">
        <f t="shared" si="55"/>
        <v>896822138</v>
      </c>
      <c r="J314" s="23">
        <f>SUM(J315:J319)</f>
        <v>53430787</v>
      </c>
      <c r="K314" s="25">
        <f t="shared" si="48"/>
        <v>5.9577908189416258</v>
      </c>
      <c r="L314" s="150">
        <f t="shared" si="82"/>
        <v>204835937</v>
      </c>
      <c r="M314" s="25">
        <f t="shared" si="50"/>
        <v>22.840196324413213</v>
      </c>
      <c r="N314" s="23">
        <f>SUM(N315:N319)</f>
        <v>258266724</v>
      </c>
      <c r="O314" s="25">
        <f t="shared" si="51"/>
        <v>28.797987143354842</v>
      </c>
      <c r="P314" s="151">
        <f t="shared" si="83"/>
        <v>638555414</v>
      </c>
      <c r="R314" s="152">
        <f>SUM('[1]gastos ctas'!E314+[2]gctas!E314+[6]ct!E314)</f>
        <v>0</v>
      </c>
      <c r="S314" s="191">
        <f t="shared" si="46"/>
        <v>0</v>
      </c>
    </row>
    <row r="315" spans="1:20" x14ac:dyDescent="0.25">
      <c r="A315" s="169">
        <v>319201060601</v>
      </c>
      <c r="B315" s="33" t="s">
        <v>628</v>
      </c>
      <c r="C315" s="148"/>
      <c r="D315" s="152">
        <f>SUM('[1]gastos ctas'!D315+[2]gctas!D315+[6]ct!D315)</f>
        <v>373975699</v>
      </c>
      <c r="E315" s="152">
        <f>SUM('[1]gastos ctas'!E315+[2]gctas!E315+[6]ct!E315)</f>
        <v>0</v>
      </c>
      <c r="F315" s="150">
        <f t="shared" si="53"/>
        <v>373975699</v>
      </c>
      <c r="G315" s="25">
        <f t="shared" si="54"/>
        <v>1.4474075494294372E-3</v>
      </c>
      <c r="H315" s="152"/>
      <c r="I315" s="151">
        <f t="shared" si="55"/>
        <v>373975699</v>
      </c>
      <c r="J315" s="152">
        <f>SUM('[1]gastos ctas'!J315+[2]gctas!J315+[6]ct!J315)</f>
        <v>0</v>
      </c>
      <c r="K315" s="25">
        <f t="shared" si="48"/>
        <v>0</v>
      </c>
      <c r="L315" s="150">
        <f t="shared" si="82"/>
        <v>0</v>
      </c>
      <c r="M315" s="25">
        <f t="shared" si="50"/>
        <v>0</v>
      </c>
      <c r="N315" s="152">
        <f>SUM('[1]gastos ctas'!N315+[2]gctas!N315+[6]ct!N315)</f>
        <v>0</v>
      </c>
      <c r="O315" s="25">
        <f t="shared" si="51"/>
        <v>0</v>
      </c>
      <c r="P315" s="151">
        <f t="shared" si="83"/>
        <v>373975699</v>
      </c>
      <c r="R315" s="152">
        <f>SUM('[1]gastos ctas'!E315+[2]gctas!E315+[6]ct!E315)</f>
        <v>0</v>
      </c>
      <c r="S315" s="191">
        <f t="shared" si="46"/>
        <v>0</v>
      </c>
    </row>
    <row r="316" spans="1:20" x14ac:dyDescent="0.25">
      <c r="A316" s="169">
        <v>319201060602</v>
      </c>
      <c r="B316" s="33" t="s">
        <v>470</v>
      </c>
      <c r="C316" s="148"/>
      <c r="D316" s="152">
        <f>SUM('[1]gastos ctas'!D316+[2]gctas!D316+[6]ct!D316)</f>
        <v>157674305</v>
      </c>
      <c r="E316" s="152">
        <f>SUM('[1]gastos ctas'!E316+[2]gctas!E316+[6]ct!E316)</f>
        <v>0</v>
      </c>
      <c r="F316" s="150">
        <f t="shared" si="53"/>
        <v>157674305</v>
      </c>
      <c r="G316" s="25">
        <f t="shared" si="54"/>
        <v>6.1025082650634926E-4</v>
      </c>
      <c r="H316" s="152"/>
      <c r="I316" s="151">
        <f t="shared" si="55"/>
        <v>157674305</v>
      </c>
      <c r="J316" s="152">
        <f>SUM('[1]gastos ctas'!J316+[2]gctas!J316+[6]ct!J316)</f>
        <v>52209563</v>
      </c>
      <c r="K316" s="25">
        <f t="shared" si="48"/>
        <v>33.112283577213169</v>
      </c>
      <c r="L316" s="150">
        <f t="shared" si="82"/>
        <v>34865237</v>
      </c>
      <c r="M316" s="25">
        <f t="shared" si="50"/>
        <v>22.112186890565333</v>
      </c>
      <c r="N316" s="152">
        <f>SUM('[1]gastos ctas'!N316+[2]gctas!N316+[6]ct!N316)</f>
        <v>87074800</v>
      </c>
      <c r="O316" s="25">
        <f t="shared" si="51"/>
        <v>55.224470467778495</v>
      </c>
      <c r="P316" s="151">
        <f t="shared" si="83"/>
        <v>70599505</v>
      </c>
      <c r="R316" s="152">
        <f>SUM('[1]gastos ctas'!E316+[2]gctas!E316+[6]ct!E316)</f>
        <v>0</v>
      </c>
      <c r="S316" s="191">
        <f t="shared" si="46"/>
        <v>0</v>
      </c>
    </row>
    <row r="317" spans="1:20" x14ac:dyDescent="0.25">
      <c r="A317" s="169">
        <v>319201060603</v>
      </c>
      <c r="B317" s="33" t="s">
        <v>641</v>
      </c>
      <c r="C317" s="148"/>
      <c r="D317" s="152">
        <f>SUM('[1]gastos ctas'!D317+[2]gctas!D317+[6]ct!D317)</f>
        <v>270067261</v>
      </c>
      <c r="E317" s="152">
        <f>SUM('[1]gastos ctas'!E317+[2]gctas!E317+[6]ct!E317)</f>
        <v>0</v>
      </c>
      <c r="F317" s="150">
        <f t="shared" si="53"/>
        <v>270067261</v>
      </c>
      <c r="G317" s="25">
        <f t="shared" si="54"/>
        <v>1.0452481096241771E-3</v>
      </c>
      <c r="H317" s="152"/>
      <c r="I317" s="151">
        <f t="shared" si="55"/>
        <v>270067261</v>
      </c>
      <c r="J317" s="152">
        <f>SUM('[1]gastos ctas'!J317+[2]gctas!J317+[6]ct!J317)</f>
        <v>0</v>
      </c>
      <c r="K317" s="25">
        <f t="shared" si="48"/>
        <v>0</v>
      </c>
      <c r="L317" s="150">
        <f t="shared" si="82"/>
        <v>165300000</v>
      </c>
      <c r="M317" s="25">
        <f t="shared" si="50"/>
        <v>61.206974658064908</v>
      </c>
      <c r="N317" s="152">
        <f>SUM('[1]gastos ctas'!N317+[2]gctas!N317+[6]ct!N317)</f>
        <v>165300000</v>
      </c>
      <c r="O317" s="25">
        <f t="shared" si="51"/>
        <v>61.206974658064908</v>
      </c>
      <c r="P317" s="151">
        <f t="shared" si="83"/>
        <v>104767261</v>
      </c>
      <c r="R317" s="152">
        <f>SUM('[1]gastos ctas'!E317+[2]gctas!E317+[6]ct!E317)</f>
        <v>0</v>
      </c>
      <c r="S317" s="191">
        <f t="shared" si="46"/>
        <v>0</v>
      </c>
    </row>
    <row r="318" spans="1:20" x14ac:dyDescent="0.25">
      <c r="A318" s="169">
        <v>319201060604</v>
      </c>
      <c r="B318" s="33" t="s">
        <v>68</v>
      </c>
      <c r="C318" s="148"/>
      <c r="D318" s="152">
        <f>SUM('[1]gastos ctas'!D318+[2]gctas!D318+[6]ct!D318)</f>
        <v>62270245</v>
      </c>
      <c r="E318" s="152">
        <f>SUM('[1]gastos ctas'!E318+[2]gctas!E318+[6]ct!E318)</f>
        <v>0</v>
      </c>
      <c r="F318" s="150">
        <f t="shared" si="53"/>
        <v>62270245</v>
      </c>
      <c r="G318" s="25">
        <f t="shared" si="54"/>
        <v>2.410060946709285E-4</v>
      </c>
      <c r="H318" s="152"/>
      <c r="I318" s="151">
        <f t="shared" si="55"/>
        <v>62270245</v>
      </c>
      <c r="J318" s="152">
        <f>SUM('[1]gastos ctas'!J318+[2]gctas!J318+[6]ct!J318)</f>
        <v>0</v>
      </c>
      <c r="K318" s="25">
        <f t="shared" si="48"/>
        <v>0</v>
      </c>
      <c r="L318" s="150">
        <f t="shared" si="82"/>
        <v>4670700</v>
      </c>
      <c r="M318" s="25">
        <f t="shared" si="50"/>
        <v>7.5006931480677483</v>
      </c>
      <c r="N318" s="152">
        <f>SUM('[1]gastos ctas'!N318+[2]gctas!N318+[6]ct!N318)</f>
        <v>4670700</v>
      </c>
      <c r="O318" s="25">
        <f t="shared" si="51"/>
        <v>7.5006931480677483</v>
      </c>
      <c r="P318" s="151">
        <f t="shared" si="83"/>
        <v>57599545</v>
      </c>
      <c r="R318" s="152">
        <f>SUM('[1]gastos ctas'!E318+[2]gctas!E318+[6]ct!E318)</f>
        <v>0</v>
      </c>
      <c r="S318" s="191">
        <f t="shared" si="46"/>
        <v>0</v>
      </c>
    </row>
    <row r="319" spans="1:20" x14ac:dyDescent="0.25">
      <c r="A319" s="169">
        <v>319201060605</v>
      </c>
      <c r="B319" s="33" t="s">
        <v>504</v>
      </c>
      <c r="C319" s="148"/>
      <c r="D319" s="152">
        <f>SUM('[1]gastos ctas'!D319+[2]gctas!D319+[6]ct!D319)</f>
        <v>32834628</v>
      </c>
      <c r="E319" s="152">
        <f>SUM('[1]gastos ctas'!E319+[2]gctas!E319+[6]ct!E319)</f>
        <v>0</v>
      </c>
      <c r="F319" s="150">
        <f t="shared" si="53"/>
        <v>32834628</v>
      </c>
      <c r="G319" s="25">
        <f t="shared" si="54"/>
        <v>1.2708068619695845E-4</v>
      </c>
      <c r="H319" s="152"/>
      <c r="I319" s="151">
        <f t="shared" si="55"/>
        <v>32834628</v>
      </c>
      <c r="J319" s="152">
        <f>SUM('[1]gastos ctas'!J319+[2]gctas!J319+[6]ct!J319)</f>
        <v>1221224</v>
      </c>
      <c r="K319" s="25">
        <f t="shared" si="48"/>
        <v>3.7193173012345384</v>
      </c>
      <c r="L319" s="150">
        <f t="shared" si="82"/>
        <v>0</v>
      </c>
      <c r="M319" s="25">
        <f t="shared" si="50"/>
        <v>0</v>
      </c>
      <c r="N319" s="152">
        <f>SUM('[1]gastos ctas'!N319+[2]gctas!N319+[6]ct!N319)</f>
        <v>1221224</v>
      </c>
      <c r="O319" s="25">
        <f t="shared" si="51"/>
        <v>3.7193173012345384</v>
      </c>
      <c r="P319" s="151">
        <f t="shared" si="83"/>
        <v>31613404</v>
      </c>
      <c r="R319" s="152">
        <f>SUM('[1]gastos ctas'!E319+[2]gctas!E319+[6]ct!E319)</f>
        <v>0</v>
      </c>
      <c r="S319" s="191">
        <f t="shared" si="46"/>
        <v>0</v>
      </c>
    </row>
    <row r="320" spans="1:20" x14ac:dyDescent="0.25">
      <c r="A320" s="169">
        <v>3192010607</v>
      </c>
      <c r="B320" s="33" t="s">
        <v>650</v>
      </c>
      <c r="C320" s="148"/>
      <c r="D320" s="23">
        <f>SUM(D321:D325)</f>
        <v>409975835</v>
      </c>
      <c r="E320" s="23">
        <f>SUM(E321:E325)</f>
        <v>0</v>
      </c>
      <c r="F320" s="150">
        <f t="shared" si="53"/>
        <v>409975835</v>
      </c>
      <c r="G320" s="25">
        <f t="shared" si="54"/>
        <v>1.5867397808183184E-3</v>
      </c>
      <c r="H320" s="23">
        <f>SUM(H321:H325)</f>
        <v>0</v>
      </c>
      <c r="I320" s="151">
        <f t="shared" si="55"/>
        <v>409975835</v>
      </c>
      <c r="J320" s="23">
        <f>SUM(J321:J325)</f>
        <v>53810701</v>
      </c>
      <c r="K320" s="25">
        <f t="shared" si="48"/>
        <v>13.125334813940926</v>
      </c>
      <c r="L320" s="150">
        <f t="shared" si="82"/>
        <v>34600415</v>
      </c>
      <c r="M320" s="25">
        <f t="shared" si="50"/>
        <v>8.4396230329038779</v>
      </c>
      <c r="N320" s="23">
        <f>SUM(N321:N325)</f>
        <v>88411116</v>
      </c>
      <c r="O320" s="25">
        <f t="shared" si="51"/>
        <v>21.564957846844802</v>
      </c>
      <c r="P320" s="151">
        <f t="shared" si="83"/>
        <v>321564719</v>
      </c>
      <c r="Q320" s="191"/>
      <c r="R320" s="152">
        <f>SUM('[1]gastos ctas'!E320+[2]gctas!E320+[6]ct!E320)</f>
        <v>0</v>
      </c>
      <c r="S320" s="191">
        <f t="shared" si="46"/>
        <v>0</v>
      </c>
      <c r="T320" s="191"/>
    </row>
    <row r="321" spans="1:19" x14ac:dyDescent="0.25">
      <c r="A321" s="169">
        <v>319201060701</v>
      </c>
      <c r="B321" s="33" t="s">
        <v>628</v>
      </c>
      <c r="C321" s="148"/>
      <c r="D321" s="152">
        <f>SUM('[1]gastos ctas'!D321+[2]gctas!D321+[6]ct!D321)</f>
        <v>170960320</v>
      </c>
      <c r="E321" s="152">
        <f>SUM('[1]gastos ctas'!E321+[2]gctas!E321+[6]ct!E321)</f>
        <v>0</v>
      </c>
      <c r="F321" s="150">
        <f t="shared" si="53"/>
        <v>170960320</v>
      </c>
      <c r="G321" s="25">
        <f t="shared" si="54"/>
        <v>6.6167202436560575E-4</v>
      </c>
      <c r="H321" s="152"/>
      <c r="I321" s="151">
        <f t="shared" si="55"/>
        <v>170960320</v>
      </c>
      <c r="J321" s="152">
        <f>SUM('[1]gastos ctas'!J321+[2]gctas!J321+[6]ct!J321)</f>
        <v>1601139</v>
      </c>
      <c r="K321" s="25">
        <f t="shared" si="48"/>
        <v>0.93655592128044673</v>
      </c>
      <c r="L321" s="150">
        <f t="shared" si="82"/>
        <v>0</v>
      </c>
      <c r="M321" s="25">
        <f t="shared" si="50"/>
        <v>0</v>
      </c>
      <c r="N321" s="152">
        <f>SUM('[1]gastos ctas'!N321+[2]gctas!N321+[6]ct!N321)</f>
        <v>1601139</v>
      </c>
      <c r="O321" s="25">
        <f t="shared" si="51"/>
        <v>0.93655592128044673</v>
      </c>
      <c r="P321" s="151">
        <f t="shared" si="83"/>
        <v>169359181</v>
      </c>
      <c r="R321" s="152">
        <f>SUM('[1]gastos ctas'!E321+[2]gctas!E321+[6]ct!E321)</f>
        <v>0</v>
      </c>
      <c r="S321" s="191">
        <f t="shared" si="46"/>
        <v>0</v>
      </c>
    </row>
    <row r="322" spans="1:19" x14ac:dyDescent="0.25">
      <c r="A322" s="169">
        <v>319201060702</v>
      </c>
      <c r="B322" s="33" t="s">
        <v>470</v>
      </c>
      <c r="C322" s="148"/>
      <c r="D322" s="152">
        <f>SUM('[1]gastos ctas'!D322+[2]gctas!D322+[6]ct!D322)</f>
        <v>72079682</v>
      </c>
      <c r="E322" s="152">
        <f>SUM('[1]gastos ctas'!E322+[2]gctas!E322+[6]ct!E322)</f>
        <v>9000000</v>
      </c>
      <c r="F322" s="150">
        <f t="shared" si="53"/>
        <v>81079682</v>
      </c>
      <c r="G322" s="25">
        <f t="shared" si="54"/>
        <v>3.1380473155326078E-4</v>
      </c>
      <c r="H322" s="152"/>
      <c r="I322" s="151">
        <f t="shared" si="55"/>
        <v>81079682</v>
      </c>
      <c r="J322" s="152">
        <f>SUM('[1]gastos ctas'!J322+[2]gctas!J322+[6]ct!J322)</f>
        <v>46709562</v>
      </c>
      <c r="K322" s="25">
        <f t="shared" si="48"/>
        <v>57.609453870329688</v>
      </c>
      <c r="L322" s="150">
        <f t="shared" si="82"/>
        <v>31865238</v>
      </c>
      <c r="M322" s="25">
        <f t="shared" si="50"/>
        <v>39.301138354242681</v>
      </c>
      <c r="N322" s="152">
        <f>SUM('[1]gastos ctas'!N322+[2]gctas!N322+[6]ct!N322)</f>
        <v>78574800</v>
      </c>
      <c r="O322" s="25">
        <f t="shared" si="51"/>
        <v>96.910592224572369</v>
      </c>
      <c r="P322" s="151">
        <f t="shared" si="83"/>
        <v>2504882</v>
      </c>
      <c r="R322" s="152">
        <f>SUM('[1]gastos ctas'!E322+[2]gctas!E322+[6]ct!E322)</f>
        <v>9000000</v>
      </c>
      <c r="S322" s="191">
        <f t="shared" si="46"/>
        <v>0</v>
      </c>
    </row>
    <row r="323" spans="1:19" x14ac:dyDescent="0.25">
      <c r="A323" s="169">
        <v>319201060703</v>
      </c>
      <c r="B323" s="33" t="s">
        <v>641</v>
      </c>
      <c r="C323" s="148"/>
      <c r="D323" s="152">
        <f>SUM('[1]gastos ctas'!D323+[2]gctas!D323+[6]ct!D323)</f>
        <v>123459319</v>
      </c>
      <c r="E323" s="152">
        <f>SUM('[1]gastos ctas'!E323+[2]gctas!E323+[6]ct!E323)</f>
        <v>0</v>
      </c>
      <c r="F323" s="150">
        <f t="shared" si="53"/>
        <v>123459319</v>
      </c>
      <c r="G323" s="25">
        <f t="shared" si="54"/>
        <v>4.7782770604037873E-4</v>
      </c>
      <c r="H323" s="152"/>
      <c r="I323" s="151">
        <f t="shared" si="55"/>
        <v>123459319</v>
      </c>
      <c r="J323" s="152">
        <f>SUM('[1]gastos ctas'!J323+[2]gctas!J323+[6]ct!J323)</f>
        <v>0</v>
      </c>
      <c r="K323" s="25">
        <f t="shared" si="48"/>
        <v>0</v>
      </c>
      <c r="L323" s="150">
        <f t="shared" si="82"/>
        <v>0</v>
      </c>
      <c r="M323" s="25">
        <f t="shared" si="50"/>
        <v>0</v>
      </c>
      <c r="N323" s="152">
        <f>SUM('[1]gastos ctas'!N323+[2]gctas!N323+[6]ct!N323)</f>
        <v>0</v>
      </c>
      <c r="O323" s="25">
        <f t="shared" si="51"/>
        <v>0</v>
      </c>
      <c r="P323" s="151">
        <f t="shared" si="83"/>
        <v>123459319</v>
      </c>
      <c r="R323" s="152">
        <f>SUM('[1]gastos ctas'!E323+[2]gctas!E323+[6]ct!E323)</f>
        <v>0</v>
      </c>
      <c r="S323" s="191">
        <f t="shared" si="46"/>
        <v>0</v>
      </c>
    </row>
    <row r="324" spans="1:19" x14ac:dyDescent="0.25">
      <c r="A324" s="169">
        <v>319201060704</v>
      </c>
      <c r="B324" s="33" t="s">
        <v>68</v>
      </c>
      <c r="C324" s="148"/>
      <c r="D324" s="152">
        <f>SUM('[1]gastos ctas'!D324+[2]gctas!D324+[6]ct!D324)</f>
        <v>28466398</v>
      </c>
      <c r="E324" s="152">
        <f>SUM('[1]gastos ctas'!E324+[2]gctas!E324+[6]ct!E324)</f>
        <v>-9000000</v>
      </c>
      <c r="F324" s="150">
        <f t="shared" si="53"/>
        <v>19466398</v>
      </c>
      <c r="G324" s="25">
        <f t="shared" si="54"/>
        <v>7.53412895563519E-5</v>
      </c>
      <c r="H324" s="152"/>
      <c r="I324" s="151">
        <f t="shared" si="55"/>
        <v>19466398</v>
      </c>
      <c r="J324" s="152">
        <f>SUM('[1]gastos ctas'!J324+[2]gctas!J324+[6]ct!J324)</f>
        <v>0</v>
      </c>
      <c r="K324" s="25">
        <f t="shared" si="48"/>
        <v>0</v>
      </c>
      <c r="L324" s="150">
        <f t="shared" si="82"/>
        <v>2135177</v>
      </c>
      <c r="M324" s="25">
        <f t="shared" si="50"/>
        <v>10.968526380689433</v>
      </c>
      <c r="N324" s="152">
        <f>SUM('[1]gastos ctas'!N324+[2]gctas!N324+[6]ct!N324)</f>
        <v>2135177</v>
      </c>
      <c r="O324" s="25">
        <f t="shared" si="51"/>
        <v>10.968526380689433</v>
      </c>
      <c r="P324" s="151">
        <f t="shared" si="83"/>
        <v>17331221</v>
      </c>
      <c r="R324" s="152">
        <f>SUM('[1]gastos ctas'!E324+[2]gctas!E324+[6]ct!E324)</f>
        <v>-9000000</v>
      </c>
      <c r="S324" s="191">
        <f t="shared" si="46"/>
        <v>0</v>
      </c>
    </row>
    <row r="325" spans="1:19" x14ac:dyDescent="0.25">
      <c r="A325" s="169">
        <v>319201060705</v>
      </c>
      <c r="B325" s="33" t="s">
        <v>504</v>
      </c>
      <c r="C325" s="148"/>
      <c r="D325" s="152">
        <f>SUM('[1]gastos ctas'!D325+[2]gctas!D325+[6]ct!D325)</f>
        <v>15010116</v>
      </c>
      <c r="E325" s="152">
        <f>SUM('[1]gastos ctas'!E325+[2]gctas!E325+[6]ct!E325)</f>
        <v>0</v>
      </c>
      <c r="F325" s="150">
        <f t="shared" si="53"/>
        <v>15010116</v>
      </c>
      <c r="G325" s="25">
        <f t="shared" si="54"/>
        <v>5.8094029302721047E-5</v>
      </c>
      <c r="H325" s="152"/>
      <c r="I325" s="151">
        <f t="shared" si="55"/>
        <v>15010116</v>
      </c>
      <c r="J325" s="152">
        <f>SUM('[1]gastos ctas'!J325+[2]gctas!J325+[6]ct!J325)</f>
        <v>5500000</v>
      </c>
      <c r="K325" s="25">
        <f t="shared" si="48"/>
        <v>36.641955331990772</v>
      </c>
      <c r="L325" s="150">
        <f t="shared" si="82"/>
        <v>600000</v>
      </c>
      <c r="M325" s="25">
        <f t="shared" si="50"/>
        <v>3.9973042180353571</v>
      </c>
      <c r="N325" s="152">
        <f>SUM('[1]gastos ctas'!N325+[2]gctas!N325+[6]ct!N325)</f>
        <v>6100000</v>
      </c>
      <c r="O325" s="25">
        <f t="shared" si="51"/>
        <v>40.639259550026132</v>
      </c>
      <c r="P325" s="151">
        <f t="shared" si="83"/>
        <v>8910116</v>
      </c>
      <c r="R325" s="152">
        <f>SUM('[1]gastos ctas'!E325+[2]gctas!E325+[6]ct!E325)</f>
        <v>0</v>
      </c>
      <c r="S325" s="191">
        <f t="shared" si="46"/>
        <v>0</v>
      </c>
    </row>
    <row r="326" spans="1:19" x14ac:dyDescent="0.25">
      <c r="A326" s="169">
        <v>3192010608</v>
      </c>
      <c r="B326" s="169" t="s">
        <v>651</v>
      </c>
      <c r="C326" s="148"/>
      <c r="D326" s="23">
        <f>SUM(D327:D331)</f>
        <v>461222814</v>
      </c>
      <c r="E326" s="23">
        <f>SUM(E327:E331)</f>
        <v>0</v>
      </c>
      <c r="F326" s="150">
        <f t="shared" si="53"/>
        <v>461222814</v>
      </c>
      <c r="G326" s="25">
        <f t="shared" si="54"/>
        <v>1.7850822519692362E-3</v>
      </c>
      <c r="H326" s="23">
        <f>SUM(H327:H331)</f>
        <v>0</v>
      </c>
      <c r="I326" s="151">
        <f t="shared" si="55"/>
        <v>461222814</v>
      </c>
      <c r="J326" s="23">
        <f>SUM(J327:J331)</f>
        <v>7008608</v>
      </c>
      <c r="K326" s="25">
        <f t="shared" si="48"/>
        <v>1.5195709724801254</v>
      </c>
      <c r="L326" s="150">
        <f t="shared" si="82"/>
        <v>12547074</v>
      </c>
      <c r="M326" s="25">
        <f t="shared" si="50"/>
        <v>2.7203931850604426</v>
      </c>
      <c r="N326" s="23">
        <f>SUM(N327:N331)</f>
        <v>19555682</v>
      </c>
      <c r="O326" s="25">
        <f t="shared" si="51"/>
        <v>4.2399641575405678</v>
      </c>
      <c r="P326" s="151">
        <f t="shared" si="83"/>
        <v>441667132</v>
      </c>
      <c r="R326" s="152">
        <f>SUM('[1]gastos ctas'!E326+[2]gctas!E326+[6]ct!E326)</f>
        <v>0</v>
      </c>
      <c r="S326" s="191">
        <f t="shared" si="46"/>
        <v>0</v>
      </c>
    </row>
    <row r="327" spans="1:19" x14ac:dyDescent="0.25">
      <c r="A327" s="169">
        <v>319201060801</v>
      </c>
      <c r="B327" s="33" t="s">
        <v>645</v>
      </c>
      <c r="C327" s="148"/>
      <c r="D327" s="152">
        <f>SUM('[1]gastos ctas'!D327+[2]gctas!D327+[6]ct!D327)</f>
        <v>192330360</v>
      </c>
      <c r="E327" s="152">
        <f>SUM('[1]gastos ctas'!E327+[2]gctas!E327+[6]ct!E327)</f>
        <v>0</v>
      </c>
      <c r="F327" s="150">
        <f t="shared" si="53"/>
        <v>192330360</v>
      </c>
      <c r="G327" s="25">
        <f t="shared" si="54"/>
        <v>7.4438102741130642E-4</v>
      </c>
      <c r="H327" s="152"/>
      <c r="I327" s="151">
        <f t="shared" si="55"/>
        <v>192330360</v>
      </c>
      <c r="J327" s="152">
        <f>SUM('[1]gastos ctas'!J327+[2]gctas!J327+[6]ct!J327)</f>
        <v>0</v>
      </c>
      <c r="K327" s="25">
        <f t="shared" si="48"/>
        <v>0</v>
      </c>
      <c r="L327" s="150">
        <f t="shared" si="82"/>
        <v>0</v>
      </c>
      <c r="M327" s="25">
        <f t="shared" si="50"/>
        <v>0</v>
      </c>
      <c r="N327" s="152">
        <f>SUM('[1]gastos ctas'!N327+[2]gctas!N327+[6]ct!N327)</f>
        <v>0</v>
      </c>
      <c r="O327" s="25">
        <f t="shared" si="51"/>
        <v>0</v>
      </c>
      <c r="P327" s="151">
        <f t="shared" si="83"/>
        <v>192330360</v>
      </c>
      <c r="R327" s="152">
        <f>SUM('[1]gastos ctas'!E327+[2]gctas!E327+[6]ct!E327)</f>
        <v>0</v>
      </c>
      <c r="S327" s="191">
        <f t="shared" si="46"/>
        <v>0</v>
      </c>
    </row>
    <row r="328" spans="1:19" x14ac:dyDescent="0.25">
      <c r="A328" s="169">
        <v>319201060802</v>
      </c>
      <c r="B328" s="33" t="s">
        <v>470</v>
      </c>
      <c r="C328" s="148"/>
      <c r="D328" s="152">
        <f>SUM('[1]gastos ctas'!D328+[2]gctas!D328+[6]ct!D328)</f>
        <v>81089643</v>
      </c>
      <c r="E328" s="152">
        <f>SUM('[1]gastos ctas'!E328+[2]gctas!E328+[6]ct!E328)</f>
        <v>0</v>
      </c>
      <c r="F328" s="150">
        <f t="shared" si="53"/>
        <v>81089643</v>
      </c>
      <c r="G328" s="25">
        <f t="shared" si="54"/>
        <v>3.1384328386197609E-4</v>
      </c>
      <c r="H328" s="152"/>
      <c r="I328" s="151">
        <f t="shared" si="55"/>
        <v>81089643</v>
      </c>
      <c r="J328" s="152">
        <f>SUM('[1]gastos ctas'!J328+[2]gctas!J328+[6]ct!J328)</f>
        <v>5500000</v>
      </c>
      <c r="K328" s="25">
        <f t="shared" si="48"/>
        <v>6.7826171093144412</v>
      </c>
      <c r="L328" s="150">
        <f t="shared" si="82"/>
        <v>3000000</v>
      </c>
      <c r="M328" s="25">
        <f t="shared" si="50"/>
        <v>3.6996093323533312</v>
      </c>
      <c r="N328" s="152">
        <f>SUM('[1]gastos ctas'!N328+[2]gctas!N328+[6]ct!N328)</f>
        <v>8500000</v>
      </c>
      <c r="O328" s="25">
        <f t="shared" si="51"/>
        <v>10.482226441667773</v>
      </c>
      <c r="P328" s="151">
        <f t="shared" si="83"/>
        <v>72589643</v>
      </c>
      <c r="R328" s="152">
        <f>SUM('[1]gastos ctas'!E328+[2]gctas!E328+[6]ct!E328)</f>
        <v>0</v>
      </c>
      <c r="S328" s="191">
        <f t="shared" ref="S328:S391" si="84">SUM(E328-R328)</f>
        <v>0</v>
      </c>
    </row>
    <row r="329" spans="1:19" x14ac:dyDescent="0.25">
      <c r="A329" s="169">
        <v>319201060803</v>
      </c>
      <c r="B329" s="33" t="s">
        <v>641</v>
      </c>
      <c r="C329" s="148"/>
      <c r="D329" s="152">
        <f>SUM('[1]gastos ctas'!D329+[2]gctas!D329+[6]ct!D329)</f>
        <v>138891734</v>
      </c>
      <c r="E329" s="152">
        <f>SUM('[1]gastos ctas'!E329+[2]gctas!E329+[6]ct!E329)</f>
        <v>0</v>
      </c>
      <c r="F329" s="150">
        <f t="shared" si="53"/>
        <v>138891734</v>
      </c>
      <c r="G329" s="25">
        <f t="shared" si="54"/>
        <v>5.3755616977921674E-4</v>
      </c>
      <c r="H329" s="152"/>
      <c r="I329" s="151">
        <f t="shared" si="55"/>
        <v>138891734</v>
      </c>
      <c r="J329" s="152">
        <f>SUM('[1]gastos ctas'!J329+[2]gctas!J329+[6]ct!J329)</f>
        <v>0</v>
      </c>
      <c r="K329" s="25">
        <f t="shared" si="48"/>
        <v>0</v>
      </c>
      <c r="L329" s="150">
        <f t="shared" si="82"/>
        <v>7145000</v>
      </c>
      <c r="M329" s="25">
        <f t="shared" si="50"/>
        <v>5.1442946201535653</v>
      </c>
      <c r="N329" s="152">
        <f>SUM('[1]gastos ctas'!N329+[2]gctas!N329+[6]ct!N329)</f>
        <v>7145000</v>
      </c>
      <c r="O329" s="25">
        <f t="shared" si="51"/>
        <v>5.1442946201535653</v>
      </c>
      <c r="P329" s="151">
        <f t="shared" si="83"/>
        <v>131746734</v>
      </c>
      <c r="R329" s="152">
        <f>SUM('[1]gastos ctas'!E329+[2]gctas!E329+[6]ct!E329)</f>
        <v>0</v>
      </c>
      <c r="S329" s="191">
        <f t="shared" si="84"/>
        <v>0</v>
      </c>
    </row>
    <row r="330" spans="1:19" x14ac:dyDescent="0.25">
      <c r="A330" s="169">
        <v>319201060804</v>
      </c>
      <c r="B330" s="33" t="s">
        <v>68</v>
      </c>
      <c r="C330" s="148"/>
      <c r="D330" s="152">
        <f>SUM('[1]gastos ctas'!D330+[2]gctas!D330+[6]ct!D330)</f>
        <v>32024697</v>
      </c>
      <c r="E330" s="152">
        <f>SUM('[1]gastos ctas'!E330+[2]gctas!E330+[6]ct!E330)</f>
        <v>0</v>
      </c>
      <c r="F330" s="150">
        <f t="shared" si="53"/>
        <v>32024697</v>
      </c>
      <c r="G330" s="25">
        <f t="shared" si="54"/>
        <v>1.2394598988633819E-4</v>
      </c>
      <c r="H330" s="152"/>
      <c r="I330" s="151">
        <f t="shared" si="55"/>
        <v>32024697</v>
      </c>
      <c r="J330" s="152">
        <f>SUM('[1]gastos ctas'!J330+[2]gctas!J330+[6]ct!J330)</f>
        <v>0</v>
      </c>
      <c r="K330" s="25">
        <f t="shared" si="48"/>
        <v>0</v>
      </c>
      <c r="L330" s="150">
        <f t="shared" si="82"/>
        <v>2402074</v>
      </c>
      <c r="M330" s="25">
        <f t="shared" si="50"/>
        <v>7.5006923562774066</v>
      </c>
      <c r="N330" s="152">
        <f>SUM('[1]gastos ctas'!N330+[2]gctas!N330+[6]ct!N330)</f>
        <v>2402074</v>
      </c>
      <c r="O330" s="25">
        <f t="shared" si="51"/>
        <v>7.5006923562774066</v>
      </c>
      <c r="P330" s="151">
        <f t="shared" si="83"/>
        <v>29622623</v>
      </c>
      <c r="R330" s="152">
        <f>SUM('[1]gastos ctas'!E330+[2]gctas!E330+[6]ct!E330)</f>
        <v>0</v>
      </c>
      <c r="S330" s="191">
        <f t="shared" si="84"/>
        <v>0</v>
      </c>
    </row>
    <row r="331" spans="1:19" x14ac:dyDescent="0.25">
      <c r="A331" s="169">
        <v>319201060805</v>
      </c>
      <c r="B331" s="33" t="s">
        <v>504</v>
      </c>
      <c r="C331" s="148"/>
      <c r="D331" s="152">
        <f>SUM('[1]gastos ctas'!D331+[2]gctas!D331+[6]ct!D331)</f>
        <v>16886380</v>
      </c>
      <c r="E331" s="152">
        <f>SUM('[1]gastos ctas'!E331+[2]gctas!E331+[6]ct!E331)</f>
        <v>0</v>
      </c>
      <c r="F331" s="150">
        <f t="shared" si="53"/>
        <v>16886380</v>
      </c>
      <c r="G331" s="25">
        <f t="shared" si="54"/>
        <v>6.5355781030398613E-5</v>
      </c>
      <c r="H331" s="152"/>
      <c r="I331" s="151">
        <f t="shared" si="55"/>
        <v>16886380</v>
      </c>
      <c r="J331" s="152">
        <f>SUM('[1]gastos ctas'!J331+[2]gctas!J331+[6]ct!J331)</f>
        <v>1508608</v>
      </c>
      <c r="K331" s="25">
        <f t="shared" ref="K331:K394" si="85">IF(OR(J331=0,F331=0),0,J331/F331)*100</f>
        <v>8.9338745189910451</v>
      </c>
      <c r="L331" s="150">
        <f t="shared" si="82"/>
        <v>0</v>
      </c>
      <c r="M331" s="25">
        <f t="shared" ref="M331:M394" si="86">IF(OR(L331=0,F331=0),0,L331/F331)*100</f>
        <v>0</v>
      </c>
      <c r="N331" s="152">
        <f>SUM('[1]gastos ctas'!N331+[2]gctas!N331+[6]ct!N331)</f>
        <v>1508608</v>
      </c>
      <c r="O331" s="25">
        <f t="shared" ref="O331:O394" si="87">IF(OR(N331=0,F331=0),0,N331/F331)*100</f>
        <v>8.9338745189910451</v>
      </c>
      <c r="P331" s="151">
        <f t="shared" si="83"/>
        <v>15377772</v>
      </c>
      <c r="R331" s="152">
        <f>SUM('[1]gastos ctas'!E331+[2]gctas!E331+[6]ct!E331)</f>
        <v>0</v>
      </c>
      <c r="S331" s="191">
        <f t="shared" si="84"/>
        <v>0</v>
      </c>
    </row>
    <row r="332" spans="1:19" x14ac:dyDescent="0.25">
      <c r="A332" s="169">
        <v>3192010610</v>
      </c>
      <c r="B332" s="33" t="s">
        <v>652</v>
      </c>
      <c r="C332" s="148"/>
      <c r="D332" s="23">
        <f>SUM(D333:D337)</f>
        <v>632088965</v>
      </c>
      <c r="E332" s="23">
        <f>SUM(E333:E337)</f>
        <v>493020298</v>
      </c>
      <c r="F332" s="150">
        <f t="shared" si="53"/>
        <v>1125109263</v>
      </c>
      <c r="G332" s="25">
        <f t="shared" si="54"/>
        <v>4.3545386653564095E-3</v>
      </c>
      <c r="H332" s="23">
        <f>SUM(H333:H337)</f>
        <v>0</v>
      </c>
      <c r="I332" s="151">
        <f t="shared" si="55"/>
        <v>1125109263</v>
      </c>
      <c r="J332" s="23">
        <f>SUM(J333:J337)</f>
        <v>70663059</v>
      </c>
      <c r="K332" s="25">
        <f t="shared" si="85"/>
        <v>6.280550816156599</v>
      </c>
      <c r="L332" s="150">
        <f t="shared" si="82"/>
        <v>464599583</v>
      </c>
      <c r="M332" s="25">
        <f t="shared" si="86"/>
        <v>41.293730153921949</v>
      </c>
      <c r="N332" s="23">
        <f>SUM(N333:N337)</f>
        <v>535262642</v>
      </c>
      <c r="O332" s="25">
        <f t="shared" si="87"/>
        <v>47.574280970078547</v>
      </c>
      <c r="P332" s="151">
        <f t="shared" si="83"/>
        <v>589846621</v>
      </c>
      <c r="R332" s="152">
        <f>SUM('[1]gastos ctas'!E332+[2]gctas!E332+[6]ct!E332)</f>
        <v>493020298</v>
      </c>
      <c r="S332" s="191">
        <f t="shared" si="84"/>
        <v>0</v>
      </c>
    </row>
    <row r="333" spans="1:19" x14ac:dyDescent="0.25">
      <c r="A333" s="169">
        <v>319201061001</v>
      </c>
      <c r="B333" s="33" t="s">
        <v>628</v>
      </c>
      <c r="C333" s="148"/>
      <c r="D333" s="152">
        <f>SUM('[1]gastos ctas'!D333+[2]gctas!D333+[6]ct!D333)</f>
        <v>263581711</v>
      </c>
      <c r="E333" s="152">
        <f>SUM('[1]gastos ctas'!E333+[2]gctas!E333+[6]ct!E333)</f>
        <v>-63581711</v>
      </c>
      <c r="F333" s="150">
        <f t="shared" si="53"/>
        <v>200000000</v>
      </c>
      <c r="G333" s="25">
        <f t="shared" si="54"/>
        <v>7.7406502791478832E-4</v>
      </c>
      <c r="H333" s="152"/>
      <c r="I333" s="151">
        <f t="shared" si="55"/>
        <v>200000000</v>
      </c>
      <c r="J333" s="152">
        <f>SUM('[1]gastos ctas'!J333+[2]gctas!J333+[6]ct!J333)</f>
        <v>63374588</v>
      </c>
      <c r="K333" s="25">
        <f t="shared" si="85"/>
        <v>31.687293999999998</v>
      </c>
      <c r="L333" s="150">
        <f t="shared" si="82"/>
        <v>13919951</v>
      </c>
      <c r="M333" s="25">
        <f t="shared" si="86"/>
        <v>6.9599754999999996</v>
      </c>
      <c r="N333" s="152">
        <f>SUM('[1]gastos ctas'!N333+[2]gctas!N333+[6]ct!N333)</f>
        <v>77294539</v>
      </c>
      <c r="O333" s="25">
        <f t="shared" si="87"/>
        <v>38.6472695</v>
      </c>
      <c r="P333" s="151">
        <f t="shared" si="83"/>
        <v>122705461</v>
      </c>
      <c r="R333" s="152">
        <f>SUM('[1]gastos ctas'!E333+[2]gctas!E333+[6]ct!E333)</f>
        <v>-63581711</v>
      </c>
      <c r="S333" s="191">
        <f t="shared" si="84"/>
        <v>0</v>
      </c>
    </row>
    <row r="334" spans="1:19" x14ac:dyDescent="0.25">
      <c r="A334" s="169">
        <v>319201061002</v>
      </c>
      <c r="B334" s="33" t="s">
        <v>470</v>
      </c>
      <c r="C334" s="148"/>
      <c r="D334" s="152">
        <f>SUM('[1]gastos ctas'!D334+[2]gctas!D334+[6]ct!D334)</f>
        <v>111130383</v>
      </c>
      <c r="E334" s="152">
        <f>SUM('[1]gastos ctas'!E334+[2]gctas!E334+[6]ct!E334)</f>
        <v>-111130383</v>
      </c>
      <c r="F334" s="150">
        <f t="shared" si="53"/>
        <v>0</v>
      </c>
      <c r="G334" s="25">
        <f t="shared" si="54"/>
        <v>0</v>
      </c>
      <c r="H334" s="152"/>
      <c r="I334" s="151">
        <f t="shared" si="55"/>
        <v>0</v>
      </c>
      <c r="J334" s="152">
        <f>SUM('[1]gastos ctas'!J334+[2]gctas!J334+[6]ct!J334)</f>
        <v>0</v>
      </c>
      <c r="K334" s="25">
        <f t="shared" si="85"/>
        <v>0</v>
      </c>
      <c r="L334" s="150">
        <f t="shared" si="82"/>
        <v>0</v>
      </c>
      <c r="M334" s="25">
        <f t="shared" si="86"/>
        <v>0</v>
      </c>
      <c r="N334" s="152">
        <f>SUM('[1]gastos ctas'!N334+[2]gctas!N334+[6]ct!N334)</f>
        <v>0</v>
      </c>
      <c r="O334" s="25">
        <f t="shared" si="87"/>
        <v>0</v>
      </c>
      <c r="P334" s="151">
        <f t="shared" si="83"/>
        <v>0</v>
      </c>
      <c r="R334" s="152">
        <f>SUM('[1]gastos ctas'!E334+[2]gctas!E334+[6]ct!E334)</f>
        <v>-111130383</v>
      </c>
      <c r="S334" s="191">
        <f t="shared" si="84"/>
        <v>0</v>
      </c>
    </row>
    <row r="335" spans="1:19" x14ac:dyDescent="0.25">
      <c r="A335" s="169">
        <v>319201061003</v>
      </c>
      <c r="B335" s="33" t="s">
        <v>641</v>
      </c>
      <c r="C335" s="148"/>
      <c r="D335" s="152">
        <f>SUM('[1]gastos ctas'!D335+[2]gctas!D335+[6]ct!D335)</f>
        <v>190346032</v>
      </c>
      <c r="E335" s="152">
        <f>SUM('[1]gastos ctas'!E335+[2]gctas!E335+[6]ct!E335)</f>
        <v>624763231</v>
      </c>
      <c r="F335" s="150">
        <f t="shared" si="53"/>
        <v>815109263</v>
      </c>
      <c r="G335" s="25">
        <f t="shared" si="54"/>
        <v>3.1547378720884873E-3</v>
      </c>
      <c r="H335" s="152"/>
      <c r="I335" s="151">
        <f t="shared" si="55"/>
        <v>815109263</v>
      </c>
      <c r="J335" s="152">
        <f>SUM('[1]gastos ctas'!J335+[2]gctas!J335+[6]ct!J335)</f>
        <v>0</v>
      </c>
      <c r="K335" s="25">
        <f t="shared" si="85"/>
        <v>0</v>
      </c>
      <c r="L335" s="150">
        <f t="shared" si="82"/>
        <v>450679632</v>
      </c>
      <c r="M335" s="25">
        <f t="shared" si="86"/>
        <v>55.290701806194541</v>
      </c>
      <c r="N335" s="152">
        <f>SUM('[1]gastos ctas'!N335+[2]gctas!N335+[6]ct!N335)</f>
        <v>450679632</v>
      </c>
      <c r="O335" s="25">
        <f t="shared" si="87"/>
        <v>55.290701806194541</v>
      </c>
      <c r="P335" s="151">
        <f t="shared" si="83"/>
        <v>364429631</v>
      </c>
      <c r="R335" s="152">
        <f>SUM('[1]gastos ctas'!E335+[2]gctas!E335+[6]ct!E335)</f>
        <v>624763231</v>
      </c>
      <c r="S335" s="191">
        <f t="shared" si="84"/>
        <v>0</v>
      </c>
    </row>
    <row r="336" spans="1:19" x14ac:dyDescent="0.25">
      <c r="A336" s="169">
        <v>319201061004</v>
      </c>
      <c r="B336" s="33" t="s">
        <v>68</v>
      </c>
      <c r="C336" s="148"/>
      <c r="D336" s="152">
        <f>SUM('[1]gastos ctas'!D336+[2]gctas!D336+[6]ct!D336)</f>
        <v>43888674</v>
      </c>
      <c r="E336" s="152">
        <f>SUM('[1]gastos ctas'!E336+[2]gctas!E336+[6]ct!E336)</f>
        <v>-43888674</v>
      </c>
      <c r="F336" s="150">
        <f t="shared" si="53"/>
        <v>0</v>
      </c>
      <c r="G336" s="25">
        <f t="shared" si="54"/>
        <v>0</v>
      </c>
      <c r="H336" s="152"/>
      <c r="I336" s="151">
        <f t="shared" si="55"/>
        <v>0</v>
      </c>
      <c r="J336" s="152">
        <f>SUM('[1]gastos ctas'!J336+[2]gctas!J336+[6]ct!J336)</f>
        <v>0</v>
      </c>
      <c r="K336" s="25">
        <f t="shared" si="85"/>
        <v>0</v>
      </c>
      <c r="L336" s="150">
        <f t="shared" si="82"/>
        <v>0</v>
      </c>
      <c r="M336" s="25">
        <f t="shared" si="86"/>
        <v>0</v>
      </c>
      <c r="N336" s="152">
        <f>SUM('[1]gastos ctas'!N336+[2]gctas!N336+[6]ct!N336)</f>
        <v>0</v>
      </c>
      <c r="O336" s="25">
        <f t="shared" si="87"/>
        <v>0</v>
      </c>
      <c r="P336" s="151">
        <f t="shared" si="83"/>
        <v>0</v>
      </c>
      <c r="R336" s="152">
        <f>SUM('[1]gastos ctas'!E336+[2]gctas!E336+[6]ct!E336)</f>
        <v>-43888674</v>
      </c>
      <c r="S336" s="191">
        <f t="shared" si="84"/>
        <v>0</v>
      </c>
    </row>
    <row r="337" spans="1:19" x14ac:dyDescent="0.25">
      <c r="A337" s="169">
        <v>319201061005</v>
      </c>
      <c r="B337" s="33" t="s">
        <v>504</v>
      </c>
      <c r="C337" s="148"/>
      <c r="D337" s="152">
        <f>SUM('[1]gastos ctas'!D337+[2]gctas!D337+[6]ct!D337)</f>
        <v>23142165</v>
      </c>
      <c r="E337" s="152">
        <f>SUM('[1]gastos ctas'!E337+[2]gctas!E337+[6]ct!E337)</f>
        <v>86857835</v>
      </c>
      <c r="F337" s="150">
        <f t="shared" si="53"/>
        <v>110000000</v>
      </c>
      <c r="G337" s="25">
        <f t="shared" si="54"/>
        <v>4.2573576535313357E-4</v>
      </c>
      <c r="H337" s="152"/>
      <c r="I337" s="151">
        <f t="shared" si="55"/>
        <v>110000000</v>
      </c>
      <c r="J337" s="152">
        <f>SUM('[1]gastos ctas'!J337+[2]gctas!J337+[6]ct!J337)</f>
        <v>7288471</v>
      </c>
      <c r="K337" s="25">
        <f t="shared" si="85"/>
        <v>6.6258827272727281</v>
      </c>
      <c r="L337" s="150">
        <f t="shared" si="82"/>
        <v>0</v>
      </c>
      <c r="M337" s="25">
        <f t="shared" si="86"/>
        <v>0</v>
      </c>
      <c r="N337" s="152">
        <f>SUM('[1]gastos ctas'!N337+[2]gctas!N337+[6]ct!N337)</f>
        <v>7288471</v>
      </c>
      <c r="O337" s="25">
        <f t="shared" si="87"/>
        <v>6.6258827272727281</v>
      </c>
      <c r="P337" s="151">
        <f t="shared" si="83"/>
        <v>102711529</v>
      </c>
      <c r="R337" s="152">
        <f>SUM('[1]gastos ctas'!E337+[2]gctas!E337+[6]ct!E337)</f>
        <v>86857835</v>
      </c>
      <c r="S337" s="191">
        <f t="shared" si="84"/>
        <v>0</v>
      </c>
    </row>
    <row r="338" spans="1:19" x14ac:dyDescent="0.25">
      <c r="A338" s="169">
        <v>3192010611</v>
      </c>
      <c r="B338" s="33" t="s">
        <v>653</v>
      </c>
      <c r="C338" s="148"/>
      <c r="D338" s="23">
        <f>SUM(D339:D343)</f>
        <v>2049879173</v>
      </c>
      <c r="E338" s="23">
        <f>SUM(E339:E343)</f>
        <v>-647480444</v>
      </c>
      <c r="F338" s="150">
        <f t="shared" si="53"/>
        <v>1402398729</v>
      </c>
      <c r="G338" s="25">
        <f t="shared" si="54"/>
        <v>5.4277390565552431E-3</v>
      </c>
      <c r="H338" s="23">
        <f>SUM(H339:H343)</f>
        <v>0</v>
      </c>
      <c r="I338" s="151">
        <f t="shared" si="55"/>
        <v>1402398729</v>
      </c>
      <c r="J338" s="23">
        <f>SUM(J339:J343)</f>
        <v>408558414</v>
      </c>
      <c r="K338" s="25">
        <f t="shared" si="85"/>
        <v>29.132828314193375</v>
      </c>
      <c r="L338" s="150">
        <f t="shared" si="82"/>
        <v>111213638</v>
      </c>
      <c r="M338" s="25">
        <f t="shared" si="86"/>
        <v>7.9302437816171176</v>
      </c>
      <c r="N338" s="23">
        <f>SUM(N339:N343)</f>
        <v>519772052</v>
      </c>
      <c r="O338" s="25">
        <f t="shared" si="87"/>
        <v>37.06307209581049</v>
      </c>
      <c r="P338" s="151">
        <f t="shared" si="83"/>
        <v>882626677</v>
      </c>
      <c r="R338" s="152">
        <f>SUM('[1]gastos ctas'!E338+[2]gctas!E338+[6]ct!E338)</f>
        <v>-647480444</v>
      </c>
      <c r="S338" s="191">
        <f t="shared" si="84"/>
        <v>0</v>
      </c>
    </row>
    <row r="339" spans="1:19" x14ac:dyDescent="0.25">
      <c r="A339" s="169">
        <v>319201061101</v>
      </c>
      <c r="B339" s="33" t="s">
        <v>628</v>
      </c>
      <c r="C339" s="148"/>
      <c r="D339" s="152">
        <f>SUM('[1]gastos ctas'!D339+[2]gctas!D339+[6]ct!D339)</f>
        <v>854801598</v>
      </c>
      <c r="E339" s="152">
        <f>SUM('[1]gastos ctas'!E339+[2]gctas!E339+[6]ct!E339)</f>
        <v>52519556</v>
      </c>
      <c r="F339" s="150">
        <f t="shared" si="53"/>
        <v>907321154</v>
      </c>
      <c r="G339" s="25">
        <f t="shared" si="54"/>
        <v>3.5116278719934395E-3</v>
      </c>
      <c r="H339" s="152"/>
      <c r="I339" s="151">
        <f t="shared" si="55"/>
        <v>907321154</v>
      </c>
      <c r="J339" s="152">
        <f>SUM('[1]gastos ctas'!J339+[2]gctas!J339+[6]ct!J339)</f>
        <v>359584897</v>
      </c>
      <c r="K339" s="25">
        <f t="shared" si="85"/>
        <v>39.631490505290259</v>
      </c>
      <c r="L339" s="150">
        <f t="shared" si="82"/>
        <v>73100452</v>
      </c>
      <c r="M339" s="25">
        <f t="shared" si="86"/>
        <v>8.0567340106345622</v>
      </c>
      <c r="N339" s="152">
        <f>SUM('[1]gastos ctas'!N339+[2]gctas!N339+[6]ct!N339)</f>
        <v>432685349</v>
      </c>
      <c r="O339" s="25">
        <f t="shared" si="87"/>
        <v>47.688224515924823</v>
      </c>
      <c r="P339" s="151">
        <f t="shared" si="83"/>
        <v>474635805</v>
      </c>
      <c r="R339" s="152">
        <f>SUM('[1]gastos ctas'!E339+[2]gctas!E339+[6]ct!E339)</f>
        <v>52519556</v>
      </c>
      <c r="S339" s="191">
        <f t="shared" si="84"/>
        <v>0</v>
      </c>
    </row>
    <row r="340" spans="1:19" x14ac:dyDescent="0.25">
      <c r="A340" s="169">
        <v>319201061102</v>
      </c>
      <c r="B340" s="33" t="s">
        <v>470</v>
      </c>
      <c r="C340" s="148"/>
      <c r="D340" s="152">
        <f>SUM('[1]gastos ctas'!D340+[2]gctas!D340+[6]ct!D340)</f>
        <v>360398411</v>
      </c>
      <c r="E340" s="152">
        <f>SUM('[1]gastos ctas'!E340+[2]gctas!E340+[6]ct!E340)</f>
        <v>-300000000</v>
      </c>
      <c r="F340" s="150">
        <f t="shared" si="53"/>
        <v>60398411</v>
      </c>
      <c r="G340" s="25">
        <f t="shared" si="54"/>
        <v>2.3376148848361928E-4</v>
      </c>
      <c r="H340" s="152"/>
      <c r="I340" s="151">
        <f t="shared" si="55"/>
        <v>60398411</v>
      </c>
      <c r="J340" s="152">
        <f>SUM('[1]gastos ctas'!J340+[2]gctas!J340+[6]ct!J340)</f>
        <v>0</v>
      </c>
      <c r="K340" s="25">
        <f t="shared" si="85"/>
        <v>0</v>
      </c>
      <c r="L340" s="150">
        <f t="shared" si="82"/>
        <v>3803108</v>
      </c>
      <c r="M340" s="25">
        <f t="shared" si="86"/>
        <v>6.2967020771457047</v>
      </c>
      <c r="N340" s="152">
        <f>SUM('[1]gastos ctas'!N340+[2]gctas!N340+[6]ct!N340)</f>
        <v>3803108</v>
      </c>
      <c r="O340" s="25">
        <f t="shared" si="87"/>
        <v>6.2967020771457047</v>
      </c>
      <c r="P340" s="151">
        <f t="shared" si="83"/>
        <v>56595303</v>
      </c>
      <c r="R340" s="152">
        <f>SUM('[1]gastos ctas'!E340+[2]gctas!E340+[6]ct!E340)</f>
        <v>-300000000</v>
      </c>
      <c r="S340" s="191">
        <f t="shared" si="84"/>
        <v>0</v>
      </c>
    </row>
    <row r="341" spans="1:19" x14ac:dyDescent="0.25">
      <c r="A341" s="169">
        <v>319201061103</v>
      </c>
      <c r="B341" s="33" t="s">
        <v>641</v>
      </c>
      <c r="C341" s="148"/>
      <c r="D341" s="152">
        <f>SUM('[1]gastos ctas'!D341+[2]gctas!D341+[6]ct!D341)</f>
        <v>617296596</v>
      </c>
      <c r="E341" s="152">
        <f>SUM('[1]gastos ctas'!E341+[2]gctas!E341+[6]ct!E341)</f>
        <v>-400000000</v>
      </c>
      <c r="F341" s="150">
        <f t="shared" si="53"/>
        <v>217296596</v>
      </c>
      <c r="G341" s="25">
        <f t="shared" si="54"/>
        <v>8.4100847824264229E-4</v>
      </c>
      <c r="H341" s="152"/>
      <c r="I341" s="151">
        <f t="shared" si="55"/>
        <v>217296596</v>
      </c>
      <c r="J341" s="152">
        <f>SUM('[1]gastos ctas'!J341+[2]gctas!J341+[6]ct!J341)</f>
        <v>0</v>
      </c>
      <c r="K341" s="25">
        <f t="shared" si="85"/>
        <v>0</v>
      </c>
      <c r="L341" s="150">
        <f t="shared" si="82"/>
        <v>5504706</v>
      </c>
      <c r="M341" s="25">
        <f t="shared" si="86"/>
        <v>2.5332683996577656</v>
      </c>
      <c r="N341" s="152">
        <f>SUM('[1]gastos ctas'!N341+[2]gctas!N341+[6]ct!N341)</f>
        <v>5504706</v>
      </c>
      <c r="O341" s="25">
        <f t="shared" si="87"/>
        <v>2.5332683996577656</v>
      </c>
      <c r="P341" s="151">
        <f t="shared" si="83"/>
        <v>211791890</v>
      </c>
      <c r="R341" s="152">
        <f>SUM('[1]gastos ctas'!E341+[2]gctas!E341+[6]ct!E341)</f>
        <v>-400000000</v>
      </c>
      <c r="S341" s="191">
        <f t="shared" si="84"/>
        <v>0</v>
      </c>
    </row>
    <row r="342" spans="1:19" x14ac:dyDescent="0.25">
      <c r="A342" s="169">
        <v>319201061104</v>
      </c>
      <c r="B342" s="33" t="s">
        <v>68</v>
      </c>
      <c r="C342" s="148"/>
      <c r="D342" s="152">
        <f>SUM('[1]gastos ctas'!D342+[2]gctas!D342+[6]ct!D342)</f>
        <v>142331989</v>
      </c>
      <c r="E342" s="152">
        <f>SUM('[1]gastos ctas'!E342+[2]gctas!E342+[6]ct!E342)</f>
        <v>0</v>
      </c>
      <c r="F342" s="150">
        <f t="shared" si="53"/>
        <v>142331989</v>
      </c>
      <c r="G342" s="25">
        <f t="shared" si="54"/>
        <v>5.5087107519226168E-4</v>
      </c>
      <c r="H342" s="152"/>
      <c r="I342" s="151">
        <f t="shared" si="55"/>
        <v>142331989</v>
      </c>
      <c r="J342" s="152">
        <f>SUM('[1]gastos ctas'!J342+[2]gctas!J342+[6]ct!J342)</f>
        <v>2518399</v>
      </c>
      <c r="K342" s="25">
        <f t="shared" si="85"/>
        <v>1.7693836906895188</v>
      </c>
      <c r="L342" s="150">
        <f t="shared" si="82"/>
        <v>28405372</v>
      </c>
      <c r="M342" s="25">
        <f t="shared" si="86"/>
        <v>19.957124325719917</v>
      </c>
      <c r="N342" s="152">
        <f>SUM('[1]gastos ctas'!N342+[2]gctas!N342+[6]ct!N342)</f>
        <v>30923771</v>
      </c>
      <c r="O342" s="25">
        <f t="shared" si="87"/>
        <v>21.726508016409436</v>
      </c>
      <c r="P342" s="151">
        <f t="shared" si="83"/>
        <v>111408218</v>
      </c>
      <c r="R342" s="152">
        <f>SUM('[1]gastos ctas'!E342+[2]gctas!E342+[6]ct!E342)</f>
        <v>0</v>
      </c>
      <c r="S342" s="191">
        <f t="shared" si="84"/>
        <v>0</v>
      </c>
    </row>
    <row r="343" spans="1:19" x14ac:dyDescent="0.25">
      <c r="A343" s="169">
        <v>319201061105</v>
      </c>
      <c r="B343" s="33" t="s">
        <v>504</v>
      </c>
      <c r="C343" s="148"/>
      <c r="D343" s="152">
        <f>SUM('[1]gastos ctas'!D343+[2]gctas!D343+[6]ct!D343)</f>
        <v>75050579</v>
      </c>
      <c r="E343" s="152">
        <f>SUM('[1]gastos ctas'!E343+[2]gctas!E343+[6]ct!E343)</f>
        <v>0</v>
      </c>
      <c r="F343" s="150">
        <f t="shared" si="53"/>
        <v>75050579</v>
      </c>
      <c r="G343" s="25">
        <f t="shared" si="54"/>
        <v>2.9047014264328008E-4</v>
      </c>
      <c r="H343" s="152"/>
      <c r="I343" s="151">
        <f t="shared" si="55"/>
        <v>75050579</v>
      </c>
      <c r="J343" s="152">
        <f>SUM('[1]gastos ctas'!J343+[2]gctas!J343+[6]ct!J343)</f>
        <v>46455118</v>
      </c>
      <c r="K343" s="25">
        <f t="shared" si="85"/>
        <v>61.89841386833271</v>
      </c>
      <c r="L343" s="150">
        <f t="shared" si="82"/>
        <v>400000</v>
      </c>
      <c r="M343" s="25">
        <f t="shared" si="86"/>
        <v>0.53297390283957702</v>
      </c>
      <c r="N343" s="152">
        <f>SUM('[1]gastos ctas'!N343+[2]gctas!N343+[6]ct!N343)</f>
        <v>46855118</v>
      </c>
      <c r="O343" s="25">
        <f t="shared" si="87"/>
        <v>62.43138777117229</v>
      </c>
      <c r="P343" s="151">
        <f t="shared" si="83"/>
        <v>28195461</v>
      </c>
      <c r="R343" s="152">
        <f>SUM('[1]gastos ctas'!E343+[2]gctas!E343+[6]ct!E343)</f>
        <v>0</v>
      </c>
      <c r="S343" s="191">
        <f t="shared" si="84"/>
        <v>0</v>
      </c>
    </row>
    <row r="344" spans="1:19" x14ac:dyDescent="0.25">
      <c r="A344" s="169">
        <v>3192010612</v>
      </c>
      <c r="B344" s="33" t="s">
        <v>85</v>
      </c>
      <c r="C344" s="148"/>
      <c r="D344" s="23">
        <f>SUM(D345:D349)</f>
        <v>172556676</v>
      </c>
      <c r="E344" s="23">
        <f>SUM(E345:E349)</f>
        <v>0</v>
      </c>
      <c r="F344" s="150">
        <f t="shared" si="53"/>
        <v>172556676</v>
      </c>
      <c r="G344" s="25">
        <f t="shared" si="54"/>
        <v>6.6785044112411542E-4</v>
      </c>
      <c r="H344" s="23">
        <f>SUM(H345:H349)</f>
        <v>0</v>
      </c>
      <c r="I344" s="151">
        <f t="shared" si="55"/>
        <v>172556676</v>
      </c>
      <c r="J344" s="23">
        <f>SUM(J345:J349)</f>
        <v>12446143</v>
      </c>
      <c r="K344" s="25">
        <f t="shared" si="85"/>
        <v>7.2127855545849755</v>
      </c>
      <c r="L344" s="150">
        <f t="shared" si="82"/>
        <v>898685</v>
      </c>
      <c r="M344" s="25">
        <f t="shared" si="86"/>
        <v>0.52080569748573513</v>
      </c>
      <c r="N344" s="23">
        <f>SUM(N345:N349)</f>
        <v>13344828</v>
      </c>
      <c r="O344" s="25">
        <f t="shared" si="87"/>
        <v>7.7335912520707106</v>
      </c>
      <c r="P344" s="151">
        <f t="shared" si="83"/>
        <v>159211848</v>
      </c>
      <c r="R344" s="152">
        <f>SUM('[1]gastos ctas'!E344+[2]gctas!E344+[6]ct!E344)</f>
        <v>0</v>
      </c>
      <c r="S344" s="191">
        <f t="shared" si="84"/>
        <v>0</v>
      </c>
    </row>
    <row r="345" spans="1:19" x14ac:dyDescent="0.25">
      <c r="A345" s="169">
        <v>319201061201</v>
      </c>
      <c r="B345" s="33" t="s">
        <v>645</v>
      </c>
      <c r="C345" s="148"/>
      <c r="D345" s="152">
        <f>SUM('[1]gastos ctas'!D345+[2]gctas!D345+[6]ct!D345)</f>
        <v>71956301</v>
      </c>
      <c r="E345" s="152">
        <f>SUM('[1]gastos ctas'!E345+[2]gctas!E345+[6]ct!E345)</f>
        <v>0</v>
      </c>
      <c r="F345" s="150">
        <f t="shared" si="53"/>
        <v>71956301</v>
      </c>
      <c r="G345" s="25">
        <f t="shared" si="54"/>
        <v>2.7849428071104952E-4</v>
      </c>
      <c r="H345" s="152"/>
      <c r="I345" s="151">
        <f t="shared" si="55"/>
        <v>71956301</v>
      </c>
      <c r="J345" s="152">
        <f>SUM('[1]gastos ctas'!J345+[2]gctas!J345+[6]ct!J345)</f>
        <v>0</v>
      </c>
      <c r="K345" s="25">
        <f t="shared" si="85"/>
        <v>0</v>
      </c>
      <c r="L345" s="150">
        <f t="shared" si="82"/>
        <v>0</v>
      </c>
      <c r="M345" s="25">
        <f t="shared" si="86"/>
        <v>0</v>
      </c>
      <c r="N345" s="152">
        <f>SUM('[1]gastos ctas'!N345+[2]gctas!N345+[6]ct!N345)</f>
        <v>0</v>
      </c>
      <c r="O345" s="25">
        <f t="shared" si="87"/>
        <v>0</v>
      </c>
      <c r="P345" s="151">
        <f t="shared" si="83"/>
        <v>71956301</v>
      </c>
      <c r="R345" s="152">
        <f>SUM('[1]gastos ctas'!E345+[2]gctas!E345+[6]ct!E345)</f>
        <v>0</v>
      </c>
      <c r="S345" s="191">
        <f t="shared" si="84"/>
        <v>0</v>
      </c>
    </row>
    <row r="346" spans="1:19" x14ac:dyDescent="0.25">
      <c r="A346" s="169">
        <v>319201061202</v>
      </c>
      <c r="B346" s="33" t="s">
        <v>470</v>
      </c>
      <c r="C346" s="148"/>
      <c r="D346" s="152">
        <f>SUM('[1]gastos ctas'!D346+[2]gctas!D346+[6]ct!D346)</f>
        <v>30337960</v>
      </c>
      <c r="E346" s="152">
        <f>SUM('[1]gastos ctas'!E346+[2]gctas!E346+[6]ct!E346)</f>
        <v>19000000</v>
      </c>
      <c r="F346" s="150">
        <f t="shared" si="53"/>
        <v>49337960</v>
      </c>
      <c r="G346" s="25">
        <f t="shared" si="54"/>
        <v>1.9095394692329355E-4</v>
      </c>
      <c r="H346" s="152"/>
      <c r="I346" s="151">
        <f t="shared" si="55"/>
        <v>49337960</v>
      </c>
      <c r="J346" s="152">
        <f>SUM('[1]gastos ctas'!J346+[2]gctas!J346+[6]ct!J346)</f>
        <v>0</v>
      </c>
      <c r="K346" s="25">
        <f t="shared" si="85"/>
        <v>0</v>
      </c>
      <c r="L346" s="150">
        <f t="shared" si="82"/>
        <v>0</v>
      </c>
      <c r="M346" s="25">
        <f t="shared" si="86"/>
        <v>0</v>
      </c>
      <c r="N346" s="152">
        <f>SUM('[1]gastos ctas'!N346+[2]gctas!N346+[6]ct!N346)</f>
        <v>0</v>
      </c>
      <c r="O346" s="25">
        <f t="shared" si="87"/>
        <v>0</v>
      </c>
      <c r="P346" s="151">
        <f t="shared" si="83"/>
        <v>49337960</v>
      </c>
      <c r="R346" s="152">
        <f>SUM('[1]gastos ctas'!E346+[2]gctas!E346+[6]ct!E346)</f>
        <v>19000000</v>
      </c>
      <c r="S346" s="191">
        <f t="shared" si="84"/>
        <v>0</v>
      </c>
    </row>
    <row r="347" spans="1:19" x14ac:dyDescent="0.25">
      <c r="A347" s="169">
        <v>319201061203</v>
      </c>
      <c r="B347" s="33" t="s">
        <v>641</v>
      </c>
      <c r="C347" s="148"/>
      <c r="D347" s="152">
        <f>SUM('[1]gastos ctas'!D347+[2]gctas!D347+[6]ct!D347)</f>
        <v>51963379</v>
      </c>
      <c r="E347" s="152">
        <f>SUM('[1]gastos ctas'!E347+[2]gctas!E347+[6]ct!E347)</f>
        <v>-19000000</v>
      </c>
      <c r="F347" s="150">
        <f t="shared" si="53"/>
        <v>32963379</v>
      </c>
      <c r="G347" s="25">
        <f t="shared" si="54"/>
        <v>1.2757899442900373E-4</v>
      </c>
      <c r="H347" s="152"/>
      <c r="I347" s="151">
        <f t="shared" si="55"/>
        <v>32963379</v>
      </c>
      <c r="J347" s="152">
        <f>SUM('[1]gastos ctas'!J347+[2]gctas!J347+[6]ct!J347)</f>
        <v>6897680</v>
      </c>
      <c r="K347" s="25">
        <f t="shared" si="85"/>
        <v>20.925281962143504</v>
      </c>
      <c r="L347" s="150">
        <f t="shared" si="82"/>
        <v>0</v>
      </c>
      <c r="M347" s="25">
        <f t="shared" si="86"/>
        <v>0</v>
      </c>
      <c r="N347" s="152">
        <f>SUM('[1]gastos ctas'!N347+[2]gctas!N347+[6]ct!N347)</f>
        <v>6897680</v>
      </c>
      <c r="O347" s="25">
        <f t="shared" si="87"/>
        <v>20.925281962143504</v>
      </c>
      <c r="P347" s="151">
        <f t="shared" si="83"/>
        <v>26065699</v>
      </c>
      <c r="R347" s="152">
        <f>SUM('[1]gastos ctas'!E347+[2]gctas!E347+[6]ct!E347)</f>
        <v>-19000000</v>
      </c>
      <c r="S347" s="191">
        <f t="shared" si="84"/>
        <v>0</v>
      </c>
    </row>
    <row r="348" spans="1:19" x14ac:dyDescent="0.25">
      <c r="A348" s="169">
        <v>319201061204</v>
      </c>
      <c r="B348" s="33" t="s">
        <v>68</v>
      </c>
      <c r="C348" s="148"/>
      <c r="D348" s="152">
        <f>SUM('[1]gastos ctas'!D348+[2]gctas!D348+[6]ct!D348)</f>
        <v>11981357</v>
      </c>
      <c r="E348" s="152">
        <f>SUM('[1]gastos ctas'!E348+[2]gctas!E348+[6]ct!E348)</f>
        <v>0</v>
      </c>
      <c r="F348" s="150">
        <f t="shared" si="53"/>
        <v>11981357</v>
      </c>
      <c r="G348" s="25">
        <f t="shared" si="54"/>
        <v>4.6371747203310219E-5</v>
      </c>
      <c r="H348" s="152"/>
      <c r="I348" s="151">
        <f t="shared" si="55"/>
        <v>11981357</v>
      </c>
      <c r="J348" s="152">
        <f>SUM('[1]gastos ctas'!J348+[2]gctas!J348+[6]ct!J348)</f>
        <v>0</v>
      </c>
      <c r="K348" s="25">
        <f t="shared" si="85"/>
        <v>0</v>
      </c>
      <c r="L348" s="150">
        <f t="shared" si="82"/>
        <v>898685</v>
      </c>
      <c r="M348" s="25">
        <f t="shared" si="86"/>
        <v>7.5006946208179919</v>
      </c>
      <c r="N348" s="152">
        <f>SUM('[1]gastos ctas'!N348+[2]gctas!N348+[6]ct!N348)</f>
        <v>898685</v>
      </c>
      <c r="O348" s="25">
        <f t="shared" si="87"/>
        <v>7.5006946208179919</v>
      </c>
      <c r="P348" s="151">
        <f t="shared" si="83"/>
        <v>11082672</v>
      </c>
      <c r="R348" s="152">
        <f>SUM('[1]gastos ctas'!E348+[2]gctas!E348+[6]ct!E348)</f>
        <v>0</v>
      </c>
      <c r="S348" s="191">
        <f t="shared" si="84"/>
        <v>0</v>
      </c>
    </row>
    <row r="349" spans="1:19" x14ac:dyDescent="0.25">
      <c r="A349" s="169">
        <v>319201061205</v>
      </c>
      <c r="B349" s="33" t="s">
        <v>504</v>
      </c>
      <c r="C349" s="148"/>
      <c r="D349" s="152">
        <f>SUM('[1]gastos ctas'!D349+[2]gctas!D349+[6]ct!D349)</f>
        <v>6317679</v>
      </c>
      <c r="E349" s="152">
        <f>SUM('[1]gastos ctas'!E349+[2]gctas!E349+[6]ct!E349)</f>
        <v>0</v>
      </c>
      <c r="F349" s="150">
        <f t="shared" si="53"/>
        <v>6317679</v>
      </c>
      <c r="G349" s="25">
        <f t="shared" si="54"/>
        <v>2.4451471857458359E-5</v>
      </c>
      <c r="H349" s="152"/>
      <c r="I349" s="151">
        <f t="shared" si="55"/>
        <v>6317679</v>
      </c>
      <c r="J349" s="152">
        <f>SUM('[1]gastos ctas'!J349+[2]gctas!J349+[6]ct!J349)</f>
        <v>5548463</v>
      </c>
      <c r="K349" s="25">
        <f t="shared" si="85"/>
        <v>87.824389304996345</v>
      </c>
      <c r="L349" s="150">
        <f t="shared" si="82"/>
        <v>0</v>
      </c>
      <c r="M349" s="25">
        <f t="shared" si="86"/>
        <v>0</v>
      </c>
      <c r="N349" s="152">
        <f>SUM('[1]gastos ctas'!N349+[2]gctas!N349+[6]ct!N349)</f>
        <v>5548463</v>
      </c>
      <c r="O349" s="25">
        <f t="shared" si="87"/>
        <v>87.824389304996345</v>
      </c>
      <c r="P349" s="151">
        <f t="shared" si="83"/>
        <v>769216</v>
      </c>
      <c r="R349" s="152">
        <f>SUM('[1]gastos ctas'!E349+[2]gctas!E349+[6]ct!E349)</f>
        <v>0</v>
      </c>
      <c r="S349" s="191">
        <f t="shared" si="84"/>
        <v>0</v>
      </c>
    </row>
    <row r="350" spans="1:19" x14ac:dyDescent="0.25">
      <c r="A350" s="169">
        <v>3192010613</v>
      </c>
      <c r="B350" s="33" t="s">
        <v>654</v>
      </c>
      <c r="C350" s="148"/>
      <c r="D350" s="23">
        <f>SUM(D351:D354)</f>
        <v>0</v>
      </c>
      <c r="E350" s="23">
        <f>SUM(E351:E354)</f>
        <v>1000000000</v>
      </c>
      <c r="F350" s="150">
        <f t="shared" si="53"/>
        <v>1000000000</v>
      </c>
      <c r="G350" s="25">
        <f t="shared" si="54"/>
        <v>3.8703251395739418E-3</v>
      </c>
      <c r="H350" s="23">
        <f>SUM(H351:H354)</f>
        <v>0</v>
      </c>
      <c r="I350" s="151">
        <f t="shared" si="55"/>
        <v>1000000000</v>
      </c>
      <c r="J350" s="23">
        <f>SUM(J351:J354)</f>
        <v>163458931</v>
      </c>
      <c r="K350" s="25">
        <f t="shared" si="85"/>
        <v>16.345893100000001</v>
      </c>
      <c r="L350" s="150">
        <f t="shared" si="82"/>
        <v>172832529</v>
      </c>
      <c r="M350" s="25">
        <f t="shared" si="86"/>
        <v>17.283252900000001</v>
      </c>
      <c r="N350" s="23">
        <f>SUM(N351:N354)</f>
        <v>336291460</v>
      </c>
      <c r="O350" s="25">
        <f t="shared" si="87"/>
        <v>33.629145999999999</v>
      </c>
      <c r="P350" s="151">
        <f t="shared" si="83"/>
        <v>663708540</v>
      </c>
      <c r="R350" s="152">
        <f>SUM('[1]gastos ctas'!E350+[2]gctas!E350+[6]ct!E350)</f>
        <v>1000000000</v>
      </c>
      <c r="S350" s="191">
        <f t="shared" si="84"/>
        <v>0</v>
      </c>
    </row>
    <row r="351" spans="1:19" x14ac:dyDescent="0.25">
      <c r="A351" s="169">
        <v>319201061301</v>
      </c>
      <c r="B351" s="33" t="s">
        <v>645</v>
      </c>
      <c r="C351" s="148"/>
      <c r="D351" s="152">
        <f>SUM('[1]gastos ctas'!D351+[2]gctas!D351+[6]ct!D351)</f>
        <v>0</v>
      </c>
      <c r="E351" s="152">
        <f>SUM('[1]gastos ctas'!E351+[2]gctas!E351+[6]ct!E351)</f>
        <v>350000000</v>
      </c>
      <c r="F351" s="150">
        <f t="shared" si="53"/>
        <v>350000000</v>
      </c>
      <c r="G351" s="25">
        <f t="shared" si="54"/>
        <v>1.3546137988508795E-3</v>
      </c>
      <c r="H351" s="152"/>
      <c r="I351" s="151">
        <f t="shared" si="55"/>
        <v>350000000</v>
      </c>
      <c r="J351" s="152">
        <f>SUM('[1]gastos ctas'!J351+[2]gctas!J351+[6]ct!J351)</f>
        <v>11124138</v>
      </c>
      <c r="K351" s="25">
        <f t="shared" si="85"/>
        <v>3.1783251428571426</v>
      </c>
      <c r="L351" s="150">
        <f t="shared" si="82"/>
        <v>3878920</v>
      </c>
      <c r="M351" s="25">
        <f t="shared" si="86"/>
        <v>1.1082628571428572</v>
      </c>
      <c r="N351" s="152">
        <f>SUM('[1]gastos ctas'!N351+[2]gctas!N351+[6]ct!N351)</f>
        <v>15003058</v>
      </c>
      <c r="O351" s="25">
        <f t="shared" si="87"/>
        <v>4.2865880000000001</v>
      </c>
      <c r="P351" s="151">
        <f t="shared" si="83"/>
        <v>334996942</v>
      </c>
      <c r="R351" s="152">
        <f>SUM('[1]gastos ctas'!E351+[2]gctas!E351+[6]ct!E351)</f>
        <v>350000000</v>
      </c>
      <c r="S351" s="191">
        <f t="shared" si="84"/>
        <v>0</v>
      </c>
    </row>
    <row r="352" spans="1:19" x14ac:dyDescent="0.25">
      <c r="A352" s="169">
        <v>319201061302</v>
      </c>
      <c r="B352" s="33" t="s">
        <v>470</v>
      </c>
      <c r="C352" s="148"/>
      <c r="D352" s="152">
        <f>SUM('[1]gastos ctas'!D352+[2]gctas!D352+[6]ct!D352)</f>
        <v>0</v>
      </c>
      <c r="E352" s="152">
        <f>SUM('[1]gastos ctas'!E352+[2]gctas!E352+[6]ct!E352)</f>
        <v>100000000</v>
      </c>
      <c r="F352" s="150">
        <f t="shared" si="53"/>
        <v>100000000</v>
      </c>
      <c r="G352" s="25">
        <f t="shared" si="54"/>
        <v>3.8703251395739416E-4</v>
      </c>
      <c r="H352" s="152"/>
      <c r="I352" s="151">
        <f t="shared" si="55"/>
        <v>100000000</v>
      </c>
      <c r="J352" s="152">
        <f>SUM('[1]gastos ctas'!J352+[2]gctas!J352+[6]ct!J352)</f>
        <v>0</v>
      </c>
      <c r="K352" s="25">
        <f t="shared" si="85"/>
        <v>0</v>
      </c>
      <c r="L352" s="150">
        <f t="shared" si="82"/>
        <v>1901554</v>
      </c>
      <c r="M352" s="25">
        <f t="shared" si="86"/>
        <v>1.9015540000000002</v>
      </c>
      <c r="N352" s="152">
        <f>SUM('[1]gastos ctas'!N352+[2]gctas!N352+[6]ct!N352)</f>
        <v>1901554</v>
      </c>
      <c r="O352" s="25">
        <f t="shared" si="87"/>
        <v>1.9015540000000002</v>
      </c>
      <c r="P352" s="151">
        <f t="shared" si="83"/>
        <v>98098446</v>
      </c>
      <c r="R352" s="152">
        <f>SUM('[1]gastos ctas'!E352+[2]gctas!E352+[6]ct!E352)</f>
        <v>100000000</v>
      </c>
      <c r="S352" s="191">
        <f t="shared" si="84"/>
        <v>0</v>
      </c>
    </row>
    <row r="353" spans="1:19" x14ac:dyDescent="0.25">
      <c r="A353" s="169">
        <v>319201061303</v>
      </c>
      <c r="B353" s="33" t="s">
        <v>641</v>
      </c>
      <c r="C353" s="148"/>
      <c r="D353" s="152">
        <f>SUM('[1]gastos ctas'!D353+[2]gctas!D353+[6]ct!D353)</f>
        <v>0</v>
      </c>
      <c r="E353" s="152">
        <f>SUM('[1]gastos ctas'!E353+[2]gctas!E353+[6]ct!E353)</f>
        <v>500000000</v>
      </c>
      <c r="F353" s="150">
        <f t="shared" si="53"/>
        <v>500000000</v>
      </c>
      <c r="G353" s="25">
        <f t="shared" si="54"/>
        <v>1.9351625697869709E-3</v>
      </c>
      <c r="H353" s="152"/>
      <c r="I353" s="151">
        <f t="shared" si="55"/>
        <v>500000000</v>
      </c>
      <c r="J353" s="152">
        <f>SUM('[1]gastos ctas'!J353+[2]gctas!J353+[6]ct!J353)</f>
        <v>148156001</v>
      </c>
      <c r="K353" s="25">
        <f t="shared" si="85"/>
        <v>29.631200200000002</v>
      </c>
      <c r="L353" s="150">
        <f t="shared" si="82"/>
        <v>167052055</v>
      </c>
      <c r="M353" s="25">
        <f t="shared" si="86"/>
        <v>33.410411000000003</v>
      </c>
      <c r="N353" s="152">
        <f>SUM('[1]gastos ctas'!N353+[2]gctas!N353+[6]ct!N353)</f>
        <v>315208056</v>
      </c>
      <c r="O353" s="25">
        <f t="shared" si="87"/>
        <v>63.041611200000006</v>
      </c>
      <c r="P353" s="151">
        <f t="shared" si="83"/>
        <v>184791944</v>
      </c>
      <c r="R353" s="152">
        <f>SUM('[1]gastos ctas'!E353+[2]gctas!E353+[6]ct!E353)</f>
        <v>500000000</v>
      </c>
      <c r="S353" s="191">
        <f t="shared" si="84"/>
        <v>0</v>
      </c>
    </row>
    <row r="354" spans="1:19" x14ac:dyDescent="0.25">
      <c r="A354" s="169">
        <v>319201061304</v>
      </c>
      <c r="B354" s="33" t="s">
        <v>504</v>
      </c>
      <c r="C354" s="148"/>
      <c r="D354" s="152">
        <f>SUM('[1]gastos ctas'!D354+[2]gctas!D354+[6]ct!D354)</f>
        <v>0</v>
      </c>
      <c r="E354" s="152">
        <f>SUM('[1]gastos ctas'!E354+[2]gctas!E354+[6]ct!E354)</f>
        <v>50000000</v>
      </c>
      <c r="F354" s="150">
        <f t="shared" si="53"/>
        <v>50000000</v>
      </c>
      <c r="G354" s="25">
        <f t="shared" si="54"/>
        <v>1.9351625697869708E-4</v>
      </c>
      <c r="H354" s="152"/>
      <c r="I354" s="151">
        <f t="shared" si="55"/>
        <v>50000000</v>
      </c>
      <c r="J354" s="152">
        <f>SUM('[1]gastos ctas'!J354+[2]gctas!J354+[6]ct!J354)</f>
        <v>4178792</v>
      </c>
      <c r="K354" s="25">
        <f t="shared" si="85"/>
        <v>8.3575839999999992</v>
      </c>
      <c r="L354" s="150">
        <f t="shared" si="82"/>
        <v>0</v>
      </c>
      <c r="M354" s="25">
        <f t="shared" si="86"/>
        <v>0</v>
      </c>
      <c r="N354" s="152">
        <f>SUM('[1]gastos ctas'!N354+[2]gctas!N354+[6]ct!N354)</f>
        <v>4178792</v>
      </c>
      <c r="O354" s="25">
        <f t="shared" si="87"/>
        <v>8.3575839999999992</v>
      </c>
      <c r="P354" s="151">
        <f t="shared" si="83"/>
        <v>45821208</v>
      </c>
      <c r="R354" s="152">
        <f>SUM('[1]gastos ctas'!E354+[2]gctas!E354+[6]ct!E354)</f>
        <v>50000000</v>
      </c>
      <c r="S354" s="191">
        <f t="shared" si="84"/>
        <v>0</v>
      </c>
    </row>
    <row r="355" spans="1:19" x14ac:dyDescent="0.25">
      <c r="A355" s="169">
        <v>3192010614</v>
      </c>
      <c r="B355" s="33" t="s">
        <v>655</v>
      </c>
      <c r="C355" s="148"/>
      <c r="D355" s="23">
        <f>SUM(D356:D361)</f>
        <v>21523731312</v>
      </c>
      <c r="E355" s="23">
        <f>SUM(E356:E361)</f>
        <v>0</v>
      </c>
      <c r="F355" s="150">
        <f t="shared" si="53"/>
        <v>21523731312</v>
      </c>
      <c r="G355" s="25">
        <f t="shared" si="54"/>
        <v>8.3303838394268415E-2</v>
      </c>
      <c r="H355" s="23">
        <f>SUM(H356:H361)</f>
        <v>0</v>
      </c>
      <c r="I355" s="151">
        <f t="shared" si="55"/>
        <v>21523731312</v>
      </c>
      <c r="J355" s="23">
        <f>SUM(J356:J361)</f>
        <v>226794648</v>
      </c>
      <c r="K355" s="25">
        <f t="shared" si="85"/>
        <v>1.0536957775232796</v>
      </c>
      <c r="L355" s="150">
        <f t="shared" si="82"/>
        <v>1287249875</v>
      </c>
      <c r="M355" s="25">
        <f t="shared" si="86"/>
        <v>5.9806074343732734</v>
      </c>
      <c r="N355" s="23">
        <f>SUM(N356:N361)</f>
        <v>1514044523</v>
      </c>
      <c r="O355" s="25">
        <f t="shared" si="87"/>
        <v>7.0343032118965532</v>
      </c>
      <c r="P355" s="151">
        <f t="shared" si="83"/>
        <v>20009686789</v>
      </c>
      <c r="R355" s="152">
        <f>SUM('[1]gastos ctas'!E355+[2]gctas!E355+[6]ct!E355)</f>
        <v>0</v>
      </c>
      <c r="S355" s="191">
        <f t="shared" si="84"/>
        <v>0</v>
      </c>
    </row>
    <row r="356" spans="1:19" x14ac:dyDescent="0.25">
      <c r="A356" s="169">
        <v>319201061401</v>
      </c>
      <c r="B356" s="33" t="s">
        <v>645</v>
      </c>
      <c r="C356" s="148"/>
      <c r="D356" s="152">
        <f>SUM('[1]gastos ctas'!D356+[2]gctas!D356+[6]ct!D356)</f>
        <v>8975416775</v>
      </c>
      <c r="E356" s="152">
        <f>SUM('[1]gastos ctas'!E356+[2]gctas!E356+[6]ct!E356)</f>
        <v>0</v>
      </c>
      <c r="F356" s="150">
        <f t="shared" si="53"/>
        <v>8975416775</v>
      </c>
      <c r="G356" s="25">
        <f t="shared" si="54"/>
        <v>3.4737781182436173E-2</v>
      </c>
      <c r="H356" s="152"/>
      <c r="I356" s="151">
        <f t="shared" si="55"/>
        <v>8975416775</v>
      </c>
      <c r="J356" s="152">
        <f>SUM('[1]gastos ctas'!J356+[2]gctas!J356+[6]ct!J356)</f>
        <v>218204310</v>
      </c>
      <c r="K356" s="25">
        <f t="shared" si="85"/>
        <v>2.4311328985611369</v>
      </c>
      <c r="L356" s="150">
        <f t="shared" si="82"/>
        <v>365591779</v>
      </c>
      <c r="M356" s="25">
        <f t="shared" si="86"/>
        <v>4.0732568544149856</v>
      </c>
      <c r="N356" s="152">
        <f>SUM('[1]gastos ctas'!N356+[2]gctas!N356+[6]ct!N356)</f>
        <v>583796089</v>
      </c>
      <c r="O356" s="25">
        <f t="shared" si="87"/>
        <v>6.5043897529761221</v>
      </c>
      <c r="P356" s="151">
        <f t="shared" si="83"/>
        <v>8391620686</v>
      </c>
      <c r="R356" s="152">
        <f>SUM('[1]gastos ctas'!E356+[2]gctas!E356+[6]ct!E356)</f>
        <v>0</v>
      </c>
      <c r="S356" s="191">
        <f t="shared" si="84"/>
        <v>0</v>
      </c>
    </row>
    <row r="357" spans="1:19" x14ac:dyDescent="0.25">
      <c r="A357" s="169">
        <v>319201061402</v>
      </c>
      <c r="B357" s="33" t="s">
        <v>470</v>
      </c>
      <c r="C357" s="148"/>
      <c r="D357" s="152">
        <f>SUM('[1]gastos ctas'!D357+[2]gctas!D357+[6]ct!D357)</f>
        <v>3784183316</v>
      </c>
      <c r="E357" s="152">
        <f>SUM('[1]gastos ctas'!E357+[2]gctas!E357+[6]ct!E357)</f>
        <v>0</v>
      </c>
      <c r="F357" s="150">
        <f t="shared" si="53"/>
        <v>3784183316</v>
      </c>
      <c r="G357" s="25">
        <f t="shared" si="54"/>
        <v>1.4646019820671081E-2</v>
      </c>
      <c r="H357" s="152"/>
      <c r="I357" s="151">
        <f t="shared" si="55"/>
        <v>3784183316</v>
      </c>
      <c r="J357" s="152">
        <f>SUM('[1]gastos ctas'!J357+[2]gctas!J357+[6]ct!J357)</f>
        <v>174949</v>
      </c>
      <c r="K357" s="25">
        <f t="shared" si="85"/>
        <v>4.6231639799344222E-3</v>
      </c>
      <c r="L357" s="150">
        <f t="shared" si="82"/>
        <v>75602530</v>
      </c>
      <c r="M357" s="25">
        <f t="shared" si="86"/>
        <v>1.9978559093673673</v>
      </c>
      <c r="N357" s="152">
        <f>SUM('[1]gastos ctas'!N357+[2]gctas!N357+[6]ct!N357)</f>
        <v>75777479</v>
      </c>
      <c r="O357" s="25">
        <f t="shared" si="87"/>
        <v>2.0024790733473017</v>
      </c>
      <c r="P357" s="151">
        <f t="shared" si="83"/>
        <v>3708405837</v>
      </c>
      <c r="R357" s="152">
        <f>SUM('[1]gastos ctas'!E357+[2]gctas!E357+[6]ct!E357)</f>
        <v>0</v>
      </c>
      <c r="S357" s="191">
        <f t="shared" si="84"/>
        <v>0</v>
      </c>
    </row>
    <row r="358" spans="1:19" x14ac:dyDescent="0.25">
      <c r="A358" s="169">
        <v>319201061403</v>
      </c>
      <c r="B358" s="33" t="s">
        <v>641</v>
      </c>
      <c r="C358" s="148"/>
      <c r="D358" s="152">
        <f>SUM('[1]gastos ctas'!D358+[2]gctas!D358+[6]ct!D358)</f>
        <v>6481614259</v>
      </c>
      <c r="E358" s="152">
        <f>SUM('[1]gastos ctas'!E358+[2]gctas!E358+[6]ct!E358)</f>
        <v>-1000000000</v>
      </c>
      <c r="F358" s="150">
        <f t="shared" si="53"/>
        <v>5481614259</v>
      </c>
      <c r="G358" s="25">
        <f t="shared" si="54"/>
        <v>2.121562947205468E-2</v>
      </c>
      <c r="H358" s="152"/>
      <c r="I358" s="151">
        <f t="shared" si="55"/>
        <v>5481614259</v>
      </c>
      <c r="J358" s="152">
        <f>SUM('[1]gastos ctas'!J358+[2]gctas!J358+[6]ct!J358)</f>
        <v>0</v>
      </c>
      <c r="K358" s="25">
        <f t="shared" si="85"/>
        <v>0</v>
      </c>
      <c r="L358" s="150">
        <f t="shared" si="82"/>
        <v>358602098</v>
      </c>
      <c r="M358" s="25">
        <f t="shared" si="86"/>
        <v>6.5419068372282565</v>
      </c>
      <c r="N358" s="152">
        <f>SUM('[1]gastos ctas'!N358+[2]gctas!N358+[6]ct!N358)</f>
        <v>358602098</v>
      </c>
      <c r="O358" s="25">
        <f t="shared" si="87"/>
        <v>6.5419068372282565</v>
      </c>
      <c r="P358" s="151">
        <f t="shared" si="83"/>
        <v>5123012161</v>
      </c>
      <c r="R358" s="152">
        <f>SUM('[1]gastos ctas'!E358+[2]gctas!E358+[6]ct!E358)</f>
        <v>-1000000000</v>
      </c>
      <c r="S358" s="191">
        <f t="shared" si="84"/>
        <v>0</v>
      </c>
    </row>
    <row r="359" spans="1:19" x14ac:dyDescent="0.25">
      <c r="A359" s="169">
        <v>319201061404</v>
      </c>
      <c r="B359" s="33" t="s">
        <v>68</v>
      </c>
      <c r="C359" s="148"/>
      <c r="D359" s="152">
        <f>SUM('[1]gastos ctas'!D359+[2]gctas!D359+[6]ct!D359)</f>
        <v>1494485881</v>
      </c>
      <c r="E359" s="152">
        <f>SUM('[1]gastos ctas'!E359+[2]gctas!E359+[6]ct!E359)</f>
        <v>0</v>
      </c>
      <c r="F359" s="150">
        <f t="shared" si="53"/>
        <v>1494485881</v>
      </c>
      <c r="G359" s="25">
        <f t="shared" si="54"/>
        <v>5.7841462759726098E-3</v>
      </c>
      <c r="H359" s="152"/>
      <c r="I359" s="151">
        <f t="shared" si="55"/>
        <v>1494485881</v>
      </c>
      <c r="J359" s="152">
        <f>SUM('[1]gastos ctas'!J359+[2]gctas!J359+[6]ct!J359)</f>
        <v>5327380</v>
      </c>
      <c r="K359" s="25">
        <f t="shared" si="85"/>
        <v>0.35646907526722899</v>
      </c>
      <c r="L359" s="150">
        <f t="shared" si="82"/>
        <v>410925515</v>
      </c>
      <c r="M359" s="25">
        <f t="shared" si="86"/>
        <v>27.496112223224138</v>
      </c>
      <c r="N359" s="152">
        <f>SUM('[1]gastos ctas'!N359+[2]gctas!N359+[6]ct!N359)</f>
        <v>416252895</v>
      </c>
      <c r="O359" s="25">
        <f t="shared" si="87"/>
        <v>27.852581298491369</v>
      </c>
      <c r="P359" s="151">
        <f t="shared" si="83"/>
        <v>1078232986</v>
      </c>
      <c r="R359" s="152">
        <f>SUM('[1]gastos ctas'!E359+[2]gctas!E359+[6]ct!E359)</f>
        <v>0</v>
      </c>
      <c r="S359" s="191">
        <f t="shared" si="84"/>
        <v>0</v>
      </c>
    </row>
    <row r="360" spans="1:19" x14ac:dyDescent="0.25">
      <c r="A360" s="169">
        <v>319201061405</v>
      </c>
      <c r="B360" s="33" t="s">
        <v>504</v>
      </c>
      <c r="C360" s="148"/>
      <c r="D360" s="152">
        <f>SUM('[1]gastos ctas'!D360+[2]gctas!D360+[6]ct!D360)</f>
        <v>788031081</v>
      </c>
      <c r="E360" s="152">
        <f>SUM('[1]gastos ctas'!E360+[2]gctas!E360+[6]ct!E360)</f>
        <v>0</v>
      </c>
      <c r="F360" s="150">
        <f t="shared" si="53"/>
        <v>788031081</v>
      </c>
      <c r="G360" s="25">
        <f t="shared" si="54"/>
        <v>3.0499365035599291E-3</v>
      </c>
      <c r="H360" s="152"/>
      <c r="I360" s="151">
        <f t="shared" si="55"/>
        <v>788031081</v>
      </c>
      <c r="J360" s="152">
        <f>SUM('[1]gastos ctas'!J360+[2]gctas!J360+[6]ct!J360)</f>
        <v>3088009</v>
      </c>
      <c r="K360" s="25">
        <f t="shared" si="85"/>
        <v>0.39186385847641464</v>
      </c>
      <c r="L360" s="150">
        <f t="shared" si="82"/>
        <v>76527953</v>
      </c>
      <c r="M360" s="25">
        <f t="shared" si="86"/>
        <v>9.7112861212132824</v>
      </c>
      <c r="N360" s="152">
        <f>SUM('[1]gastos ctas'!N360+[2]gctas!N360+[6]ct!N360)</f>
        <v>79615962</v>
      </c>
      <c r="O360" s="25">
        <f t="shared" si="87"/>
        <v>10.103149979689698</v>
      </c>
      <c r="P360" s="151">
        <f t="shared" si="83"/>
        <v>708415119</v>
      </c>
      <c r="R360" s="152">
        <f>SUM('[1]gastos ctas'!E360+[2]gctas!E360+[6]ct!E360)</f>
        <v>0</v>
      </c>
      <c r="S360" s="191">
        <f t="shared" si="84"/>
        <v>0</v>
      </c>
    </row>
    <row r="361" spans="1:19" x14ac:dyDescent="0.25">
      <c r="A361" s="169">
        <v>319201061406</v>
      </c>
      <c r="B361" s="33" t="s">
        <v>642</v>
      </c>
      <c r="C361" s="148"/>
      <c r="D361" s="152">
        <f>SUM('[1]gastos ctas'!D361+[2]gctas!D361+[6]ct!D361)</f>
        <v>0</v>
      </c>
      <c r="E361" s="152">
        <f>SUM('[1]gastos ctas'!E361+[2]gctas!E361+[6]ct!E361)</f>
        <v>1000000000</v>
      </c>
      <c r="F361" s="150">
        <f t="shared" si="53"/>
        <v>1000000000</v>
      </c>
      <c r="G361" s="25">
        <f t="shared" si="54"/>
        <v>3.8703251395739418E-3</v>
      </c>
      <c r="H361" s="152"/>
      <c r="I361" s="151">
        <f t="shared" si="55"/>
        <v>1000000000</v>
      </c>
      <c r="J361" s="152">
        <f>SUM('[1]gastos ctas'!J361+[2]gctas!J361+[6]ct!J361)</f>
        <v>0</v>
      </c>
      <c r="K361" s="25">
        <f t="shared" si="85"/>
        <v>0</v>
      </c>
      <c r="L361" s="150">
        <f t="shared" si="82"/>
        <v>0</v>
      </c>
      <c r="M361" s="25">
        <f t="shared" si="86"/>
        <v>0</v>
      </c>
      <c r="N361" s="152">
        <f>SUM('[1]gastos ctas'!N361+[2]gctas!N361+[6]ct!N361)</f>
        <v>0</v>
      </c>
      <c r="O361" s="25">
        <f t="shared" si="87"/>
        <v>0</v>
      </c>
      <c r="P361" s="151">
        <f t="shared" si="83"/>
        <v>1000000000</v>
      </c>
      <c r="R361" s="152">
        <f>SUM('[1]gastos ctas'!E361+[2]gctas!E361+[6]ct!E361)</f>
        <v>1000000000</v>
      </c>
      <c r="S361" s="191">
        <f t="shared" si="84"/>
        <v>0</v>
      </c>
    </row>
    <row r="362" spans="1:19" x14ac:dyDescent="0.25">
      <c r="A362" s="169">
        <v>31920107</v>
      </c>
      <c r="B362" s="33" t="s">
        <v>656</v>
      </c>
      <c r="C362" s="148"/>
      <c r="D362" s="23">
        <f>SUM(D363:D364)</f>
        <v>15862000000</v>
      </c>
      <c r="E362" s="23">
        <f>SUM(E363:E364)</f>
        <v>0</v>
      </c>
      <c r="F362" s="150">
        <f t="shared" si="53"/>
        <v>15862000000</v>
      </c>
      <c r="G362" s="25">
        <f t="shared" si="54"/>
        <v>6.1391097363921857E-2</v>
      </c>
      <c r="H362" s="23">
        <f>SUM(H363:H364)</f>
        <v>0</v>
      </c>
      <c r="I362" s="151">
        <f t="shared" si="55"/>
        <v>15862000000</v>
      </c>
      <c r="J362" s="23">
        <f>SUM(J363:J364)</f>
        <v>1919875694</v>
      </c>
      <c r="K362" s="25">
        <f t="shared" si="85"/>
        <v>12.103616782246879</v>
      </c>
      <c r="L362" s="150">
        <f t="shared" si="56"/>
        <v>4978237392</v>
      </c>
      <c r="M362" s="25">
        <f t="shared" si="86"/>
        <v>31.384676535115368</v>
      </c>
      <c r="N362" s="23">
        <f>SUM(N363:N364)</f>
        <v>6898113086</v>
      </c>
      <c r="O362" s="25">
        <f t="shared" si="87"/>
        <v>43.488293317362249</v>
      </c>
      <c r="P362" s="151">
        <f t="shared" si="57"/>
        <v>8963886914</v>
      </c>
      <c r="R362" s="152">
        <f>SUM('[1]gastos ctas'!E362+[2]gctas!E362+[6]ct!E362)</f>
        <v>0</v>
      </c>
      <c r="S362" s="191">
        <f t="shared" si="84"/>
        <v>0</v>
      </c>
    </row>
    <row r="363" spans="1:19" x14ac:dyDescent="0.25">
      <c r="A363" s="169">
        <v>3192010701</v>
      </c>
      <c r="B363" s="33" t="s">
        <v>657</v>
      </c>
      <c r="C363" s="148"/>
      <c r="D363" s="152">
        <f>SUM('[1]gastos ctas'!D363+[2]gctas!D363+[6]ct!D363)</f>
        <v>400000000</v>
      </c>
      <c r="E363" s="152">
        <f>SUM('[1]gastos ctas'!E363+[2]gctas!E363+[6]ct!E363)</f>
        <v>0</v>
      </c>
      <c r="F363" s="150">
        <f t="shared" si="53"/>
        <v>400000000</v>
      </c>
      <c r="G363" s="25">
        <f t="shared" si="54"/>
        <v>1.5481300558295766E-3</v>
      </c>
      <c r="H363" s="152"/>
      <c r="I363" s="151">
        <f t="shared" si="55"/>
        <v>400000000</v>
      </c>
      <c r="J363" s="152">
        <f>SUM('[1]gastos ctas'!J363+[2]gctas!J363+[6]ct!J363)</f>
        <v>9665250</v>
      </c>
      <c r="K363" s="25">
        <f t="shared" si="85"/>
        <v>2.4163125000000001</v>
      </c>
      <c r="L363" s="150">
        <f t="shared" si="56"/>
        <v>139774000</v>
      </c>
      <c r="M363" s="25">
        <f t="shared" si="86"/>
        <v>34.9435</v>
      </c>
      <c r="N363" s="152">
        <f>SUM('[1]gastos ctas'!N363+[2]gctas!N363+[6]ct!N363)</f>
        <v>149439250</v>
      </c>
      <c r="O363" s="25">
        <f t="shared" si="87"/>
        <v>37.359812500000004</v>
      </c>
      <c r="P363" s="151">
        <f t="shared" si="57"/>
        <v>250560750</v>
      </c>
      <c r="R363" s="152">
        <f>SUM('[1]gastos ctas'!E363+[2]gctas!E363+[6]ct!E363)</f>
        <v>0</v>
      </c>
      <c r="S363" s="191">
        <f t="shared" si="84"/>
        <v>0</v>
      </c>
    </row>
    <row r="364" spans="1:19" x14ac:dyDescent="0.25">
      <c r="A364" s="169">
        <v>3192010702</v>
      </c>
      <c r="B364" s="33" t="s">
        <v>658</v>
      </c>
      <c r="C364" s="148"/>
      <c r="D364" s="152">
        <f>SUM('[1]gastos ctas'!D364+[2]gctas!D364+[6]ct!D364)</f>
        <v>15462000000</v>
      </c>
      <c r="E364" s="152">
        <f>SUM('[1]gastos ctas'!E364+[2]gctas!E364+[6]ct!E364)</f>
        <v>0</v>
      </c>
      <c r="F364" s="150">
        <f t="shared" si="53"/>
        <v>15462000000</v>
      </c>
      <c r="G364" s="25">
        <f t="shared" si="54"/>
        <v>5.9842967308092285E-2</v>
      </c>
      <c r="H364" s="152"/>
      <c r="I364" s="151">
        <f t="shared" si="55"/>
        <v>15462000000</v>
      </c>
      <c r="J364" s="152">
        <f>SUM('[1]gastos ctas'!J364+[2]gctas!J364+[6]ct!J364)</f>
        <v>1910210444</v>
      </c>
      <c r="K364" s="25">
        <f t="shared" si="85"/>
        <v>12.354226128573275</v>
      </c>
      <c r="L364" s="150">
        <f t="shared" si="56"/>
        <v>4838463392</v>
      </c>
      <c r="M364" s="25">
        <f t="shared" si="86"/>
        <v>31.292610218600441</v>
      </c>
      <c r="N364" s="152">
        <f>SUM('[1]gastos ctas'!N364+[2]gctas!N364+[6]ct!N364)</f>
        <v>6748673836</v>
      </c>
      <c r="O364" s="25">
        <f t="shared" si="87"/>
        <v>43.646836347173718</v>
      </c>
      <c r="P364" s="151">
        <f t="shared" si="57"/>
        <v>8713326164</v>
      </c>
      <c r="R364" s="152">
        <f>SUM('[1]gastos ctas'!E364+[2]gctas!E364+[6]ct!E364)</f>
        <v>0</v>
      </c>
      <c r="S364" s="191">
        <f t="shared" si="84"/>
        <v>0</v>
      </c>
    </row>
    <row r="365" spans="1:19" x14ac:dyDescent="0.25">
      <c r="A365" s="169">
        <v>31920108</v>
      </c>
      <c r="B365" s="33" t="s">
        <v>659</v>
      </c>
      <c r="C365" s="148"/>
      <c r="D365" s="152">
        <f>SUM('[1]gastos ctas'!D365+[2]gctas!D365+[6]ct!D365)</f>
        <v>2042037000</v>
      </c>
      <c r="E365" s="152">
        <f>SUM('[1]gastos ctas'!E365+[2]gctas!E365+[6]ct!E365)</f>
        <v>0</v>
      </c>
      <c r="F365" s="150">
        <f t="shared" si="53"/>
        <v>2042037000</v>
      </c>
      <c r="G365" s="25">
        <f t="shared" si="54"/>
        <v>7.9033471370401516E-3</v>
      </c>
      <c r="H365" s="152"/>
      <c r="I365" s="151">
        <f t="shared" si="55"/>
        <v>2042037000</v>
      </c>
      <c r="J365" s="152">
        <f>SUM('[1]gastos ctas'!J365+[2]gctas!J365+[6]ct!J365)</f>
        <v>388737300</v>
      </c>
      <c r="K365" s="25">
        <f t="shared" si="85"/>
        <v>19.036741253953775</v>
      </c>
      <c r="L365" s="150">
        <f t="shared" si="56"/>
        <v>544232220</v>
      </c>
      <c r="M365" s="25">
        <f t="shared" si="86"/>
        <v>26.651437755535284</v>
      </c>
      <c r="N365" s="152">
        <f>SUM('[1]gastos ctas'!N365+[2]gctas!N365+[6]ct!N365)</f>
        <v>932969520</v>
      </c>
      <c r="O365" s="25">
        <f t="shared" si="87"/>
        <v>45.688179009489055</v>
      </c>
      <c r="P365" s="151">
        <f t="shared" si="57"/>
        <v>1109067480</v>
      </c>
      <c r="R365" s="152">
        <f>SUM('[1]gastos ctas'!E365+[2]gctas!E365+[6]ct!E365)</f>
        <v>0</v>
      </c>
      <c r="S365" s="191">
        <f t="shared" si="84"/>
        <v>0</v>
      </c>
    </row>
    <row r="366" spans="1:19" x14ac:dyDescent="0.25">
      <c r="A366" s="169">
        <v>31920109</v>
      </c>
      <c r="B366" s="33" t="s">
        <v>660</v>
      </c>
      <c r="C366" s="148"/>
      <c r="D366" s="152">
        <f>SUM('[1]gastos ctas'!D366+[2]gctas!D366+[6]ct!D366)</f>
        <v>4474861000</v>
      </c>
      <c r="E366" s="152">
        <f>SUM('[1]gastos ctas'!E366+[2]gctas!E366+[6]ct!E366)</f>
        <v>0</v>
      </c>
      <c r="F366" s="150">
        <f t="shared" si="53"/>
        <v>4474861000</v>
      </c>
      <c r="G366" s="25">
        <f t="shared" si="54"/>
        <v>1.7319167024398986E-2</v>
      </c>
      <c r="H366" s="152"/>
      <c r="I366" s="151">
        <f t="shared" si="55"/>
        <v>4474861000</v>
      </c>
      <c r="J366" s="152">
        <f>SUM('[1]gastos ctas'!J366+[2]gctas!J366+[6]ct!J366)</f>
        <v>525986339</v>
      </c>
      <c r="K366" s="25">
        <f t="shared" si="85"/>
        <v>11.754249774462268</v>
      </c>
      <c r="L366" s="150">
        <f t="shared" si="56"/>
        <v>3948212911</v>
      </c>
      <c r="M366" s="25">
        <f t="shared" si="86"/>
        <v>88.23096205669853</v>
      </c>
      <c r="N366" s="152">
        <f>SUM('[1]gastos ctas'!N366+[2]gctas!N366+[6]ct!N366)</f>
        <v>4474199250</v>
      </c>
      <c r="O366" s="25">
        <f t="shared" si="87"/>
        <v>99.985211831160797</v>
      </c>
      <c r="P366" s="151">
        <f t="shared" si="57"/>
        <v>661750</v>
      </c>
      <c r="R366" s="152">
        <f>SUM('[1]gastos ctas'!E366+[2]gctas!E366+[6]ct!E366)</f>
        <v>0</v>
      </c>
      <c r="S366" s="191">
        <f t="shared" si="84"/>
        <v>0</v>
      </c>
    </row>
    <row r="367" spans="1:19" x14ac:dyDescent="0.25">
      <c r="A367" s="169">
        <v>31920110</v>
      </c>
      <c r="B367" s="33" t="s">
        <v>661</v>
      </c>
      <c r="C367" s="148"/>
      <c r="D367" s="152">
        <f>SUM('[1]gastos ctas'!D367+[2]gctas!D367+[6]ct!D367)</f>
        <v>517660000</v>
      </c>
      <c r="E367" s="152">
        <f>SUM('[1]gastos ctas'!E367+[2]gctas!E367+[6]ct!E367)</f>
        <v>0</v>
      </c>
      <c r="F367" s="150">
        <f t="shared" si="53"/>
        <v>517660000</v>
      </c>
      <c r="G367" s="25">
        <f t="shared" si="54"/>
        <v>2.0035125117518465E-3</v>
      </c>
      <c r="H367" s="152"/>
      <c r="I367" s="151">
        <f t="shared" si="55"/>
        <v>517660000</v>
      </c>
      <c r="J367" s="152">
        <f>SUM('[1]gastos ctas'!J367+[2]gctas!J367+[6]ct!J367)</f>
        <v>88285434</v>
      </c>
      <c r="K367" s="25">
        <f t="shared" si="85"/>
        <v>17.054714291233626</v>
      </c>
      <c r="L367" s="150">
        <f t="shared" si="56"/>
        <v>111557502</v>
      </c>
      <c r="M367" s="25">
        <f t="shared" si="86"/>
        <v>21.550342309624078</v>
      </c>
      <c r="N367" s="152">
        <f>SUM('[1]gastos ctas'!N367+[2]gctas!N367+[6]ct!N367)</f>
        <v>199842936</v>
      </c>
      <c r="O367" s="25">
        <f t="shared" si="87"/>
        <v>38.605056600857708</v>
      </c>
      <c r="P367" s="151">
        <f t="shared" si="57"/>
        <v>317817064</v>
      </c>
      <c r="R367" s="152">
        <f>SUM('[1]gastos ctas'!E367+[2]gctas!E367+[6]ct!E367)</f>
        <v>0</v>
      </c>
      <c r="S367" s="191">
        <f t="shared" si="84"/>
        <v>0</v>
      </c>
    </row>
    <row r="368" spans="1:19" x14ac:dyDescent="0.25">
      <c r="A368" s="169">
        <v>31920111</v>
      </c>
      <c r="B368" s="33" t="s">
        <v>662</v>
      </c>
      <c r="C368" s="148"/>
      <c r="D368" s="152">
        <f>SUM('[1]gastos ctas'!D368+[2]gctas!D368+[6]ct!D368)</f>
        <v>21642360000</v>
      </c>
      <c r="E368" s="152">
        <f>SUM('[1]gastos ctas'!E368+[2]gctas!E368+[6]ct!E368)</f>
        <v>0</v>
      </c>
      <c r="F368" s="150">
        <f t="shared" si="53"/>
        <v>21642360000</v>
      </c>
      <c r="G368" s="25">
        <f t="shared" si="54"/>
        <v>8.376296998770949E-2</v>
      </c>
      <c r="H368" s="152"/>
      <c r="I368" s="151">
        <f t="shared" si="55"/>
        <v>21642360000</v>
      </c>
      <c r="J368" s="152">
        <f>SUM('[1]gastos ctas'!J368+[2]gctas!J368+[6]ct!J368)</f>
        <v>1413496403</v>
      </c>
      <c r="K368" s="25">
        <f t="shared" si="85"/>
        <v>6.5311565051131213</v>
      </c>
      <c r="L368" s="150">
        <f t="shared" si="56"/>
        <v>4633026328</v>
      </c>
      <c r="M368" s="25">
        <f t="shared" si="86"/>
        <v>21.407214037655784</v>
      </c>
      <c r="N368" s="152">
        <f>SUM('[1]gastos ctas'!N368+[2]gctas!N368+[6]ct!N368)</f>
        <v>6046522731</v>
      </c>
      <c r="O368" s="25">
        <f t="shared" si="87"/>
        <v>27.938370542768904</v>
      </c>
      <c r="P368" s="151">
        <f t="shared" si="57"/>
        <v>15595837269</v>
      </c>
      <c r="R368" s="152">
        <f>SUM('[1]gastos ctas'!E368+[2]gctas!E368+[6]ct!E368)</f>
        <v>0</v>
      </c>
      <c r="S368" s="191">
        <f t="shared" si="84"/>
        <v>0</v>
      </c>
    </row>
    <row r="369" spans="1:19" x14ac:dyDescent="0.25">
      <c r="A369" s="169">
        <v>31920112</v>
      </c>
      <c r="B369" s="33" t="s">
        <v>663</v>
      </c>
      <c r="C369" s="148"/>
      <c r="D369" s="152">
        <f>SUM('[1]gastos ctas'!D369+[2]gctas!D369+[6]ct!D369)</f>
        <v>60000000</v>
      </c>
      <c r="E369" s="152">
        <f>SUM('[1]gastos ctas'!E369+[2]gctas!E369+[6]ct!E369)</f>
        <v>0</v>
      </c>
      <c r="F369" s="150">
        <f t="shared" si="53"/>
        <v>60000000</v>
      </c>
      <c r="G369" s="25">
        <f t="shared" si="54"/>
        <v>2.3221950837443649E-4</v>
      </c>
      <c r="H369" s="152"/>
      <c r="I369" s="151">
        <f t="shared" si="55"/>
        <v>60000000</v>
      </c>
      <c r="J369" s="152">
        <f>SUM('[1]gastos ctas'!J369+[2]gctas!J369+[6]ct!J369)</f>
        <v>0</v>
      </c>
      <c r="K369" s="25">
        <f t="shared" si="85"/>
        <v>0</v>
      </c>
      <c r="L369" s="150">
        <f t="shared" si="56"/>
        <v>15000000</v>
      </c>
      <c r="M369" s="25">
        <f t="shared" si="86"/>
        <v>25</v>
      </c>
      <c r="N369" s="152">
        <f>SUM('[1]gastos ctas'!N369+[2]gctas!N369+[6]ct!N369)</f>
        <v>15000000</v>
      </c>
      <c r="O369" s="25">
        <f t="shared" si="87"/>
        <v>25</v>
      </c>
      <c r="P369" s="151">
        <f t="shared" si="57"/>
        <v>45000000</v>
      </c>
      <c r="R369" s="152">
        <f>SUM('[1]gastos ctas'!E369+[2]gctas!E369+[6]ct!E369)</f>
        <v>0</v>
      </c>
      <c r="S369" s="191">
        <f t="shared" si="84"/>
        <v>0</v>
      </c>
    </row>
    <row r="370" spans="1:19" x14ac:dyDescent="0.25">
      <c r="A370" s="169">
        <v>31920113</v>
      </c>
      <c r="B370" s="33" t="s">
        <v>664</v>
      </c>
      <c r="C370" s="148"/>
      <c r="D370" s="152">
        <f>SUM('[1]gastos ctas'!D370+[2]gctas!D370+[6]ct!D370)</f>
        <v>13418263000</v>
      </c>
      <c r="E370" s="152">
        <f>SUM('[1]gastos ctas'!E370+[2]gctas!E370+[6]ct!E370)</f>
        <v>0</v>
      </c>
      <c r="F370" s="150">
        <f t="shared" si="53"/>
        <v>13418263000</v>
      </c>
      <c r="G370" s="25">
        <f t="shared" si="54"/>
        <v>5.1933040618314857E-2</v>
      </c>
      <c r="H370" s="152"/>
      <c r="I370" s="151">
        <f t="shared" si="55"/>
        <v>13418263000</v>
      </c>
      <c r="J370" s="152">
        <f>SUM('[1]gastos ctas'!J370+[2]gctas!J370+[6]ct!J370)</f>
        <v>2760835040</v>
      </c>
      <c r="K370" s="25">
        <f t="shared" si="85"/>
        <v>20.575204406114263</v>
      </c>
      <c r="L370" s="150">
        <f t="shared" si="56"/>
        <v>0</v>
      </c>
      <c r="M370" s="25">
        <f t="shared" si="86"/>
        <v>0</v>
      </c>
      <c r="N370" s="152">
        <f>SUM('[1]gastos ctas'!N370+[2]gctas!N370+[6]ct!N370)</f>
        <v>2760835040</v>
      </c>
      <c r="O370" s="25">
        <f t="shared" si="87"/>
        <v>20.575204406114263</v>
      </c>
      <c r="P370" s="151">
        <f t="shared" si="57"/>
        <v>10657427960</v>
      </c>
      <c r="R370" s="152">
        <f>SUM('[1]gastos ctas'!E370+[2]gctas!E370+[6]ct!E370)</f>
        <v>0</v>
      </c>
      <c r="S370" s="191">
        <f t="shared" si="84"/>
        <v>0</v>
      </c>
    </row>
    <row r="371" spans="1:19" x14ac:dyDescent="0.25">
      <c r="A371" s="169">
        <v>31920114</v>
      </c>
      <c r="B371" s="33" t="s">
        <v>665</v>
      </c>
      <c r="C371" s="148"/>
      <c r="D371" s="23">
        <f>SUM(D372:D373)</f>
        <v>688656000</v>
      </c>
      <c r="E371" s="23">
        <f>SUM(E372:E373)</f>
        <v>0</v>
      </c>
      <c r="F371" s="150">
        <f t="shared" si="53"/>
        <v>688656000</v>
      </c>
      <c r="G371" s="25">
        <f t="shared" si="54"/>
        <v>2.6653226293184324E-3</v>
      </c>
      <c r="H371" s="23">
        <f>SUM(H372:H373)</f>
        <v>0</v>
      </c>
      <c r="I371" s="151">
        <f t="shared" si="55"/>
        <v>688656000</v>
      </c>
      <c r="J371" s="23">
        <f>SUM(J372:J373)</f>
        <v>10301200</v>
      </c>
      <c r="K371" s="25">
        <f t="shared" si="85"/>
        <v>1.4958411746938964</v>
      </c>
      <c r="L371" s="150">
        <f t="shared" si="56"/>
        <v>110427041</v>
      </c>
      <c r="M371" s="25">
        <f t="shared" si="86"/>
        <v>16.035152674194372</v>
      </c>
      <c r="N371" s="23">
        <f>SUM(N372:N373)</f>
        <v>120728241</v>
      </c>
      <c r="O371" s="25">
        <f t="shared" si="87"/>
        <v>17.530993848888269</v>
      </c>
      <c r="P371" s="151">
        <f t="shared" si="57"/>
        <v>567927759</v>
      </c>
      <c r="R371" s="152">
        <f>SUM('[1]gastos ctas'!E371+[2]gctas!E371+[6]ct!E371)</f>
        <v>0</v>
      </c>
      <c r="S371" s="191">
        <f t="shared" si="84"/>
        <v>0</v>
      </c>
    </row>
    <row r="372" spans="1:19" x14ac:dyDescent="0.25">
      <c r="A372" s="169">
        <v>3192011401</v>
      </c>
      <c r="B372" s="33" t="s">
        <v>666</v>
      </c>
      <c r="C372" s="148"/>
      <c r="D372" s="152">
        <f>SUM('[1]gastos ctas'!D372+[2]gctas!D372+[6]ct!D372)</f>
        <v>668656000</v>
      </c>
      <c r="E372" s="152">
        <f>SUM('[1]gastos ctas'!E372+[2]gctas!E372+[6]ct!E372)</f>
        <v>0</v>
      </c>
      <c r="F372" s="150">
        <f t="shared" si="53"/>
        <v>668656000</v>
      </c>
      <c r="G372" s="25">
        <f t="shared" si="54"/>
        <v>2.5879161265269534E-3</v>
      </c>
      <c r="H372" s="152"/>
      <c r="I372" s="151">
        <f t="shared" si="55"/>
        <v>668656000</v>
      </c>
      <c r="J372" s="152">
        <f>SUM('[1]gastos ctas'!J372+[2]gctas!J372+[6]ct!J372)</f>
        <v>10301200</v>
      </c>
      <c r="K372" s="25">
        <f t="shared" si="85"/>
        <v>1.5405829006245364</v>
      </c>
      <c r="L372" s="150">
        <f t="shared" si="56"/>
        <v>110427041</v>
      </c>
      <c r="M372" s="25">
        <f t="shared" si="86"/>
        <v>16.514776058242205</v>
      </c>
      <c r="N372" s="152">
        <f>SUM('[1]gastos ctas'!N372+[2]gctas!N372+[6]ct!N372)</f>
        <v>120728241</v>
      </c>
      <c r="O372" s="25">
        <f t="shared" si="87"/>
        <v>18.055358958866741</v>
      </c>
      <c r="P372" s="151">
        <f t="shared" si="57"/>
        <v>547927759</v>
      </c>
      <c r="R372" s="152">
        <f>SUM('[1]gastos ctas'!E372+[2]gctas!E372+[6]ct!E372)</f>
        <v>0</v>
      </c>
      <c r="S372" s="191">
        <f t="shared" si="84"/>
        <v>0</v>
      </c>
    </row>
    <row r="373" spans="1:19" x14ac:dyDescent="0.25">
      <c r="A373" s="169">
        <v>3192011403</v>
      </c>
      <c r="B373" s="33" t="s">
        <v>667</v>
      </c>
      <c r="C373" s="148"/>
      <c r="D373" s="152">
        <f>SUM('[1]gastos ctas'!D373+[2]gctas!D373+[6]ct!D373)</f>
        <v>20000000</v>
      </c>
      <c r="E373" s="152">
        <f>SUM('[1]gastos ctas'!E373+[2]gctas!E373+[6]ct!E373)</f>
        <v>0</v>
      </c>
      <c r="F373" s="150">
        <f t="shared" si="53"/>
        <v>20000000</v>
      </c>
      <c r="G373" s="25">
        <f t="shared" si="54"/>
        <v>7.7406502791478832E-5</v>
      </c>
      <c r="H373" s="152"/>
      <c r="I373" s="151">
        <f t="shared" si="55"/>
        <v>20000000</v>
      </c>
      <c r="J373" s="152">
        <f>SUM('[1]gastos ctas'!J373+[2]gctas!J373+[6]ct!J373)</f>
        <v>0</v>
      </c>
      <c r="K373" s="25">
        <f t="shared" si="85"/>
        <v>0</v>
      </c>
      <c r="L373" s="150">
        <f t="shared" si="56"/>
        <v>0</v>
      </c>
      <c r="M373" s="25">
        <f t="shared" si="86"/>
        <v>0</v>
      </c>
      <c r="N373" s="152">
        <f>SUM('[1]gastos ctas'!N373+[2]gctas!N373+[6]ct!N373)</f>
        <v>0</v>
      </c>
      <c r="O373" s="25">
        <f t="shared" si="87"/>
        <v>0</v>
      </c>
      <c r="P373" s="151">
        <f t="shared" si="57"/>
        <v>20000000</v>
      </c>
      <c r="R373" s="152">
        <f>SUM('[1]gastos ctas'!E373+[2]gctas!E373+[6]ct!E373)</f>
        <v>0</v>
      </c>
      <c r="S373" s="191">
        <f t="shared" si="84"/>
        <v>0</v>
      </c>
    </row>
    <row r="374" spans="1:19" x14ac:dyDescent="0.25">
      <c r="A374" s="171">
        <v>3193</v>
      </c>
      <c r="B374" s="142" t="s">
        <v>668</v>
      </c>
      <c r="C374" s="143"/>
      <c r="D374" s="152">
        <f>SUM('[1]gastos ctas'!D374+[2]gctas!D374+[6]ct!D374)</f>
        <v>151126530168</v>
      </c>
      <c r="E374" s="152">
        <f>SUM('[1]gastos ctas'!E374+[2]gctas!E374+[6]ct!E374)</f>
        <v>17122829433</v>
      </c>
      <c r="F374" s="150">
        <f t="shared" si="53"/>
        <v>168249359601</v>
      </c>
      <c r="G374" s="20">
        <f t="shared" si="54"/>
        <v>0.65117972618096653</v>
      </c>
      <c r="H374" s="152"/>
      <c r="I374" s="151">
        <f t="shared" si="55"/>
        <v>168249359601</v>
      </c>
      <c r="J374" s="152">
        <f>SUM('[1]gastos ctas'!J374+[2]gctas!J374+[6]ct!J374)</f>
        <v>74951762908</v>
      </c>
      <c r="K374" s="25">
        <f t="shared" si="85"/>
        <v>44.548022700203205</v>
      </c>
      <c r="L374" s="150">
        <f t="shared" si="56"/>
        <v>69495075781</v>
      </c>
      <c r="M374" s="25">
        <f t="shared" si="86"/>
        <v>41.304808497224705</v>
      </c>
      <c r="N374" s="152">
        <f>SUM('[1]gastos ctas'!N374+[2]gctas!N374+[6]ct!N374)</f>
        <v>144446838689</v>
      </c>
      <c r="O374" s="25">
        <f t="shared" si="87"/>
        <v>85.852831197427918</v>
      </c>
      <c r="P374" s="151">
        <f t="shared" si="57"/>
        <v>23802520912</v>
      </c>
      <c r="R374" s="152">
        <f>SUM('[1]gastos ctas'!E374+[2]gctas!E374+[6]ct!E374)</f>
        <v>17122829433</v>
      </c>
      <c r="S374" s="191">
        <f t="shared" si="84"/>
        <v>0</v>
      </c>
    </row>
    <row r="375" spans="1:19" x14ac:dyDescent="0.25">
      <c r="A375" s="141">
        <v>32</v>
      </c>
      <c r="B375" s="26" t="s">
        <v>669</v>
      </c>
      <c r="C375" s="143"/>
      <c r="D375" s="144">
        <f>SUM(D376+D380+D384+D386+D392)+D393+D394</f>
        <v>849102351000</v>
      </c>
      <c r="E375" s="144">
        <f>SUM(E376+E380+E384+E386+E392)+E393+E394</f>
        <v>0</v>
      </c>
      <c r="F375" s="145">
        <f t="shared" si="53"/>
        <v>849102351000</v>
      </c>
      <c r="G375" s="20">
        <f t="shared" si="54"/>
        <v>3.2863021751466368</v>
      </c>
      <c r="H375" s="144">
        <f>SUM(H376+H380+H384+H386+H392)+H393+H394</f>
        <v>0</v>
      </c>
      <c r="I375" s="146">
        <f t="shared" si="55"/>
        <v>849102351000</v>
      </c>
      <c r="J375" s="144">
        <f>SUM(J376+J380+J384+J386+J392)+J393+J394</f>
        <v>69766869094</v>
      </c>
      <c r="K375" s="20">
        <f t="shared" si="85"/>
        <v>8.2165440964607583</v>
      </c>
      <c r="L375" s="145">
        <f t="shared" si="56"/>
        <v>28811745713</v>
      </c>
      <c r="M375" s="20">
        <f t="shared" si="86"/>
        <v>3.3932005581032718</v>
      </c>
      <c r="N375" s="144">
        <f>SUM(N376+N380+N384+N386+N392)+N393+N394</f>
        <v>98578614807</v>
      </c>
      <c r="O375" s="20">
        <f t="shared" si="87"/>
        <v>11.609744654564029</v>
      </c>
      <c r="P375" s="146">
        <f t="shared" si="57"/>
        <v>750523736193</v>
      </c>
      <c r="R375" s="152">
        <f>SUM('[1]gastos ctas'!E375+[2]gctas!E375+[6]ct!E375)</f>
        <v>0</v>
      </c>
      <c r="S375" s="191">
        <f t="shared" si="84"/>
        <v>0</v>
      </c>
    </row>
    <row r="376" spans="1:19" x14ac:dyDescent="0.25">
      <c r="A376" s="147">
        <v>321</v>
      </c>
      <c r="B376" s="27" t="s">
        <v>670</v>
      </c>
      <c r="C376" s="148"/>
      <c r="D376" s="149">
        <f>SUM(D377:D379)</f>
        <v>414154947000</v>
      </c>
      <c r="E376" s="149">
        <f>SUM(E377:E379)</f>
        <v>0</v>
      </c>
      <c r="F376" s="150">
        <f t="shared" si="53"/>
        <v>414154947000</v>
      </c>
      <c r="G376" s="25">
        <f t="shared" si="54"/>
        <v>1.6029143030530133</v>
      </c>
      <c r="H376" s="149">
        <f>SUM(H377:H379)</f>
        <v>0</v>
      </c>
      <c r="I376" s="151">
        <f t="shared" si="55"/>
        <v>414154947000</v>
      </c>
      <c r="J376" s="149">
        <f>SUM(J377:J379)</f>
        <v>21125124413</v>
      </c>
      <c r="K376" s="25">
        <f t="shared" si="85"/>
        <v>5.1007779977091525</v>
      </c>
      <c r="L376" s="150">
        <f t="shared" si="56"/>
        <v>28778694269</v>
      </c>
      <c r="M376" s="25">
        <f t="shared" si="86"/>
        <v>6.9487747224712013</v>
      </c>
      <c r="N376" s="149">
        <f>SUM(N377:N379)</f>
        <v>49903818682</v>
      </c>
      <c r="O376" s="25">
        <f t="shared" si="87"/>
        <v>12.049552720180353</v>
      </c>
      <c r="P376" s="151">
        <f t="shared" si="57"/>
        <v>364251128318</v>
      </c>
      <c r="R376" s="152">
        <f>SUM('[1]gastos ctas'!E376+[2]gctas!E376+[6]ct!E376)</f>
        <v>0</v>
      </c>
      <c r="S376" s="191">
        <f t="shared" si="84"/>
        <v>0</v>
      </c>
    </row>
    <row r="377" spans="1:19" x14ac:dyDescent="0.25">
      <c r="A377" s="147">
        <v>32101</v>
      </c>
      <c r="B377" s="28" t="s">
        <v>671</v>
      </c>
      <c r="C377" s="148"/>
      <c r="D377" s="152">
        <f>SUM('[1]gastos ctas'!D377+[2]gctas!D377+[6]ct!D377)</f>
        <v>312932889000</v>
      </c>
      <c r="E377" s="152">
        <f>SUM('[1]gastos ctas'!E377+[2]gctas!E377+[6]ct!E377)</f>
        <v>0</v>
      </c>
      <c r="F377" s="150">
        <f t="shared" si="53"/>
        <v>312932889000</v>
      </c>
      <c r="G377" s="25">
        <f t="shared" si="54"/>
        <v>1.2111520272962017</v>
      </c>
      <c r="H377" s="152"/>
      <c r="I377" s="151">
        <f t="shared" si="55"/>
        <v>312932889000</v>
      </c>
      <c r="J377" s="152">
        <f>SUM('[1]gastos ctas'!J377+[2]gctas!J377+[6]ct!J377)</f>
        <v>4444444444</v>
      </c>
      <c r="K377" s="25">
        <f t="shared" si="85"/>
        <v>1.4202548214738784</v>
      </c>
      <c r="L377" s="150">
        <f t="shared" si="56"/>
        <v>8488444444</v>
      </c>
      <c r="M377" s="25">
        <f t="shared" si="86"/>
        <v>2.7125446836621894</v>
      </c>
      <c r="N377" s="152">
        <f>SUM('[1]gastos ctas'!N377+[2]gctas!N377+[6]ct!N377)</f>
        <v>12932888888</v>
      </c>
      <c r="O377" s="25">
        <f t="shared" si="87"/>
        <v>4.1327995051360675</v>
      </c>
      <c r="P377" s="151">
        <f t="shared" si="57"/>
        <v>300000000112</v>
      </c>
      <c r="R377" s="152">
        <f>SUM('[1]gastos ctas'!E377+[2]gctas!E377+[6]ct!E377)</f>
        <v>0</v>
      </c>
      <c r="S377" s="191">
        <f t="shared" si="84"/>
        <v>0</v>
      </c>
    </row>
    <row r="378" spans="1:19" x14ac:dyDescent="0.25">
      <c r="A378" s="147">
        <v>32102</v>
      </c>
      <c r="B378" s="28" t="s">
        <v>672</v>
      </c>
      <c r="C378" s="148"/>
      <c r="D378" s="152">
        <f>SUM('[1]gastos ctas'!D378+[2]gctas!D378+[6]ct!D378)</f>
        <v>95687445000</v>
      </c>
      <c r="E378" s="152">
        <f>SUM('[1]gastos ctas'!E378+[2]gctas!E378+[6]ct!E378)</f>
        <v>0</v>
      </c>
      <c r="F378" s="150">
        <f t="shared" si="53"/>
        <v>95687445000</v>
      </c>
      <c r="G378" s="25">
        <f t="shared" si="54"/>
        <v>0.37034152392509889</v>
      </c>
      <c r="H378" s="152"/>
      <c r="I378" s="151">
        <f t="shared" si="55"/>
        <v>95687445000</v>
      </c>
      <c r="J378" s="152">
        <f>SUM('[1]gastos ctas'!J378+[2]gctas!J378+[6]ct!J378)</f>
        <v>16680679969</v>
      </c>
      <c r="K378" s="25">
        <f t="shared" si="85"/>
        <v>17.432464592402901</v>
      </c>
      <c r="L378" s="150">
        <f t="shared" si="56"/>
        <v>20226332578</v>
      </c>
      <c r="M378" s="25">
        <f t="shared" si="86"/>
        <v>21.137916868822238</v>
      </c>
      <c r="N378" s="152">
        <f>SUM('[1]gastos ctas'!N378+[2]gctas!N378+[6]ct!N378)</f>
        <v>36907012547</v>
      </c>
      <c r="O378" s="25">
        <f t="shared" si="87"/>
        <v>38.570381461225139</v>
      </c>
      <c r="P378" s="151">
        <f t="shared" si="57"/>
        <v>58780432453</v>
      </c>
      <c r="R378" s="152">
        <f>SUM('[1]gastos ctas'!E378+[2]gctas!E378+[6]ct!E378)</f>
        <v>0</v>
      </c>
      <c r="S378" s="191">
        <f t="shared" si="84"/>
        <v>0</v>
      </c>
    </row>
    <row r="379" spans="1:19" x14ac:dyDescent="0.25">
      <c r="A379" s="147">
        <v>32103</v>
      </c>
      <c r="B379" s="28" t="s">
        <v>673</v>
      </c>
      <c r="C379" s="148"/>
      <c r="D379" s="152">
        <f>SUM('[1]gastos ctas'!D379+[2]gctas!D379+[6]ct!D379)</f>
        <v>5534613000</v>
      </c>
      <c r="E379" s="152">
        <f>SUM('[1]gastos ctas'!E379+[2]gctas!E379+[6]ct!E379)</f>
        <v>0</v>
      </c>
      <c r="F379" s="150">
        <f t="shared" si="53"/>
        <v>5534613000</v>
      </c>
      <c r="G379" s="25">
        <f t="shared" si="54"/>
        <v>2.1420751831712749E-2</v>
      </c>
      <c r="H379" s="152"/>
      <c r="I379" s="151">
        <f t="shared" si="55"/>
        <v>5534613000</v>
      </c>
      <c r="J379" s="152">
        <f>SUM('[1]gastos ctas'!J379+[2]gctas!J379+[6]ct!J379)</f>
        <v>0</v>
      </c>
      <c r="K379" s="25">
        <f t="shared" si="85"/>
        <v>0</v>
      </c>
      <c r="L379" s="150">
        <f t="shared" si="56"/>
        <v>63917247</v>
      </c>
      <c r="M379" s="25">
        <f t="shared" si="86"/>
        <v>1.154863890212378</v>
      </c>
      <c r="N379" s="152">
        <f>SUM('[1]gastos ctas'!N379+[2]gctas!N379+[6]ct!N379)</f>
        <v>63917247</v>
      </c>
      <c r="O379" s="25">
        <f t="shared" si="87"/>
        <v>1.154863890212378</v>
      </c>
      <c r="P379" s="151">
        <f t="shared" si="57"/>
        <v>5470695753</v>
      </c>
      <c r="R379" s="152">
        <f>SUM('[1]gastos ctas'!E379+[2]gctas!E379+[6]ct!E379)</f>
        <v>0</v>
      </c>
      <c r="S379" s="191">
        <f t="shared" si="84"/>
        <v>0</v>
      </c>
    </row>
    <row r="380" spans="1:19" x14ac:dyDescent="0.25">
      <c r="A380" s="147">
        <v>322</v>
      </c>
      <c r="B380" s="27" t="s">
        <v>674</v>
      </c>
      <c r="C380" s="148"/>
      <c r="D380" s="149">
        <f>SUM(D381:D383)</f>
        <v>204495263000</v>
      </c>
      <c r="E380" s="149">
        <f>SUM(E381:E383)</f>
        <v>0</v>
      </c>
      <c r="F380" s="150">
        <f t="shared" si="53"/>
        <v>204495263000</v>
      </c>
      <c r="G380" s="25">
        <f t="shared" si="54"/>
        <v>0.7914631573126848</v>
      </c>
      <c r="H380" s="149">
        <f>SUM(H381:H383)</f>
        <v>0</v>
      </c>
      <c r="I380" s="151">
        <f t="shared" si="55"/>
        <v>204495263000</v>
      </c>
      <c r="J380" s="149">
        <f>SUM(J381:J383)</f>
        <v>21350265243</v>
      </c>
      <c r="K380" s="25">
        <f t="shared" si="85"/>
        <v>10.440469343781327</v>
      </c>
      <c r="L380" s="150">
        <f t="shared" si="56"/>
        <v>0</v>
      </c>
      <c r="M380" s="25">
        <f t="shared" si="86"/>
        <v>0</v>
      </c>
      <c r="N380" s="149">
        <f>SUM(N381:N383)</f>
        <v>21350265243</v>
      </c>
      <c r="O380" s="25">
        <f t="shared" si="87"/>
        <v>10.440469343781327</v>
      </c>
      <c r="P380" s="151">
        <f t="shared" si="57"/>
        <v>183144997757</v>
      </c>
      <c r="R380" s="152">
        <f>SUM('[1]gastos ctas'!E380+[2]gctas!E380+[6]ct!E380)</f>
        <v>0</v>
      </c>
      <c r="S380" s="191">
        <f t="shared" si="84"/>
        <v>0</v>
      </c>
    </row>
    <row r="381" spans="1:19" x14ac:dyDescent="0.25">
      <c r="A381" s="147">
        <v>32201</v>
      </c>
      <c r="B381" s="28" t="s">
        <v>671</v>
      </c>
      <c r="C381" s="148"/>
      <c r="D381" s="152">
        <f>SUM('[1]gastos ctas'!D381+[2]gctas!D381+[6]ct!D381)</f>
        <v>78814903000</v>
      </c>
      <c r="E381" s="152">
        <f>SUM('[1]gastos ctas'!E381+[2]gctas!E381+[6]ct!E381)</f>
        <v>0</v>
      </c>
      <c r="F381" s="150">
        <f t="shared" si="53"/>
        <v>78814903000</v>
      </c>
      <c r="G381" s="25">
        <f t="shared" si="54"/>
        <v>0.30503930045398164</v>
      </c>
      <c r="H381" s="152"/>
      <c r="I381" s="151">
        <f t="shared" si="55"/>
        <v>78814903000</v>
      </c>
      <c r="J381" s="152">
        <f>SUM('[1]gastos ctas'!J381+[2]gctas!J381+[6]ct!J381)</f>
        <v>16216911198</v>
      </c>
      <c r="K381" s="25">
        <f t="shared" si="85"/>
        <v>20.575945133117781</v>
      </c>
      <c r="L381" s="150">
        <f t="shared" si="56"/>
        <v>0</v>
      </c>
      <c r="M381" s="25">
        <f t="shared" si="86"/>
        <v>0</v>
      </c>
      <c r="N381" s="152">
        <f>SUM('[1]gastos ctas'!N381+[2]gctas!N381+[6]ct!N381)</f>
        <v>16216911198</v>
      </c>
      <c r="O381" s="25">
        <f t="shared" si="87"/>
        <v>20.575945133117781</v>
      </c>
      <c r="P381" s="151">
        <f t="shared" si="57"/>
        <v>62597991802</v>
      </c>
      <c r="R381" s="152">
        <f>SUM('[1]gastos ctas'!E381+[2]gctas!E381+[6]ct!E381)</f>
        <v>0</v>
      </c>
      <c r="S381" s="191">
        <f t="shared" si="84"/>
        <v>0</v>
      </c>
    </row>
    <row r="382" spans="1:19" x14ac:dyDescent="0.25">
      <c r="A382" s="147">
        <v>32202</v>
      </c>
      <c r="B382" s="28" t="s">
        <v>672</v>
      </c>
      <c r="C382" s="148"/>
      <c r="D382" s="152">
        <f>SUM('[1]gastos ctas'!D382+[2]gctas!D382+[6]ct!D382)</f>
        <v>88700487000</v>
      </c>
      <c r="E382" s="152">
        <f>SUM('[1]gastos ctas'!E382+[2]gctas!E382+[6]ct!E382)</f>
        <v>0</v>
      </c>
      <c r="F382" s="150">
        <f t="shared" si="53"/>
        <v>88700487000</v>
      </c>
      <c r="G382" s="25">
        <f t="shared" si="54"/>
        <v>0.34329972472855158</v>
      </c>
      <c r="H382" s="152"/>
      <c r="I382" s="151">
        <f t="shared" si="55"/>
        <v>88700487000</v>
      </c>
      <c r="J382" s="152">
        <f>SUM('[1]gastos ctas'!J382+[2]gctas!J382+[6]ct!J382)</f>
        <v>4981596944</v>
      </c>
      <c r="K382" s="25">
        <f t="shared" si="85"/>
        <v>5.616200217705682</v>
      </c>
      <c r="L382" s="150">
        <f t="shared" si="56"/>
        <v>0</v>
      </c>
      <c r="M382" s="25">
        <f t="shared" si="86"/>
        <v>0</v>
      </c>
      <c r="N382" s="152">
        <f>SUM('[1]gastos ctas'!N382+[2]gctas!N382+[6]ct!N382)</f>
        <v>4981596944</v>
      </c>
      <c r="O382" s="25">
        <f t="shared" si="87"/>
        <v>5.616200217705682</v>
      </c>
      <c r="P382" s="151">
        <f t="shared" si="57"/>
        <v>83718890056</v>
      </c>
      <c r="R382" s="152">
        <f>SUM('[1]gastos ctas'!E382+[2]gctas!E382+[6]ct!E382)</f>
        <v>0</v>
      </c>
      <c r="S382" s="191">
        <f t="shared" si="84"/>
        <v>0</v>
      </c>
    </row>
    <row r="383" spans="1:19" x14ac:dyDescent="0.25">
      <c r="A383" s="147">
        <v>32203</v>
      </c>
      <c r="B383" s="28" t="s">
        <v>673</v>
      </c>
      <c r="C383" s="148"/>
      <c r="D383" s="152">
        <f>SUM('[1]gastos ctas'!D383+[2]gctas!D383+[6]ct!D383)</f>
        <v>36979873000</v>
      </c>
      <c r="E383" s="152">
        <f>SUM('[1]gastos ctas'!E383+[2]gctas!E383+[6]ct!E383)</f>
        <v>0</v>
      </c>
      <c r="F383" s="150">
        <f t="shared" si="53"/>
        <v>36979873000</v>
      </c>
      <c r="G383" s="25">
        <f t="shared" si="54"/>
        <v>0.14312413213015163</v>
      </c>
      <c r="H383" s="152"/>
      <c r="I383" s="151">
        <f t="shared" si="55"/>
        <v>36979873000</v>
      </c>
      <c r="J383" s="152">
        <f>SUM('[1]gastos ctas'!J383+[2]gctas!J383+[6]ct!J383)</f>
        <v>151757101</v>
      </c>
      <c r="K383" s="25">
        <f t="shared" si="85"/>
        <v>0.41037756132910458</v>
      </c>
      <c r="L383" s="150">
        <f t="shared" si="56"/>
        <v>0</v>
      </c>
      <c r="M383" s="25">
        <f t="shared" si="86"/>
        <v>0</v>
      </c>
      <c r="N383" s="152">
        <f>SUM('[1]gastos ctas'!N383+[2]gctas!N383+[6]ct!N383)</f>
        <v>151757101</v>
      </c>
      <c r="O383" s="25">
        <f t="shared" si="87"/>
        <v>0.41037756132910458</v>
      </c>
      <c r="P383" s="151">
        <f t="shared" si="57"/>
        <v>36828115899</v>
      </c>
      <c r="R383" s="152">
        <f>SUM('[1]gastos ctas'!E383+[2]gctas!E383+[6]ct!E383)</f>
        <v>0</v>
      </c>
      <c r="S383" s="191">
        <f t="shared" si="84"/>
        <v>0</v>
      </c>
    </row>
    <row r="384" spans="1:19" x14ac:dyDescent="0.25">
      <c r="A384" s="147">
        <v>323</v>
      </c>
      <c r="B384" s="28" t="s">
        <v>675</v>
      </c>
      <c r="C384" s="148"/>
      <c r="D384" s="152">
        <f>SUM(D385)</f>
        <v>219311857000</v>
      </c>
      <c r="E384" s="152">
        <f>SUM(E385)</f>
        <v>-5154548</v>
      </c>
      <c r="F384" s="150">
        <f t="shared" si="53"/>
        <v>219306702452</v>
      </c>
      <c r="G384" s="25">
        <f t="shared" si="54"/>
        <v>0.84878824377703777</v>
      </c>
      <c r="H384" s="152">
        <f>SUM(H385)</f>
        <v>0</v>
      </c>
      <c r="I384" s="151">
        <f t="shared" si="55"/>
        <v>219306702452</v>
      </c>
      <c r="J384" s="152">
        <f>SUM(J385)</f>
        <v>23790380332</v>
      </c>
      <c r="K384" s="25">
        <f t="shared" si="85"/>
        <v>10.847995098192239</v>
      </c>
      <c r="L384" s="150">
        <f t="shared" si="56"/>
        <v>0</v>
      </c>
      <c r="M384" s="25">
        <f t="shared" si="86"/>
        <v>0</v>
      </c>
      <c r="N384" s="152">
        <f>SUM(N385)</f>
        <v>23790380332</v>
      </c>
      <c r="O384" s="25">
        <f t="shared" si="87"/>
        <v>10.847995098192239</v>
      </c>
      <c r="P384" s="151">
        <f t="shared" si="57"/>
        <v>195516322120</v>
      </c>
      <c r="R384" s="152">
        <f>SUM('[1]gastos ctas'!E384+[2]gctas!E384+[6]ct!E384)</f>
        <v>-5154548</v>
      </c>
      <c r="S384" s="191">
        <f t="shared" si="84"/>
        <v>0</v>
      </c>
    </row>
    <row r="385" spans="1:19" x14ac:dyDescent="0.25">
      <c r="A385" s="147">
        <v>32301</v>
      </c>
      <c r="B385" s="33" t="s">
        <v>676</v>
      </c>
      <c r="C385" s="148"/>
      <c r="D385" s="152">
        <f>SUM('[1]gastos ctas'!D385+[2]gctas!D385+[6]ct!D385)</f>
        <v>219311857000</v>
      </c>
      <c r="E385" s="152">
        <f>SUM('[1]gastos ctas'!E385+[2]gctas!E385+[6]ct!E385)</f>
        <v>-5154548</v>
      </c>
      <c r="F385" s="150">
        <f t="shared" si="53"/>
        <v>219306702452</v>
      </c>
      <c r="G385" s="25">
        <f t="shared" si="54"/>
        <v>0.84878824377703777</v>
      </c>
      <c r="H385" s="152"/>
      <c r="I385" s="151">
        <f t="shared" si="55"/>
        <v>219306702452</v>
      </c>
      <c r="J385" s="152">
        <f>SUM('[1]gastos ctas'!J385+[2]gctas!J385+[6]ct!J385)</f>
        <v>23790380332</v>
      </c>
      <c r="K385" s="25">
        <f t="shared" si="85"/>
        <v>10.847995098192239</v>
      </c>
      <c r="L385" s="150">
        <f t="shared" si="56"/>
        <v>0</v>
      </c>
      <c r="M385" s="25">
        <f t="shared" si="86"/>
        <v>0</v>
      </c>
      <c r="N385" s="152">
        <f>SUM('[1]gastos ctas'!N385+[2]gctas!N385+[6]ct!N385)</f>
        <v>23790380332</v>
      </c>
      <c r="O385" s="25">
        <f t="shared" si="87"/>
        <v>10.847995098192239</v>
      </c>
      <c r="P385" s="151">
        <f t="shared" si="57"/>
        <v>195516322120</v>
      </c>
      <c r="R385" s="152">
        <f>SUM('[1]gastos ctas'!E385+[2]gctas!E385+[6]ct!E385)</f>
        <v>-5154548</v>
      </c>
      <c r="S385" s="191">
        <f t="shared" si="84"/>
        <v>0</v>
      </c>
    </row>
    <row r="386" spans="1:19" x14ac:dyDescent="0.25">
      <c r="A386" s="172">
        <v>325</v>
      </c>
      <c r="B386" s="173" t="s">
        <v>677</v>
      </c>
      <c r="C386" s="143"/>
      <c r="D386" s="144">
        <f>SUM(D387+D390)</f>
        <v>1921965000</v>
      </c>
      <c r="E386" s="144">
        <f>SUM(E387+E390)</f>
        <v>0</v>
      </c>
      <c r="F386" s="150">
        <f t="shared" si="53"/>
        <v>1921965000</v>
      </c>
      <c r="G386" s="20">
        <f t="shared" si="54"/>
        <v>7.4386294568812295E-3</v>
      </c>
      <c r="H386" s="144">
        <f>SUM(H387+H390)</f>
        <v>0</v>
      </c>
      <c r="I386" s="151">
        <f t="shared" si="55"/>
        <v>1921965000</v>
      </c>
      <c r="J386" s="144">
        <f>SUM(J387+J390)</f>
        <v>1802693845</v>
      </c>
      <c r="K386" s="25">
        <f t="shared" si="85"/>
        <v>93.794311811089173</v>
      </c>
      <c r="L386" s="150">
        <f t="shared" si="56"/>
        <v>0</v>
      </c>
      <c r="M386" s="25">
        <f t="shared" si="86"/>
        <v>0</v>
      </c>
      <c r="N386" s="144">
        <f>SUM(N387+N390)</f>
        <v>1802693845</v>
      </c>
      <c r="O386" s="25">
        <f t="shared" si="87"/>
        <v>93.794311811089173</v>
      </c>
      <c r="P386" s="151">
        <f t="shared" si="57"/>
        <v>119271155</v>
      </c>
      <c r="R386" s="152">
        <f>SUM('[1]gastos ctas'!E386+[2]gctas!E386+[6]ct!E386)</f>
        <v>0</v>
      </c>
      <c r="S386" s="191">
        <f t="shared" si="84"/>
        <v>0</v>
      </c>
    </row>
    <row r="387" spans="1:19" hidden="1" x14ac:dyDescent="0.25">
      <c r="A387" s="147">
        <v>32501</v>
      </c>
      <c r="B387" s="28" t="s">
        <v>511</v>
      </c>
      <c r="C387" s="148"/>
      <c r="D387" s="149">
        <f>SUM(D388)</f>
        <v>0</v>
      </c>
      <c r="E387" s="149">
        <f>SUM(E388)</f>
        <v>0</v>
      </c>
      <c r="F387" s="150">
        <f t="shared" si="53"/>
        <v>0</v>
      </c>
      <c r="G387" s="25">
        <f t="shared" si="54"/>
        <v>0</v>
      </c>
      <c r="H387" s="149">
        <f>SUM(H388)</f>
        <v>0</v>
      </c>
      <c r="I387" s="151">
        <f t="shared" si="55"/>
        <v>0</v>
      </c>
      <c r="J387" s="149">
        <f>SUM(J388)</f>
        <v>0</v>
      </c>
      <c r="K387" s="25">
        <f t="shared" si="85"/>
        <v>0</v>
      </c>
      <c r="L387" s="150">
        <f t="shared" si="56"/>
        <v>0</v>
      </c>
      <c r="M387" s="25">
        <f t="shared" si="86"/>
        <v>0</v>
      </c>
      <c r="N387" s="149">
        <f>SUM(N388)</f>
        <v>0</v>
      </c>
      <c r="O387" s="25">
        <f t="shared" si="87"/>
        <v>0</v>
      </c>
      <c r="P387" s="151">
        <f t="shared" si="57"/>
        <v>0</v>
      </c>
      <c r="R387" s="152">
        <f>SUM('[1]gastos ctas'!E387+[2]gctas!E387+[6]ct!E387)</f>
        <v>0</v>
      </c>
      <c r="S387" s="191">
        <f t="shared" si="84"/>
        <v>0</v>
      </c>
    </row>
    <row r="388" spans="1:19" hidden="1" x14ac:dyDescent="0.25">
      <c r="A388" s="147">
        <v>3250105</v>
      </c>
      <c r="B388" s="33" t="s">
        <v>678</v>
      </c>
      <c r="C388" s="148"/>
      <c r="D388" s="149">
        <f>SUM(D389)</f>
        <v>0</v>
      </c>
      <c r="E388" s="149">
        <f>SUM(E389)</f>
        <v>0</v>
      </c>
      <c r="F388" s="150">
        <f t="shared" si="53"/>
        <v>0</v>
      </c>
      <c r="G388" s="25">
        <f t="shared" si="54"/>
        <v>0</v>
      </c>
      <c r="H388" s="149">
        <f>SUM(H389)</f>
        <v>0</v>
      </c>
      <c r="I388" s="151">
        <f t="shared" si="55"/>
        <v>0</v>
      </c>
      <c r="J388" s="149">
        <f>SUM(J389)</f>
        <v>0</v>
      </c>
      <c r="K388" s="25">
        <f t="shared" si="85"/>
        <v>0</v>
      </c>
      <c r="L388" s="150">
        <f t="shared" si="56"/>
        <v>0</v>
      </c>
      <c r="M388" s="25">
        <f t="shared" si="86"/>
        <v>0</v>
      </c>
      <c r="N388" s="149">
        <f>SUM(N389)</f>
        <v>0</v>
      </c>
      <c r="O388" s="25">
        <f t="shared" si="87"/>
        <v>0</v>
      </c>
      <c r="P388" s="151">
        <f t="shared" si="57"/>
        <v>0</v>
      </c>
      <c r="R388" s="152">
        <f>SUM('[1]gastos ctas'!E388+[2]gctas!E388+[6]ct!E388)</f>
        <v>0</v>
      </c>
      <c r="S388" s="191">
        <f t="shared" si="84"/>
        <v>0</v>
      </c>
    </row>
    <row r="389" spans="1:19" hidden="1" x14ac:dyDescent="0.25">
      <c r="A389" s="147">
        <v>325010501</v>
      </c>
      <c r="B389" s="33" t="s">
        <v>676</v>
      </c>
      <c r="C389" s="148"/>
      <c r="D389" s="152">
        <f>SUM('[1]gastos ctas'!D389+[2]gctas!D389+[6]ct!D389)</f>
        <v>0</v>
      </c>
      <c r="E389" s="152">
        <f>SUM('[1]gastos ctas'!E389+[2]gctas!E389+[6]ct!E389)</f>
        <v>0</v>
      </c>
      <c r="F389" s="150">
        <f t="shared" si="53"/>
        <v>0</v>
      </c>
      <c r="G389" s="25">
        <f t="shared" si="54"/>
        <v>0</v>
      </c>
      <c r="H389" s="152"/>
      <c r="I389" s="151">
        <f t="shared" si="55"/>
        <v>0</v>
      </c>
      <c r="J389" s="152">
        <f>SUM('[1]gastos ctas'!J389+[2]gctas!J389+[6]ct!J389)</f>
        <v>0</v>
      </c>
      <c r="K389" s="25">
        <f t="shared" si="85"/>
        <v>0</v>
      </c>
      <c r="L389" s="150">
        <f t="shared" si="56"/>
        <v>0</v>
      </c>
      <c r="M389" s="25">
        <f t="shared" si="86"/>
        <v>0</v>
      </c>
      <c r="N389" s="152">
        <f>SUM('[1]gastos ctas'!N389+[2]gctas!N389+[6]ct!N389)</f>
        <v>0</v>
      </c>
      <c r="O389" s="25">
        <f t="shared" si="87"/>
        <v>0</v>
      </c>
      <c r="P389" s="151">
        <f t="shared" si="57"/>
        <v>0</v>
      </c>
      <c r="R389" s="152">
        <f>SUM('[1]gastos ctas'!E389+[2]gctas!E389+[6]ct!E389)</f>
        <v>0</v>
      </c>
      <c r="S389" s="191">
        <f t="shared" si="84"/>
        <v>0</v>
      </c>
    </row>
    <row r="390" spans="1:19" x14ac:dyDescent="0.25">
      <c r="A390" s="147">
        <v>32502</v>
      </c>
      <c r="B390" s="28" t="s">
        <v>533</v>
      </c>
      <c r="C390" s="148"/>
      <c r="D390" s="149">
        <f>SUM(D391)</f>
        <v>1921965000</v>
      </c>
      <c r="E390" s="149">
        <f>SUM(E391)</f>
        <v>0</v>
      </c>
      <c r="F390" s="150">
        <f t="shared" si="53"/>
        <v>1921965000</v>
      </c>
      <c r="G390" s="25">
        <f t="shared" si="54"/>
        <v>7.4386294568812295E-3</v>
      </c>
      <c r="H390" s="149">
        <f>SUM(H391)</f>
        <v>0</v>
      </c>
      <c r="I390" s="151">
        <f t="shared" si="55"/>
        <v>1921965000</v>
      </c>
      <c r="J390" s="149">
        <f>SUM(J391)</f>
        <v>1802693845</v>
      </c>
      <c r="K390" s="25">
        <f t="shared" si="85"/>
        <v>93.794311811089173</v>
      </c>
      <c r="L390" s="150">
        <f t="shared" si="56"/>
        <v>0</v>
      </c>
      <c r="M390" s="25">
        <f t="shared" si="86"/>
        <v>0</v>
      </c>
      <c r="N390" s="149">
        <f>SUM(N391)</f>
        <v>1802693845</v>
      </c>
      <c r="O390" s="25">
        <f t="shared" si="87"/>
        <v>93.794311811089173</v>
      </c>
      <c r="P390" s="151">
        <f t="shared" si="57"/>
        <v>119271155</v>
      </c>
      <c r="R390" s="152">
        <f>SUM('[1]gastos ctas'!E390+[2]gctas!E390+[6]ct!E390)</f>
        <v>0</v>
      </c>
      <c r="S390" s="191">
        <f t="shared" si="84"/>
        <v>0</v>
      </c>
    </row>
    <row r="391" spans="1:19" x14ac:dyDescent="0.25">
      <c r="A391" s="147">
        <v>3250202</v>
      </c>
      <c r="B391" s="33" t="s">
        <v>679</v>
      </c>
      <c r="C391" s="148"/>
      <c r="D391" s="152">
        <f>SUM('[1]gastos ctas'!D391+[2]gctas!D391+[6]ct!D391)</f>
        <v>1921965000</v>
      </c>
      <c r="E391" s="152">
        <f>SUM('[1]gastos ctas'!E391+[2]gctas!E391+[6]ct!E391)</f>
        <v>0</v>
      </c>
      <c r="F391" s="150">
        <f t="shared" si="53"/>
        <v>1921965000</v>
      </c>
      <c r="G391" s="25">
        <f t="shared" si="54"/>
        <v>7.4386294568812295E-3</v>
      </c>
      <c r="H391" s="152"/>
      <c r="I391" s="151">
        <f t="shared" si="55"/>
        <v>1921965000</v>
      </c>
      <c r="J391" s="152">
        <f>SUM('[1]gastos ctas'!J391+[2]gctas!J391+[6]ct!J391)</f>
        <v>1802693845</v>
      </c>
      <c r="K391" s="25">
        <f t="shared" si="85"/>
        <v>93.794311811089173</v>
      </c>
      <c r="L391" s="150">
        <f t="shared" si="56"/>
        <v>0</v>
      </c>
      <c r="M391" s="25">
        <f t="shared" si="86"/>
        <v>0</v>
      </c>
      <c r="N391" s="152">
        <f>SUM('[1]gastos ctas'!N391+[2]gctas!N391+[6]ct!N391)</f>
        <v>1802693845</v>
      </c>
      <c r="O391" s="25">
        <f t="shared" si="87"/>
        <v>93.794311811089173</v>
      </c>
      <c r="P391" s="151">
        <f t="shared" si="57"/>
        <v>119271155</v>
      </c>
      <c r="R391" s="152">
        <f>SUM('[1]gastos ctas'!E391+[2]gctas!E391+[6]ct!E391)</f>
        <v>0</v>
      </c>
      <c r="S391" s="191">
        <f t="shared" si="84"/>
        <v>0</v>
      </c>
    </row>
    <row r="392" spans="1:19" x14ac:dyDescent="0.25">
      <c r="A392" s="147">
        <v>327</v>
      </c>
      <c r="B392" s="33" t="s">
        <v>680</v>
      </c>
      <c r="C392" s="148"/>
      <c r="D392" s="152">
        <f>SUM('[1]gastos ctas'!D392+[2]gctas!D392+[6]ct!D392)</f>
        <v>9189779000</v>
      </c>
      <c r="E392" s="152">
        <f>SUM('[1]gastos ctas'!E392+[2]gctas!E392+[6]ct!E392)</f>
        <v>0</v>
      </c>
      <c r="F392" s="150">
        <f t="shared" si="53"/>
        <v>9189779000</v>
      </c>
      <c r="G392" s="25">
        <f t="shared" si="54"/>
        <v>3.5567432690828675E-2</v>
      </c>
      <c r="H392" s="152"/>
      <c r="I392" s="151">
        <f t="shared" si="55"/>
        <v>9189779000</v>
      </c>
      <c r="J392" s="152">
        <f>SUM('[1]gastos ctas'!J392+[2]gctas!J392+[6]ct!J392)</f>
        <v>1697762157</v>
      </c>
      <c r="K392" s="25">
        <f t="shared" si="85"/>
        <v>18.474461213920378</v>
      </c>
      <c r="L392" s="150">
        <f t="shared" si="56"/>
        <v>0</v>
      </c>
      <c r="M392" s="25">
        <f t="shared" si="86"/>
        <v>0</v>
      </c>
      <c r="N392" s="152">
        <f>SUM('[1]gastos ctas'!N392+[2]gctas!N392+[6]ct!N392)</f>
        <v>1697762157</v>
      </c>
      <c r="O392" s="25">
        <f t="shared" si="87"/>
        <v>18.474461213920378</v>
      </c>
      <c r="P392" s="151">
        <f t="shared" si="57"/>
        <v>7492016843</v>
      </c>
      <c r="R392" s="152">
        <f>SUM('[1]gastos ctas'!E392+[2]gctas!E392+[6]ct!E392)</f>
        <v>0</v>
      </c>
      <c r="S392" s="191">
        <f t="shared" ref="S392:S455" si="88">SUM(E392-R392)</f>
        <v>0</v>
      </c>
    </row>
    <row r="393" spans="1:19" x14ac:dyDescent="0.25">
      <c r="A393" s="147">
        <v>328</v>
      </c>
      <c r="B393" s="33" t="s">
        <v>579</v>
      </c>
      <c r="C393" s="148"/>
      <c r="D393" s="152">
        <f>SUM('[1]gastos ctas'!D393+[2]gctas!D393+[6]ct!D393)</f>
        <v>28540000</v>
      </c>
      <c r="E393" s="152">
        <f>SUM('[1]gastos ctas'!E393+[2]gctas!E393+[6]ct!E393)</f>
        <v>5154548</v>
      </c>
      <c r="F393" s="150">
        <f t="shared" si="53"/>
        <v>33694548</v>
      </c>
      <c r="G393" s="25">
        <f t="shared" si="54"/>
        <v>1.3040885619098087E-4</v>
      </c>
      <c r="H393" s="152"/>
      <c r="I393" s="151">
        <f t="shared" si="55"/>
        <v>33694548</v>
      </c>
      <c r="J393" s="152">
        <f>SUM('[1]gastos ctas'!J393+[2]gctas!J393+[6]ct!J393)</f>
        <v>643104</v>
      </c>
      <c r="K393" s="25">
        <f t="shared" si="85"/>
        <v>1.9086292536109999</v>
      </c>
      <c r="L393" s="150">
        <f t="shared" si="56"/>
        <v>33051444</v>
      </c>
      <c r="M393" s="25">
        <f t="shared" si="86"/>
        <v>98.091370746388989</v>
      </c>
      <c r="N393" s="152">
        <f>SUM('[1]gastos ctas'!N393+[2]gctas!N393+[6]ct!N393)</f>
        <v>33694548</v>
      </c>
      <c r="O393" s="25">
        <f t="shared" si="87"/>
        <v>100</v>
      </c>
      <c r="P393" s="151">
        <f t="shared" si="57"/>
        <v>0</v>
      </c>
      <c r="R393" s="152">
        <f>SUM('[1]gastos ctas'!E393+[2]gctas!E393+[6]ct!E393)</f>
        <v>5154548</v>
      </c>
      <c r="S393" s="191">
        <f t="shared" si="88"/>
        <v>0</v>
      </c>
    </row>
    <row r="394" spans="1:19" hidden="1" x14ac:dyDescent="0.25">
      <c r="A394" s="147">
        <v>329</v>
      </c>
      <c r="B394" s="33" t="s">
        <v>617</v>
      </c>
      <c r="C394" s="148"/>
      <c r="D394" s="152">
        <f>SUM('[1]gastos ctas'!D394+[2]gctas!D394+[6]ct!D394)</f>
        <v>0</v>
      </c>
      <c r="E394" s="152">
        <f>SUM('[1]gastos ctas'!E394+[2]gctas!E394+[6]ct!E394)</f>
        <v>0</v>
      </c>
      <c r="F394" s="150">
        <f t="shared" si="53"/>
        <v>0</v>
      </c>
      <c r="G394" s="25">
        <f t="shared" si="54"/>
        <v>0</v>
      </c>
      <c r="H394" s="152"/>
      <c r="I394" s="151">
        <f t="shared" si="55"/>
        <v>0</v>
      </c>
      <c r="J394" s="152">
        <f>SUM('[1]gastos ctas'!J394+[2]gctas!J394+[6]ct!J394)</f>
        <v>0</v>
      </c>
      <c r="K394" s="25">
        <f t="shared" si="85"/>
        <v>0</v>
      </c>
      <c r="L394" s="150">
        <f t="shared" si="56"/>
        <v>0</v>
      </c>
      <c r="M394" s="25">
        <f t="shared" si="86"/>
        <v>0</v>
      </c>
      <c r="N394" s="152">
        <f>SUM('[1]gastos ctas'!N394+[2]gctas!N394+[6]ct!N394)</f>
        <v>0</v>
      </c>
      <c r="O394" s="25">
        <f t="shared" si="87"/>
        <v>0</v>
      </c>
      <c r="P394" s="151">
        <f t="shared" si="57"/>
        <v>0</v>
      </c>
      <c r="R394" s="152">
        <f>SUM('[1]gastos ctas'!E394+[2]gctas!E394+[6]ct!E394)</f>
        <v>0</v>
      </c>
      <c r="S394" s="191">
        <f t="shared" si="88"/>
        <v>0</v>
      </c>
    </row>
    <row r="395" spans="1:19" x14ac:dyDescent="0.25">
      <c r="A395" s="174">
        <v>33</v>
      </c>
      <c r="B395" s="142" t="s">
        <v>681</v>
      </c>
      <c r="C395" s="148"/>
      <c r="D395" s="144">
        <f>SUM(D396+D1260+D1358+D1373+D1375)</f>
        <v>19845884160188</v>
      </c>
      <c r="E395" s="144">
        <f>SUM(E396+E1260+E1358+E1373+E1375)</f>
        <v>-175326717356</v>
      </c>
      <c r="F395" s="150">
        <f t="shared" si="53"/>
        <v>19670557442832</v>
      </c>
      <c r="G395" s="20">
        <f t="shared" si="54"/>
        <v>76.131452980425991</v>
      </c>
      <c r="H395" s="144">
        <f>SUM(H396+H1260+H1358+H1373+H1375)</f>
        <v>0</v>
      </c>
      <c r="I395" s="151">
        <f t="shared" si="55"/>
        <v>19670557442832</v>
      </c>
      <c r="J395" s="144">
        <f>SUM(J396+J1260+J1358+J1373+J1375)</f>
        <v>1630394084246</v>
      </c>
      <c r="K395" s="25">
        <f t="shared" ref="K395:K514" si="89">IF(OR(J395=0,F395=0),0,J395/F395)*100</f>
        <v>8.2884996471725287</v>
      </c>
      <c r="L395" s="150">
        <f t="shared" si="56"/>
        <v>2702997098215</v>
      </c>
      <c r="M395" s="25">
        <f t="shared" ref="M395:M514" si="90">IF(OR(L395=0,F395=0),0,L395/F395)*100</f>
        <v>13.741334510069917</v>
      </c>
      <c r="N395" s="144">
        <f>SUM(N396+N1260+N1358+N1373+N1375)</f>
        <v>4333391182461</v>
      </c>
      <c r="O395" s="25">
        <f t="shared" ref="O395:O514" si="91">IF(OR(N395=0,F395=0),0,N395/F395)*100</f>
        <v>22.029834157242444</v>
      </c>
      <c r="P395" s="151">
        <f t="shared" si="57"/>
        <v>15337166260371</v>
      </c>
      <c r="R395" s="152">
        <f>SUM('[1]gastos ctas'!E395+[2]gctas!E395+[6]ct!E395)</f>
        <v>-175326717356</v>
      </c>
      <c r="S395" s="191">
        <f t="shared" si="88"/>
        <v>0</v>
      </c>
    </row>
    <row r="396" spans="1:19" x14ac:dyDescent="0.25">
      <c r="A396" s="174">
        <v>331</v>
      </c>
      <c r="B396" s="142" t="s">
        <v>682</v>
      </c>
      <c r="C396" s="148"/>
      <c r="D396" s="144">
        <f>SUM(D397)</f>
        <v>13706731197223</v>
      </c>
      <c r="E396" s="144">
        <f>SUM(E397)</f>
        <v>-537596239420</v>
      </c>
      <c r="F396" s="150">
        <f t="shared" si="53"/>
        <v>13169134957803</v>
      </c>
      <c r="G396" s="20">
        <f t="shared" si="54"/>
        <v>50.968834093626967</v>
      </c>
      <c r="H396" s="144">
        <f>SUM(H397)</f>
        <v>0</v>
      </c>
      <c r="I396" s="151">
        <f t="shared" si="55"/>
        <v>13169134957803</v>
      </c>
      <c r="J396" s="144">
        <f>SUM(J397)</f>
        <v>1030147929276</v>
      </c>
      <c r="K396" s="25">
        <f t="shared" si="89"/>
        <v>7.8224418883763871</v>
      </c>
      <c r="L396" s="150">
        <f t="shared" si="56"/>
        <v>2125994592120</v>
      </c>
      <c r="M396" s="25">
        <f t="shared" si="90"/>
        <v>16.143767976652875</v>
      </c>
      <c r="N396" s="144">
        <f>SUM(N397)</f>
        <v>3156142521396</v>
      </c>
      <c r="O396" s="25">
        <f t="shared" si="91"/>
        <v>23.966209865029263</v>
      </c>
      <c r="P396" s="151">
        <f t="shared" si="57"/>
        <v>10012992436407</v>
      </c>
      <c r="R396" s="152">
        <f>SUM('[1]gastos ctas'!E396+[2]gctas!E396+[6]ct!E396)</f>
        <v>-537596239420</v>
      </c>
      <c r="S396" s="191">
        <f t="shared" si="88"/>
        <v>0</v>
      </c>
    </row>
    <row r="397" spans="1:19" x14ac:dyDescent="0.25">
      <c r="A397" s="174">
        <v>33114</v>
      </c>
      <c r="B397" s="142" t="s">
        <v>683</v>
      </c>
      <c r="C397" s="148"/>
      <c r="D397" s="144">
        <f>SUM(D398+D759+D928)</f>
        <v>13706731197223</v>
      </c>
      <c r="E397" s="144">
        <f>SUM(E398+E759+E928)</f>
        <v>-537596239420</v>
      </c>
      <c r="F397" s="150">
        <f t="shared" si="53"/>
        <v>13169134957803</v>
      </c>
      <c r="G397" s="20">
        <f t="shared" si="54"/>
        <v>50.968834093626967</v>
      </c>
      <c r="H397" s="144">
        <f>SUM(H398+H759+H928)</f>
        <v>0</v>
      </c>
      <c r="I397" s="151">
        <f t="shared" si="55"/>
        <v>13169134957803</v>
      </c>
      <c r="J397" s="144">
        <f>SUM(J398+J759+J928)</f>
        <v>1030147929276</v>
      </c>
      <c r="K397" s="25">
        <f t="shared" si="89"/>
        <v>7.8224418883763871</v>
      </c>
      <c r="L397" s="150">
        <f t="shared" si="56"/>
        <v>2125994592120</v>
      </c>
      <c r="M397" s="25">
        <f t="shared" si="90"/>
        <v>16.143767976652875</v>
      </c>
      <c r="N397" s="144">
        <f>SUM(N398+N759+N928)</f>
        <v>3156142521396</v>
      </c>
      <c r="O397" s="25">
        <f t="shared" si="91"/>
        <v>23.966209865029263</v>
      </c>
      <c r="P397" s="151">
        <f t="shared" si="57"/>
        <v>10012992436407</v>
      </c>
      <c r="R397" s="152">
        <f>SUM('[1]gastos ctas'!E397+[2]gctas!E397+[6]ct!E397)</f>
        <v>-537596239420</v>
      </c>
      <c r="S397" s="191">
        <f t="shared" si="88"/>
        <v>0</v>
      </c>
    </row>
    <row r="398" spans="1:19" ht="39" x14ac:dyDescent="0.25">
      <c r="A398" s="174">
        <v>3311401</v>
      </c>
      <c r="B398" s="142" t="s">
        <v>684</v>
      </c>
      <c r="C398" s="148"/>
      <c r="D398" s="144">
        <f>SUM(D399+D414+D441+D495+D510+D560+D564+D582+D641+D650+D657+D666+D681+D692+D697+D746)</f>
        <v>7572000306147</v>
      </c>
      <c r="E398" s="144">
        <f>SUM(E399+E414+E441+E495+E510+E560+E564+E582+E641+E650+E657+E666+E681+E692+E697+E746)</f>
        <v>-30176683512</v>
      </c>
      <c r="F398" s="150">
        <f t="shared" si="53"/>
        <v>7541823622635</v>
      </c>
      <c r="G398" s="20">
        <f t="shared" si="54"/>
        <v>29.189309564916854</v>
      </c>
      <c r="H398" s="144">
        <f>SUM(H399+H414+H441+H495+H510+H560+H564+H582+H641+H650+H657+H666+H681+H692+H697+H746)</f>
        <v>0</v>
      </c>
      <c r="I398" s="151">
        <f t="shared" si="55"/>
        <v>7541823622635</v>
      </c>
      <c r="J398" s="144">
        <f>SUM(J399+J414+J441+J495+J510+J560+J564+J582+J641+J650+J657+J666+J681+J692+J697+J746)</f>
        <v>624973952263</v>
      </c>
      <c r="K398" s="25">
        <f t="shared" si="89"/>
        <v>8.2867749702775928</v>
      </c>
      <c r="L398" s="150">
        <f t="shared" si="56"/>
        <v>1514204718094</v>
      </c>
      <c r="M398" s="25">
        <f t="shared" si="90"/>
        <v>20.07743476722888</v>
      </c>
      <c r="N398" s="144">
        <f>SUM(N399+N414+N441+N495+N510+N560+N564+N582+N641+N650+N657+N666+N681+N692+N697+N746)</f>
        <v>2139178670357</v>
      </c>
      <c r="O398" s="25">
        <f t="shared" si="91"/>
        <v>28.364209737506474</v>
      </c>
      <c r="P398" s="151">
        <f t="shared" si="57"/>
        <v>5402644952278</v>
      </c>
      <c r="R398" s="152">
        <f>SUM('[1]gastos ctas'!E398+[2]gctas!E398+[6]ct!E398)</f>
        <v>-30176683512</v>
      </c>
      <c r="S398" s="191">
        <f t="shared" si="88"/>
        <v>0</v>
      </c>
    </row>
    <row r="399" spans="1:19" ht="26.25" x14ac:dyDescent="0.25">
      <c r="A399" s="175">
        <v>331140101</v>
      </c>
      <c r="B399" s="142" t="s">
        <v>685</v>
      </c>
      <c r="C399" s="148"/>
      <c r="D399" s="144">
        <f>SUM(D400+D404+D406+D410+D412)</f>
        <v>501792744000</v>
      </c>
      <c r="E399" s="144">
        <f>SUM(E400+E404+E406+E410+E412)</f>
        <v>-8232718053</v>
      </c>
      <c r="F399" s="150">
        <f t="shared" ref="F399:F462" si="92">SUM(D399+E399)</f>
        <v>493560025947</v>
      </c>
      <c r="G399" s="20">
        <f t="shared" si="54"/>
        <v>1.9102377763114409</v>
      </c>
      <c r="H399" s="144">
        <f>SUM(H400+H404+H406+H410+H412)</f>
        <v>0</v>
      </c>
      <c r="I399" s="151">
        <f t="shared" si="55"/>
        <v>493560025947</v>
      </c>
      <c r="J399" s="144">
        <f>SUM(J400+J404+J406+J410+J412)</f>
        <v>14405173264</v>
      </c>
      <c r="K399" s="25">
        <f t="shared" si="89"/>
        <v>2.918626409495098</v>
      </c>
      <c r="L399" s="150">
        <f t="shared" si="56"/>
        <v>157704416848</v>
      </c>
      <c r="M399" s="25">
        <f t="shared" si="90"/>
        <v>31.952428996941251</v>
      </c>
      <c r="N399" s="144">
        <f>SUM(N400+N404+N406+N410+N412)</f>
        <v>172109590112</v>
      </c>
      <c r="O399" s="25">
        <f t="shared" si="91"/>
        <v>34.871055406436355</v>
      </c>
      <c r="P399" s="151">
        <f t="shared" si="57"/>
        <v>321450435835</v>
      </c>
      <c r="R399" s="152">
        <f>SUM('[1]gastos ctas'!E399+[2]gctas!E399+[6]ct!E399)</f>
        <v>-8232718053</v>
      </c>
      <c r="S399" s="191">
        <f t="shared" si="88"/>
        <v>0</v>
      </c>
    </row>
    <row r="400" spans="1:19" x14ac:dyDescent="0.25">
      <c r="A400" s="147">
        <v>3311401010735</v>
      </c>
      <c r="B400" s="33" t="s">
        <v>686</v>
      </c>
      <c r="C400" s="148"/>
      <c r="D400" s="149">
        <f>SUM(D401:D403)</f>
        <v>455570135000</v>
      </c>
      <c r="E400" s="149">
        <f>SUM(E401:E403)</f>
        <v>-8491210053</v>
      </c>
      <c r="F400" s="150">
        <f t="shared" si="92"/>
        <v>447078924947</v>
      </c>
      <c r="G400" s="25">
        <f t="shared" ref="G400:G463" si="93">IF(OR(F400=0,F$7=0),0,F400/F$7)*100</f>
        <v>1.7303408025960654</v>
      </c>
      <c r="H400" s="149">
        <f>SUM(H401:H403)</f>
        <v>0</v>
      </c>
      <c r="I400" s="151">
        <f t="shared" ref="I400:I463" si="94">SUM(F400-H400)</f>
        <v>447078924947</v>
      </c>
      <c r="J400" s="149">
        <f>SUM(J401:J403)</f>
        <v>13455236808</v>
      </c>
      <c r="K400" s="25">
        <f t="shared" si="89"/>
        <v>3.0095887006069635</v>
      </c>
      <c r="L400" s="150">
        <f t="shared" si="56"/>
        <v>146394008833</v>
      </c>
      <c r="M400" s="25">
        <f t="shared" si="90"/>
        <v>32.744555975291078</v>
      </c>
      <c r="N400" s="149">
        <f>SUM(N401:N403)</f>
        <v>159849245641</v>
      </c>
      <c r="O400" s="25">
        <f t="shared" si="91"/>
        <v>35.75414467589804</v>
      </c>
      <c r="P400" s="151">
        <f t="shared" si="57"/>
        <v>287229679306</v>
      </c>
      <c r="R400" s="152">
        <f>SUM('[1]gastos ctas'!E400+[2]gctas!E400+[6]ct!E400)</f>
        <v>-8491210053</v>
      </c>
      <c r="S400" s="191">
        <f t="shared" si="88"/>
        <v>0</v>
      </c>
    </row>
    <row r="401" spans="1:19" ht="26.25" x14ac:dyDescent="0.25">
      <c r="A401" s="147">
        <v>3311401010735100</v>
      </c>
      <c r="B401" s="33" t="s">
        <v>687</v>
      </c>
      <c r="C401" s="148"/>
      <c r="D401" s="152">
        <f>SUM('[1]gastos ctas'!D401+[2]gctas!D401+[6]ct!D401)</f>
        <v>24723449000</v>
      </c>
      <c r="E401" s="152">
        <f>SUM('[1]gastos ctas'!E401+[2]gctas!E401+[6]ct!E401)</f>
        <v>0</v>
      </c>
      <c r="F401" s="150">
        <f t="shared" si="92"/>
        <v>24723449000</v>
      </c>
      <c r="G401" s="25">
        <f t="shared" si="93"/>
        <v>9.568778620167423E-2</v>
      </c>
      <c r="H401" s="152"/>
      <c r="I401" s="151">
        <f t="shared" si="94"/>
        <v>24723449000</v>
      </c>
      <c r="J401" s="152">
        <f>SUM('[1]gastos ctas'!J401+[2]gctas!J401+[6]ct!J401)</f>
        <v>194947070</v>
      </c>
      <c r="K401" s="25">
        <f t="shared" si="89"/>
        <v>0.78851081821148827</v>
      </c>
      <c r="L401" s="150">
        <f t="shared" si="56"/>
        <v>8767563614</v>
      </c>
      <c r="M401" s="25">
        <f t="shared" si="90"/>
        <v>35.462542519856349</v>
      </c>
      <c r="N401" s="152">
        <f>SUM('[1]gastos ctas'!N401+[2]gctas!N401+[6]ct!N401)</f>
        <v>8962510684</v>
      </c>
      <c r="O401" s="25">
        <f t="shared" si="91"/>
        <v>36.251053338067841</v>
      </c>
      <c r="P401" s="151">
        <f t="shared" si="57"/>
        <v>15760938316</v>
      </c>
      <c r="R401" s="152">
        <f>SUM('[1]gastos ctas'!E401+[2]gctas!E401+[6]ct!E401)</f>
        <v>0</v>
      </c>
      <c r="S401" s="191">
        <f t="shared" si="88"/>
        <v>0</v>
      </c>
    </row>
    <row r="402" spans="1:19" ht="26.25" x14ac:dyDescent="0.25">
      <c r="A402" s="147">
        <v>3311401010735100</v>
      </c>
      <c r="B402" s="33" t="s">
        <v>688</v>
      </c>
      <c r="C402" s="148"/>
      <c r="D402" s="152">
        <f>SUM('[1]gastos ctas'!D402+[2]gctas!D402+[6]ct!D402)</f>
        <v>7039031000</v>
      </c>
      <c r="E402" s="152">
        <f>SUM('[1]gastos ctas'!E402+[2]gctas!E402+[6]ct!E402)</f>
        <v>35812000000</v>
      </c>
      <c r="F402" s="150">
        <f t="shared" si="92"/>
        <v>42851031000</v>
      </c>
      <c r="G402" s="25">
        <f t="shared" si="93"/>
        <v>0.1658474225359623</v>
      </c>
      <c r="H402" s="152"/>
      <c r="I402" s="151">
        <f t="shared" si="94"/>
        <v>42851031000</v>
      </c>
      <c r="J402" s="152">
        <f>SUM('[1]gastos ctas'!J402+[2]gctas!J402+[6]ct!J402)</f>
        <v>53711818</v>
      </c>
      <c r="K402" s="25">
        <f t="shared" si="89"/>
        <v>0.12534545084807877</v>
      </c>
      <c r="L402" s="150">
        <f t="shared" si="56"/>
        <v>3509911472</v>
      </c>
      <c r="M402" s="25">
        <f t="shared" si="90"/>
        <v>8.190961547692984</v>
      </c>
      <c r="N402" s="152">
        <f>SUM('[1]gastos ctas'!N402+[2]gctas!N402+[6]ct!N402)</f>
        <v>3563623290</v>
      </c>
      <c r="O402" s="25">
        <f t="shared" si="91"/>
        <v>8.3163069985410623</v>
      </c>
      <c r="P402" s="151">
        <f t="shared" si="57"/>
        <v>39287407710</v>
      </c>
      <c r="R402" s="152">
        <f>SUM('[1]gastos ctas'!E402+[2]gctas!E402+[6]ct!E402)</f>
        <v>35812000000</v>
      </c>
      <c r="S402" s="191">
        <f t="shared" si="88"/>
        <v>0</v>
      </c>
    </row>
    <row r="403" spans="1:19" ht="26.25" x14ac:dyDescent="0.25">
      <c r="A403" s="147">
        <v>3311401010735100</v>
      </c>
      <c r="B403" s="33" t="s">
        <v>689</v>
      </c>
      <c r="C403" s="148"/>
      <c r="D403" s="152">
        <f>SUM('[1]gastos ctas'!D403+[2]gctas!D403+[6]ct!D403)</f>
        <v>423807655000</v>
      </c>
      <c r="E403" s="152">
        <f>SUM('[1]gastos ctas'!E403+[2]gctas!E403+[6]ct!E403)</f>
        <v>-44303210053</v>
      </c>
      <c r="F403" s="150">
        <f t="shared" si="92"/>
        <v>379504444947</v>
      </c>
      <c r="G403" s="25">
        <f t="shared" si="93"/>
        <v>1.4688055938584288</v>
      </c>
      <c r="H403" s="152"/>
      <c r="I403" s="151">
        <f t="shared" si="94"/>
        <v>379504444947</v>
      </c>
      <c r="J403" s="152">
        <f>SUM('[1]gastos ctas'!J403+[2]gctas!J403+[6]ct!J403)</f>
        <v>13206577920</v>
      </c>
      <c r="K403" s="25">
        <f t="shared" si="89"/>
        <v>3.4799534223754285</v>
      </c>
      <c r="L403" s="150">
        <f t="shared" si="56"/>
        <v>134116533747</v>
      </c>
      <c r="M403" s="25">
        <f t="shared" si="90"/>
        <v>35.339911174355329</v>
      </c>
      <c r="N403" s="152">
        <f>SUM('[1]gastos ctas'!N403+[2]gctas!N403+[6]ct!N403)</f>
        <v>147323111667</v>
      </c>
      <c r="O403" s="25">
        <f t="shared" si="91"/>
        <v>38.819864596730753</v>
      </c>
      <c r="P403" s="151">
        <f t="shared" si="57"/>
        <v>232181333280</v>
      </c>
      <c r="R403" s="152">
        <f>SUM('[1]gastos ctas'!E403+[2]gctas!E403+[6]ct!E403)</f>
        <v>-44303210053</v>
      </c>
      <c r="S403" s="191">
        <f t="shared" si="88"/>
        <v>0</v>
      </c>
    </row>
    <row r="404" spans="1:19" x14ac:dyDescent="0.25">
      <c r="A404" s="147">
        <v>3311401010739</v>
      </c>
      <c r="B404" s="33" t="s">
        <v>690</v>
      </c>
      <c r="C404" s="148"/>
      <c r="D404" s="149">
        <f>SUM(D405)</f>
        <v>39931101000</v>
      </c>
      <c r="E404" s="149">
        <f>SUM(E405)</f>
        <v>0</v>
      </c>
      <c r="F404" s="150">
        <f t="shared" si="92"/>
        <v>39931101000</v>
      </c>
      <c r="G404" s="25">
        <f t="shared" si="93"/>
        <v>0.15454634405116616</v>
      </c>
      <c r="H404" s="149">
        <f>SUM(H405)</f>
        <v>0</v>
      </c>
      <c r="I404" s="151">
        <f t="shared" si="94"/>
        <v>39931101000</v>
      </c>
      <c r="J404" s="149">
        <f>SUM(J405)</f>
        <v>482518920</v>
      </c>
      <c r="K404" s="25">
        <f t="shared" si="89"/>
        <v>1.2083787021049082</v>
      </c>
      <c r="L404" s="150">
        <f t="shared" si="56"/>
        <v>7730940286</v>
      </c>
      <c r="M404" s="25">
        <f t="shared" si="90"/>
        <v>19.360699035070432</v>
      </c>
      <c r="N404" s="149">
        <f>SUM(N405)</f>
        <v>8213459206</v>
      </c>
      <c r="O404" s="25">
        <f t="shared" si="91"/>
        <v>20.569077737175341</v>
      </c>
      <c r="P404" s="151">
        <f t="shared" si="57"/>
        <v>31717641794</v>
      </c>
      <c r="R404" s="152">
        <f>SUM('[1]gastos ctas'!E404+[2]gctas!E404+[6]ct!E404)</f>
        <v>0</v>
      </c>
      <c r="S404" s="191">
        <f t="shared" si="88"/>
        <v>0</v>
      </c>
    </row>
    <row r="405" spans="1:19" x14ac:dyDescent="0.25">
      <c r="A405" s="147">
        <v>3311401010739100</v>
      </c>
      <c r="B405" s="33" t="s">
        <v>691</v>
      </c>
      <c r="C405" s="148"/>
      <c r="D405" s="152">
        <f>SUM('[1]gastos ctas'!D405+[2]gctas!D405+[6]ct!D405)</f>
        <v>39931101000</v>
      </c>
      <c r="E405" s="152">
        <f>SUM('[1]gastos ctas'!E405+[2]gctas!E405+[6]ct!E405)</f>
        <v>0</v>
      </c>
      <c r="F405" s="150">
        <f t="shared" si="92"/>
        <v>39931101000</v>
      </c>
      <c r="G405" s="25">
        <f t="shared" si="93"/>
        <v>0.15454634405116616</v>
      </c>
      <c r="H405" s="152"/>
      <c r="I405" s="151">
        <f t="shared" si="94"/>
        <v>39931101000</v>
      </c>
      <c r="J405" s="152">
        <f>SUM('[1]gastos ctas'!J405+[2]gctas!J405+[6]ct!J405)</f>
        <v>482518920</v>
      </c>
      <c r="K405" s="25">
        <f t="shared" si="89"/>
        <v>1.2083787021049082</v>
      </c>
      <c r="L405" s="150">
        <f t="shared" si="56"/>
        <v>7730940286</v>
      </c>
      <c r="M405" s="25">
        <f t="shared" si="90"/>
        <v>19.360699035070432</v>
      </c>
      <c r="N405" s="152">
        <f>SUM('[1]gastos ctas'!N405+[2]gctas!N405+[6]ct!N405)</f>
        <v>8213459206</v>
      </c>
      <c r="O405" s="25">
        <f t="shared" si="91"/>
        <v>20.569077737175341</v>
      </c>
      <c r="P405" s="151">
        <f t="shared" si="57"/>
        <v>31717641794</v>
      </c>
      <c r="R405" s="152">
        <f>SUM('[1]gastos ctas'!E405+[2]gctas!E405+[6]ct!E405)</f>
        <v>0</v>
      </c>
      <c r="S405" s="191">
        <f t="shared" si="88"/>
        <v>0</v>
      </c>
    </row>
    <row r="406" spans="1:19" ht="26.25" hidden="1" x14ac:dyDescent="0.25">
      <c r="A406" s="147">
        <v>3311401010901</v>
      </c>
      <c r="B406" s="33" t="s">
        <v>692</v>
      </c>
      <c r="C406" s="148"/>
      <c r="D406" s="149">
        <f>SUM(D407:D409)</f>
        <v>0</v>
      </c>
      <c r="E406" s="149">
        <f>SUM(E407:E409)</f>
        <v>0</v>
      </c>
      <c r="F406" s="150">
        <f t="shared" si="92"/>
        <v>0</v>
      </c>
      <c r="G406" s="25">
        <f t="shared" si="93"/>
        <v>0</v>
      </c>
      <c r="H406" s="149">
        <f>SUM(H407:H409)</f>
        <v>0</v>
      </c>
      <c r="I406" s="151">
        <f t="shared" si="94"/>
        <v>0</v>
      </c>
      <c r="J406" s="149">
        <f>SUM(J407:J409)</f>
        <v>0</v>
      </c>
      <c r="K406" s="25">
        <f t="shared" si="89"/>
        <v>0</v>
      </c>
      <c r="L406" s="150">
        <f t="shared" si="56"/>
        <v>0</v>
      </c>
      <c r="M406" s="25">
        <f t="shared" si="90"/>
        <v>0</v>
      </c>
      <c r="N406" s="149">
        <f>SUM(N407:N409)</f>
        <v>0</v>
      </c>
      <c r="O406" s="25">
        <f t="shared" si="91"/>
        <v>0</v>
      </c>
      <c r="P406" s="151">
        <f t="shared" si="57"/>
        <v>0</v>
      </c>
      <c r="R406" s="152">
        <f>SUM('[1]gastos ctas'!E406+[2]gctas!E406+[6]ct!E406)</f>
        <v>0</v>
      </c>
      <c r="S406" s="191">
        <f t="shared" si="88"/>
        <v>0</v>
      </c>
    </row>
    <row r="407" spans="1:19" ht="26.25" hidden="1" x14ac:dyDescent="0.25">
      <c r="A407" s="147">
        <v>3311401010901100</v>
      </c>
      <c r="B407" s="33" t="s">
        <v>692</v>
      </c>
      <c r="C407" s="148"/>
      <c r="D407" s="152">
        <f>SUM('[1]gastos ctas'!D407+[2]gctas!D407+[6]ct!D407)</f>
        <v>0</v>
      </c>
      <c r="E407" s="152">
        <f>SUM('[1]gastos ctas'!E407+[2]gctas!E407+[6]ct!E407)</f>
        <v>0</v>
      </c>
      <c r="F407" s="150">
        <f t="shared" si="92"/>
        <v>0</v>
      </c>
      <c r="G407" s="25">
        <f t="shared" si="93"/>
        <v>0</v>
      </c>
      <c r="H407" s="152"/>
      <c r="I407" s="151">
        <f t="shared" si="94"/>
        <v>0</v>
      </c>
      <c r="J407" s="152">
        <f>SUM('[1]gastos ctas'!J407+[2]gctas!J407+[6]ct!J407)</f>
        <v>0</v>
      </c>
      <c r="K407" s="25">
        <f t="shared" si="89"/>
        <v>0</v>
      </c>
      <c r="L407" s="150">
        <f t="shared" ref="L407:L470" si="95">SUM(N407-J407)</f>
        <v>0</v>
      </c>
      <c r="M407" s="25">
        <f t="shared" si="90"/>
        <v>0</v>
      </c>
      <c r="N407" s="152">
        <f>SUM('[1]gastos ctas'!N407+[2]gctas!N407+[6]ct!N407)</f>
        <v>0</v>
      </c>
      <c r="O407" s="25">
        <f t="shared" si="91"/>
        <v>0</v>
      </c>
      <c r="P407" s="151">
        <f t="shared" ref="P407:P470" si="96">SUM(F407-N407)</f>
        <v>0</v>
      </c>
      <c r="R407" s="152">
        <f>SUM('[1]gastos ctas'!E407+[2]gctas!E407+[6]ct!E407)</f>
        <v>0</v>
      </c>
      <c r="S407" s="191">
        <f t="shared" si="88"/>
        <v>0</v>
      </c>
    </row>
    <row r="408" spans="1:19" ht="26.25" hidden="1" x14ac:dyDescent="0.25">
      <c r="A408" s="147">
        <v>3311401010901100</v>
      </c>
      <c r="B408" s="33" t="s">
        <v>692</v>
      </c>
      <c r="C408" s="148"/>
      <c r="D408" s="152">
        <f>SUM('[1]gastos ctas'!D408+[2]gctas!D408+[6]ct!D408)</f>
        <v>0</v>
      </c>
      <c r="E408" s="152">
        <f>SUM('[1]gastos ctas'!E408+[2]gctas!E408+[6]ct!E408)</f>
        <v>0</v>
      </c>
      <c r="F408" s="150">
        <f t="shared" si="92"/>
        <v>0</v>
      </c>
      <c r="G408" s="25">
        <f t="shared" si="93"/>
        <v>0</v>
      </c>
      <c r="H408" s="152"/>
      <c r="I408" s="151">
        <f t="shared" si="94"/>
        <v>0</v>
      </c>
      <c r="J408" s="152">
        <f>SUM('[1]gastos ctas'!J408+[2]gctas!J408+[6]ct!J408)</f>
        <v>0</v>
      </c>
      <c r="K408" s="25">
        <f t="shared" si="89"/>
        <v>0</v>
      </c>
      <c r="L408" s="150">
        <f t="shared" si="95"/>
        <v>0</v>
      </c>
      <c r="M408" s="25">
        <f t="shared" si="90"/>
        <v>0</v>
      </c>
      <c r="N408" s="152">
        <f>SUM('[1]gastos ctas'!N408+[2]gctas!N408+[6]ct!N408)</f>
        <v>0</v>
      </c>
      <c r="O408" s="25">
        <f t="shared" si="91"/>
        <v>0</v>
      </c>
      <c r="P408" s="151">
        <f t="shared" si="96"/>
        <v>0</v>
      </c>
      <c r="R408" s="152">
        <f>SUM('[1]gastos ctas'!E408+[2]gctas!E408+[6]ct!E408)</f>
        <v>0</v>
      </c>
      <c r="S408" s="191">
        <f t="shared" si="88"/>
        <v>0</v>
      </c>
    </row>
    <row r="409" spans="1:19" ht="26.25" hidden="1" x14ac:dyDescent="0.25">
      <c r="A409" s="147">
        <v>3311401010901100</v>
      </c>
      <c r="B409" s="33" t="s">
        <v>692</v>
      </c>
      <c r="C409" s="148"/>
      <c r="D409" s="152">
        <f>SUM('[1]gastos ctas'!D409+[2]gctas!D409+[6]ct!D409)</f>
        <v>0</v>
      </c>
      <c r="E409" s="152">
        <f>SUM('[1]gastos ctas'!E409+[2]gctas!E409+[6]ct!E409)</f>
        <v>0</v>
      </c>
      <c r="F409" s="150">
        <f t="shared" si="92"/>
        <v>0</v>
      </c>
      <c r="G409" s="25">
        <f t="shared" si="93"/>
        <v>0</v>
      </c>
      <c r="H409" s="152"/>
      <c r="I409" s="151">
        <f t="shared" si="94"/>
        <v>0</v>
      </c>
      <c r="J409" s="152">
        <f>SUM('[1]gastos ctas'!J409+[2]gctas!J409+[6]ct!J409)</f>
        <v>0</v>
      </c>
      <c r="K409" s="25">
        <f t="shared" si="89"/>
        <v>0</v>
      </c>
      <c r="L409" s="150">
        <f t="shared" si="95"/>
        <v>0</v>
      </c>
      <c r="M409" s="25">
        <f t="shared" si="90"/>
        <v>0</v>
      </c>
      <c r="N409" s="152">
        <f>SUM('[1]gastos ctas'!N409+[2]gctas!N409+[6]ct!N409)</f>
        <v>0</v>
      </c>
      <c r="O409" s="25">
        <f t="shared" si="91"/>
        <v>0</v>
      </c>
      <c r="P409" s="151">
        <f t="shared" si="96"/>
        <v>0</v>
      </c>
      <c r="R409" s="152">
        <f>SUM('[1]gastos ctas'!E409+[2]gctas!E409+[6]ct!E409)</f>
        <v>0</v>
      </c>
      <c r="S409" s="191">
        <f t="shared" si="88"/>
        <v>0</v>
      </c>
    </row>
    <row r="410" spans="1:19" ht="26.25" x14ac:dyDescent="0.25">
      <c r="A410" s="175">
        <v>3311401010914</v>
      </c>
      <c r="B410" s="176" t="s">
        <v>693</v>
      </c>
      <c r="C410" s="148"/>
      <c r="D410" s="149">
        <f>SUM(D411)</f>
        <v>6000000000</v>
      </c>
      <c r="E410" s="149">
        <f>SUM(E411)</f>
        <v>0</v>
      </c>
      <c r="F410" s="150">
        <f t="shared" si="92"/>
        <v>6000000000</v>
      </c>
      <c r="G410" s="25">
        <f t="shared" si="93"/>
        <v>2.3221950837443651E-2</v>
      </c>
      <c r="H410" s="149">
        <f>SUM(H411)</f>
        <v>0</v>
      </c>
      <c r="I410" s="151">
        <f t="shared" si="94"/>
        <v>6000000000</v>
      </c>
      <c r="J410" s="149">
        <f>SUM(J411)</f>
        <v>399169023</v>
      </c>
      <c r="K410" s="25">
        <f t="shared" si="89"/>
        <v>6.6528170499999995</v>
      </c>
      <c r="L410" s="150">
        <f t="shared" si="95"/>
        <v>3305075386</v>
      </c>
      <c r="M410" s="25">
        <f t="shared" si="90"/>
        <v>55.084589766666667</v>
      </c>
      <c r="N410" s="149">
        <f>SUM(N411)</f>
        <v>3704244409</v>
      </c>
      <c r="O410" s="25">
        <f t="shared" si="91"/>
        <v>61.737406816666663</v>
      </c>
      <c r="P410" s="151">
        <f t="shared" si="96"/>
        <v>2295755591</v>
      </c>
      <c r="R410" s="152">
        <f>SUM('[1]gastos ctas'!E410+[2]gctas!E410+[6]ct!E410)</f>
        <v>0</v>
      </c>
      <c r="S410" s="191">
        <f t="shared" si="88"/>
        <v>0</v>
      </c>
    </row>
    <row r="411" spans="1:19" ht="26.25" x14ac:dyDescent="0.25">
      <c r="A411" s="175">
        <v>3311401010914100</v>
      </c>
      <c r="B411" s="176" t="s">
        <v>693</v>
      </c>
      <c r="C411" s="148"/>
      <c r="D411" s="152">
        <f>SUM('[1]gastos ctas'!D411+[2]gctas!D411+[6]ct!D411)</f>
        <v>6000000000</v>
      </c>
      <c r="E411" s="152">
        <f>SUM('[1]gastos ctas'!E411+[2]gctas!E411+[6]ct!E411)</f>
        <v>0</v>
      </c>
      <c r="F411" s="150">
        <f t="shared" si="92"/>
        <v>6000000000</v>
      </c>
      <c r="G411" s="25">
        <f t="shared" si="93"/>
        <v>2.3221950837443651E-2</v>
      </c>
      <c r="H411" s="152"/>
      <c r="I411" s="151">
        <f t="shared" si="94"/>
        <v>6000000000</v>
      </c>
      <c r="J411" s="152">
        <f>SUM('[1]gastos ctas'!J411+[2]gctas!J411+[6]ct!J411)</f>
        <v>399169023</v>
      </c>
      <c r="K411" s="25">
        <f t="shared" si="89"/>
        <v>6.6528170499999995</v>
      </c>
      <c r="L411" s="150">
        <f t="shared" si="95"/>
        <v>3305075386</v>
      </c>
      <c r="M411" s="25">
        <f t="shared" si="90"/>
        <v>55.084589766666667</v>
      </c>
      <c r="N411" s="152">
        <f>SUM('[1]gastos ctas'!N411+[2]gctas!N411+[6]ct!N411)</f>
        <v>3704244409</v>
      </c>
      <c r="O411" s="25">
        <f t="shared" si="91"/>
        <v>61.737406816666663</v>
      </c>
      <c r="P411" s="151">
        <f t="shared" si="96"/>
        <v>2295755591</v>
      </c>
      <c r="R411" s="152">
        <f>SUM('[1]gastos ctas'!E411+[2]gctas!E411+[6]ct!E411)</f>
        <v>0</v>
      </c>
      <c r="S411" s="191">
        <f t="shared" si="88"/>
        <v>0</v>
      </c>
    </row>
    <row r="412" spans="1:19" x14ac:dyDescent="0.25">
      <c r="A412" s="147">
        <v>3311401010926</v>
      </c>
      <c r="B412" s="33" t="s">
        <v>694</v>
      </c>
      <c r="C412" s="148"/>
      <c r="D412" s="149">
        <f>SUM(D413)</f>
        <v>291508000</v>
      </c>
      <c r="E412" s="149">
        <f>SUM(E413)</f>
        <v>258492000</v>
      </c>
      <c r="F412" s="150">
        <f t="shared" si="92"/>
        <v>550000000</v>
      </c>
      <c r="G412" s="25">
        <f t="shared" si="93"/>
        <v>2.1286788267656678E-3</v>
      </c>
      <c r="H412" s="149">
        <f>SUM(H413)</f>
        <v>0</v>
      </c>
      <c r="I412" s="151">
        <f t="shared" si="94"/>
        <v>550000000</v>
      </c>
      <c r="J412" s="149">
        <f>SUM(J413)</f>
        <v>68248513</v>
      </c>
      <c r="K412" s="25">
        <f t="shared" si="89"/>
        <v>12.408820545454544</v>
      </c>
      <c r="L412" s="150">
        <f t="shared" si="95"/>
        <v>274392343</v>
      </c>
      <c r="M412" s="25">
        <f t="shared" si="90"/>
        <v>49.889516909090908</v>
      </c>
      <c r="N412" s="149">
        <f>SUM(N413)</f>
        <v>342640856</v>
      </c>
      <c r="O412" s="25">
        <f t="shared" si="91"/>
        <v>62.298337454545447</v>
      </c>
      <c r="P412" s="151">
        <f t="shared" si="96"/>
        <v>207359144</v>
      </c>
      <c r="R412" s="152">
        <f>SUM('[1]gastos ctas'!E412+[2]gctas!E412+[6]ct!E412)</f>
        <v>258492000</v>
      </c>
      <c r="S412" s="191">
        <f t="shared" si="88"/>
        <v>0</v>
      </c>
    </row>
    <row r="413" spans="1:19" x14ac:dyDescent="0.25">
      <c r="A413" s="147">
        <v>3311401010926100</v>
      </c>
      <c r="B413" s="33" t="s">
        <v>695</v>
      </c>
      <c r="C413" s="148"/>
      <c r="D413" s="152">
        <f>SUM('[1]gastos ctas'!D413+[2]gctas!D413+[6]ct!D413)</f>
        <v>291508000</v>
      </c>
      <c r="E413" s="152">
        <f>SUM('[1]gastos ctas'!E413+[2]gctas!E413+[6]ct!E413)</f>
        <v>258492000</v>
      </c>
      <c r="F413" s="150">
        <f t="shared" si="92"/>
        <v>550000000</v>
      </c>
      <c r="G413" s="25">
        <f t="shared" si="93"/>
        <v>2.1286788267656678E-3</v>
      </c>
      <c r="H413" s="152"/>
      <c r="I413" s="151">
        <f t="shared" si="94"/>
        <v>550000000</v>
      </c>
      <c r="J413" s="152">
        <f>SUM('[1]gastos ctas'!J413+[2]gctas!J413+[6]ct!J413)</f>
        <v>68248513</v>
      </c>
      <c r="K413" s="25">
        <f t="shared" si="89"/>
        <v>12.408820545454544</v>
      </c>
      <c r="L413" s="150">
        <f t="shared" si="95"/>
        <v>274392343</v>
      </c>
      <c r="M413" s="25">
        <f t="shared" si="90"/>
        <v>49.889516909090908</v>
      </c>
      <c r="N413" s="152">
        <f>SUM('[1]gastos ctas'!N413+[2]gctas!N413+[6]ct!N413)</f>
        <v>342640856</v>
      </c>
      <c r="O413" s="25">
        <f t="shared" si="91"/>
        <v>62.298337454545447</v>
      </c>
      <c r="P413" s="151">
        <f t="shared" si="96"/>
        <v>207359144</v>
      </c>
      <c r="R413" s="152">
        <f>SUM('[1]gastos ctas'!E413+[2]gctas!E413+[6]ct!E413)</f>
        <v>258492000</v>
      </c>
      <c r="S413" s="191">
        <f t="shared" si="88"/>
        <v>0</v>
      </c>
    </row>
    <row r="414" spans="1:19" ht="26.25" x14ac:dyDescent="0.25">
      <c r="A414" s="175">
        <v>331140102</v>
      </c>
      <c r="B414" s="176" t="s">
        <v>696</v>
      </c>
      <c r="C414" s="148"/>
      <c r="D414" s="149">
        <f>SUM(D415+D417+D419+D421+D423+D425+D427+D429+D431+D433+D435+D437+D439)</f>
        <v>2155026883528</v>
      </c>
      <c r="E414" s="149">
        <f>SUM(E415+E417+E419+E421+E423+E425+E427+E429+E431+E433+E435+E437+E439)</f>
        <v>511494330</v>
      </c>
      <c r="F414" s="150">
        <f t="shared" si="92"/>
        <v>2155538377858</v>
      </c>
      <c r="G414" s="25">
        <f t="shared" si="93"/>
        <v>8.3426343731402515</v>
      </c>
      <c r="H414" s="149">
        <f>SUM(H415+H417+H419+H421+H423+H425+H427+H429+H431+H433+H435+H437+H439)</f>
        <v>0</v>
      </c>
      <c r="I414" s="151">
        <f t="shared" si="94"/>
        <v>2155538377858</v>
      </c>
      <c r="J414" s="149">
        <f>SUM(J415+J417+J419+J421+J423+J425+J427+J429+J431+J433+J435+J437+J439)</f>
        <v>166605434466</v>
      </c>
      <c r="K414" s="25">
        <f t="shared" si="89"/>
        <v>7.7291796878865604</v>
      </c>
      <c r="L414" s="150">
        <f t="shared" si="95"/>
        <v>365039837761</v>
      </c>
      <c r="M414" s="25">
        <f t="shared" si="90"/>
        <v>16.93497278966321</v>
      </c>
      <c r="N414" s="149">
        <f>SUM(N415+N417+N419+N421+N423+N425+N427+N429+N431+N433+N435+N437+N439)</f>
        <v>531645272227</v>
      </c>
      <c r="O414" s="25">
        <f t="shared" si="91"/>
        <v>24.66415247754977</v>
      </c>
      <c r="P414" s="151">
        <f t="shared" si="96"/>
        <v>1623893105631</v>
      </c>
      <c r="R414" s="152">
        <f>SUM('[1]gastos ctas'!E414+[2]gctas!E414+[6]ct!E414)</f>
        <v>511494330</v>
      </c>
      <c r="S414" s="191">
        <f t="shared" si="88"/>
        <v>0</v>
      </c>
    </row>
    <row r="415" spans="1:19" x14ac:dyDescent="0.25">
      <c r="A415" s="175">
        <v>3311401020869</v>
      </c>
      <c r="B415" s="176" t="s">
        <v>697</v>
      </c>
      <c r="C415" s="148"/>
      <c r="D415" s="149">
        <f>SUM(D416)</f>
        <v>313678487000</v>
      </c>
      <c r="E415" s="149">
        <f>SUM(E416)</f>
        <v>0</v>
      </c>
      <c r="F415" s="150">
        <f t="shared" si="92"/>
        <v>313678487000</v>
      </c>
      <c r="G415" s="25">
        <f t="shared" si="93"/>
        <v>1.2140377339796178</v>
      </c>
      <c r="H415" s="149">
        <f>SUM(H416)</f>
        <v>0</v>
      </c>
      <c r="I415" s="151">
        <f t="shared" si="94"/>
        <v>313678487000</v>
      </c>
      <c r="J415" s="149">
        <f>SUM(J416)</f>
        <v>2660544679</v>
      </c>
      <c r="K415" s="25">
        <f t="shared" si="89"/>
        <v>0.84817569239295643</v>
      </c>
      <c r="L415" s="150">
        <f t="shared" si="95"/>
        <v>268888892349</v>
      </c>
      <c r="M415" s="25">
        <f t="shared" si="90"/>
        <v>85.721177413419497</v>
      </c>
      <c r="N415" s="149">
        <f>SUM(N416)</f>
        <v>271549437028</v>
      </c>
      <c r="O415" s="25">
        <f t="shared" si="91"/>
        <v>86.569353105812453</v>
      </c>
      <c r="P415" s="151">
        <f t="shared" si="96"/>
        <v>42129049972</v>
      </c>
      <c r="R415" s="152">
        <f>SUM('[1]gastos ctas'!E415+[2]gctas!E415+[6]ct!E415)</f>
        <v>0</v>
      </c>
      <c r="S415" s="191">
        <f t="shared" si="88"/>
        <v>0</v>
      </c>
    </row>
    <row r="416" spans="1:19" x14ac:dyDescent="0.25">
      <c r="A416" s="175">
        <v>3311401020869100</v>
      </c>
      <c r="B416" s="176" t="s">
        <v>698</v>
      </c>
      <c r="C416" s="148"/>
      <c r="D416" s="152">
        <f>SUM('[1]gastos ctas'!D416+[2]gctas!D416+[6]ct!D416)</f>
        <v>313678487000</v>
      </c>
      <c r="E416" s="152">
        <f>SUM('[1]gastos ctas'!E416+[2]gctas!E416+[6]ct!E416)</f>
        <v>0</v>
      </c>
      <c r="F416" s="150">
        <f t="shared" si="92"/>
        <v>313678487000</v>
      </c>
      <c r="G416" s="25">
        <f t="shared" si="93"/>
        <v>1.2140377339796178</v>
      </c>
      <c r="H416" s="152"/>
      <c r="I416" s="151">
        <f t="shared" si="94"/>
        <v>313678487000</v>
      </c>
      <c r="J416" s="152">
        <f>SUM('[1]gastos ctas'!J416+[2]gctas!J416+[6]ct!J416)</f>
        <v>2660544679</v>
      </c>
      <c r="K416" s="25">
        <f t="shared" si="89"/>
        <v>0.84817569239295643</v>
      </c>
      <c r="L416" s="150">
        <f t="shared" si="95"/>
        <v>268888892349</v>
      </c>
      <c r="M416" s="25">
        <f t="shared" si="90"/>
        <v>85.721177413419497</v>
      </c>
      <c r="N416" s="152">
        <f>SUM('[1]gastos ctas'!N416+[2]gctas!N416+[6]ct!N416)</f>
        <v>271549437028</v>
      </c>
      <c r="O416" s="25">
        <f t="shared" si="91"/>
        <v>86.569353105812453</v>
      </c>
      <c r="P416" s="151">
        <f t="shared" si="96"/>
        <v>42129049972</v>
      </c>
      <c r="R416" s="152">
        <f>SUM('[1]gastos ctas'!E416+[2]gctas!E416+[6]ct!E416)</f>
        <v>0</v>
      </c>
      <c r="S416" s="191">
        <f t="shared" si="88"/>
        <v>0</v>
      </c>
    </row>
    <row r="417" spans="1:19" x14ac:dyDescent="0.25">
      <c r="A417" s="175">
        <v>3311401020872</v>
      </c>
      <c r="B417" s="176" t="s">
        <v>699</v>
      </c>
      <c r="C417" s="148"/>
      <c r="D417" s="149">
        <f>SUM(D418)</f>
        <v>1000407000</v>
      </c>
      <c r="E417" s="149">
        <f>SUM(E418)</f>
        <v>0</v>
      </c>
      <c r="F417" s="150">
        <f t="shared" si="92"/>
        <v>1000407000</v>
      </c>
      <c r="G417" s="25">
        <f t="shared" si="93"/>
        <v>3.8719003619057482E-3</v>
      </c>
      <c r="H417" s="149">
        <f>SUM(H418)</f>
        <v>0</v>
      </c>
      <c r="I417" s="151">
        <f t="shared" si="94"/>
        <v>1000407000</v>
      </c>
      <c r="J417" s="149">
        <f>SUM(J418)</f>
        <v>0</v>
      </c>
      <c r="K417" s="25">
        <f t="shared" si="89"/>
        <v>0</v>
      </c>
      <c r="L417" s="150">
        <f t="shared" si="95"/>
        <v>419148000</v>
      </c>
      <c r="M417" s="25">
        <f t="shared" si="90"/>
        <v>41.897747616719997</v>
      </c>
      <c r="N417" s="149">
        <f>SUM(N418)</f>
        <v>419148000</v>
      </c>
      <c r="O417" s="25">
        <f t="shared" si="91"/>
        <v>41.897747616719997</v>
      </c>
      <c r="P417" s="151">
        <f t="shared" si="96"/>
        <v>581259000</v>
      </c>
      <c r="R417" s="152">
        <f>SUM('[1]gastos ctas'!E417+[2]gctas!E417+[6]ct!E417)</f>
        <v>0</v>
      </c>
      <c r="S417" s="191">
        <f t="shared" si="88"/>
        <v>0</v>
      </c>
    </row>
    <row r="418" spans="1:19" x14ac:dyDescent="0.25">
      <c r="A418" s="175">
        <v>3311401020872100</v>
      </c>
      <c r="B418" s="176" t="s">
        <v>700</v>
      </c>
      <c r="C418" s="148"/>
      <c r="D418" s="152">
        <f>SUM('[1]gastos ctas'!D418+[2]gctas!D418+[6]ct!D418)</f>
        <v>1000407000</v>
      </c>
      <c r="E418" s="152">
        <f>SUM('[1]gastos ctas'!E418+[2]gctas!E418+[6]ct!E418)</f>
        <v>0</v>
      </c>
      <c r="F418" s="150">
        <f t="shared" si="92"/>
        <v>1000407000</v>
      </c>
      <c r="G418" s="25">
        <f t="shared" si="93"/>
        <v>3.8719003619057482E-3</v>
      </c>
      <c r="H418" s="152"/>
      <c r="I418" s="151">
        <f t="shared" si="94"/>
        <v>1000407000</v>
      </c>
      <c r="J418" s="152">
        <f>SUM('[1]gastos ctas'!J418+[2]gctas!J418+[6]ct!J418)</f>
        <v>0</v>
      </c>
      <c r="K418" s="25">
        <f t="shared" si="89"/>
        <v>0</v>
      </c>
      <c r="L418" s="150">
        <f t="shared" si="95"/>
        <v>419148000</v>
      </c>
      <c r="M418" s="25">
        <f t="shared" si="90"/>
        <v>41.897747616719997</v>
      </c>
      <c r="N418" s="152">
        <f>SUM('[1]gastos ctas'!N418+[2]gctas!N418+[6]ct!N418)</f>
        <v>419148000</v>
      </c>
      <c r="O418" s="25">
        <f t="shared" si="91"/>
        <v>41.897747616719997</v>
      </c>
      <c r="P418" s="151">
        <f t="shared" si="96"/>
        <v>581259000</v>
      </c>
      <c r="R418" s="152">
        <f>SUM('[1]gastos ctas'!E418+[2]gctas!E418+[6]ct!E418)</f>
        <v>0</v>
      </c>
      <c r="S418" s="191">
        <f t="shared" si="88"/>
        <v>0</v>
      </c>
    </row>
    <row r="419" spans="1:19" x14ac:dyDescent="0.25">
      <c r="A419" s="175">
        <v>3311401020874</v>
      </c>
      <c r="B419" s="176" t="s">
        <v>701</v>
      </c>
      <c r="C419" s="148"/>
      <c r="D419" s="149">
        <f>SUM(D420)</f>
        <v>944159519000</v>
      </c>
      <c r="E419" s="149">
        <f>SUM(E420)</f>
        <v>0</v>
      </c>
      <c r="F419" s="150">
        <f t="shared" si="92"/>
        <v>944159519000</v>
      </c>
      <c r="G419" s="25">
        <f t="shared" si="93"/>
        <v>3.6542043221537401</v>
      </c>
      <c r="H419" s="149">
        <f>SUM(H420)</f>
        <v>0</v>
      </c>
      <c r="I419" s="151">
        <f t="shared" si="94"/>
        <v>944159519000</v>
      </c>
      <c r="J419" s="149">
        <f>SUM(J420)</f>
        <v>162830049414</v>
      </c>
      <c r="K419" s="25">
        <f t="shared" si="89"/>
        <v>17.246031643726933</v>
      </c>
      <c r="L419" s="150">
        <f t="shared" si="95"/>
        <v>72820815204</v>
      </c>
      <c r="M419" s="25">
        <f t="shared" si="90"/>
        <v>7.7127660886295635</v>
      </c>
      <c r="N419" s="149">
        <f>SUM(N420)</f>
        <v>235650864618</v>
      </c>
      <c r="O419" s="25">
        <f t="shared" si="91"/>
        <v>24.958797732356498</v>
      </c>
      <c r="P419" s="151">
        <f t="shared" si="96"/>
        <v>708508654382</v>
      </c>
      <c r="R419" s="152">
        <f>SUM('[1]gastos ctas'!E419+[2]gctas!E419+[6]ct!E419)</f>
        <v>0</v>
      </c>
      <c r="S419" s="191">
        <f t="shared" si="88"/>
        <v>0</v>
      </c>
    </row>
    <row r="420" spans="1:19" x14ac:dyDescent="0.25">
      <c r="A420" s="175">
        <v>3311401020874100</v>
      </c>
      <c r="B420" s="176" t="s">
        <v>702</v>
      </c>
      <c r="C420" s="148"/>
      <c r="D420" s="152">
        <f>SUM('[1]gastos ctas'!D420+[2]gctas!D420+[6]ct!D420)</f>
        <v>944159519000</v>
      </c>
      <c r="E420" s="152">
        <f>SUM('[1]gastos ctas'!E420+[2]gctas!E420+[6]ct!E420)</f>
        <v>0</v>
      </c>
      <c r="F420" s="150">
        <f t="shared" si="92"/>
        <v>944159519000</v>
      </c>
      <c r="G420" s="25">
        <f t="shared" si="93"/>
        <v>3.6542043221537401</v>
      </c>
      <c r="H420" s="152"/>
      <c r="I420" s="151">
        <f t="shared" si="94"/>
        <v>944159519000</v>
      </c>
      <c r="J420" s="152">
        <f>SUM('[1]gastos ctas'!J420+[2]gctas!J420+[6]ct!J420)</f>
        <v>162830049414</v>
      </c>
      <c r="K420" s="25">
        <f t="shared" si="89"/>
        <v>17.246031643726933</v>
      </c>
      <c r="L420" s="150">
        <f t="shared" si="95"/>
        <v>72820815204</v>
      </c>
      <c r="M420" s="25">
        <f t="shared" si="90"/>
        <v>7.7127660886295635</v>
      </c>
      <c r="N420" s="152">
        <f>SUM('[1]gastos ctas'!N420+[2]gctas!N420+[6]ct!N420)</f>
        <v>235650864618</v>
      </c>
      <c r="O420" s="25">
        <f t="shared" si="91"/>
        <v>24.958797732356498</v>
      </c>
      <c r="P420" s="151">
        <f t="shared" si="96"/>
        <v>708508654382</v>
      </c>
      <c r="R420" s="152">
        <f>SUM('[1]gastos ctas'!E420+[2]gctas!E420+[6]ct!E420)</f>
        <v>0</v>
      </c>
      <c r="S420" s="191">
        <f t="shared" si="88"/>
        <v>0</v>
      </c>
    </row>
    <row r="421" spans="1:19" x14ac:dyDescent="0.25">
      <c r="A421" s="175">
        <v>3311401020875</v>
      </c>
      <c r="B421" s="33" t="s">
        <v>703</v>
      </c>
      <c r="C421" s="148"/>
      <c r="D421" s="149">
        <f>SUM(D422)</f>
        <v>229233457000</v>
      </c>
      <c r="E421" s="149">
        <f>SUM(E422)</f>
        <v>0</v>
      </c>
      <c r="F421" s="150">
        <f t="shared" si="92"/>
        <v>229233457000</v>
      </c>
      <c r="G421" s="25">
        <f t="shared" si="93"/>
        <v>0.887208011458542</v>
      </c>
      <c r="H421" s="149">
        <f>SUM(H422)</f>
        <v>0</v>
      </c>
      <c r="I421" s="151">
        <f t="shared" si="94"/>
        <v>229233457000</v>
      </c>
      <c r="J421" s="149">
        <f>SUM(J422)</f>
        <v>375642204</v>
      </c>
      <c r="K421" s="25">
        <f t="shared" si="89"/>
        <v>0.16386883874459915</v>
      </c>
      <c r="L421" s="150">
        <f t="shared" si="95"/>
        <v>8202345821</v>
      </c>
      <c r="M421" s="25">
        <f t="shared" si="90"/>
        <v>3.578162598228408</v>
      </c>
      <c r="N421" s="149">
        <f>SUM(N422)</f>
        <v>8577988025</v>
      </c>
      <c r="O421" s="25">
        <f t="shared" si="91"/>
        <v>3.742031436973007</v>
      </c>
      <c r="P421" s="151">
        <f t="shared" si="96"/>
        <v>220655468975</v>
      </c>
      <c r="R421" s="152">
        <f>SUM('[1]gastos ctas'!E421+[2]gctas!E421+[6]ct!E421)</f>
        <v>0</v>
      </c>
      <c r="S421" s="191">
        <f t="shared" si="88"/>
        <v>0</v>
      </c>
    </row>
    <row r="422" spans="1:19" x14ac:dyDescent="0.25">
      <c r="A422" s="175">
        <v>3311401020875100</v>
      </c>
      <c r="B422" s="33" t="s">
        <v>703</v>
      </c>
      <c r="C422" s="148"/>
      <c r="D422" s="152">
        <f>SUM('[1]gastos ctas'!D422+[2]gctas!D422+[6]ct!D422)</f>
        <v>229233457000</v>
      </c>
      <c r="E422" s="152">
        <f>SUM('[1]gastos ctas'!E422+[2]gctas!E422+[6]ct!E422)</f>
        <v>0</v>
      </c>
      <c r="F422" s="150">
        <f t="shared" si="92"/>
        <v>229233457000</v>
      </c>
      <c r="G422" s="25">
        <f t="shared" si="93"/>
        <v>0.887208011458542</v>
      </c>
      <c r="H422" s="152"/>
      <c r="I422" s="151">
        <f t="shared" si="94"/>
        <v>229233457000</v>
      </c>
      <c r="J422" s="152">
        <f>SUM('[1]gastos ctas'!J422+[2]gctas!J422+[6]ct!J422)</f>
        <v>375642204</v>
      </c>
      <c r="K422" s="25">
        <f t="shared" si="89"/>
        <v>0.16386883874459915</v>
      </c>
      <c r="L422" s="150">
        <f t="shared" si="95"/>
        <v>8202345821</v>
      </c>
      <c r="M422" s="25">
        <f t="shared" si="90"/>
        <v>3.578162598228408</v>
      </c>
      <c r="N422" s="152">
        <f>SUM('[1]gastos ctas'!N422+[2]gctas!N422+[6]ct!N422)</f>
        <v>8577988025</v>
      </c>
      <c r="O422" s="25">
        <f t="shared" si="91"/>
        <v>3.742031436973007</v>
      </c>
      <c r="P422" s="151">
        <f t="shared" si="96"/>
        <v>220655468975</v>
      </c>
      <c r="R422" s="152">
        <f>SUM('[1]gastos ctas'!E422+[2]gctas!E422+[6]ct!E422)</f>
        <v>0</v>
      </c>
      <c r="S422" s="191">
        <f t="shared" si="88"/>
        <v>0</v>
      </c>
    </row>
    <row r="423" spans="1:19" x14ac:dyDescent="0.25">
      <c r="A423" s="175">
        <v>3311401020876</v>
      </c>
      <c r="B423" s="176" t="s">
        <v>704</v>
      </c>
      <c r="C423" s="148"/>
      <c r="D423" s="149">
        <f>SUM(D424)</f>
        <v>195214202000</v>
      </c>
      <c r="E423" s="149">
        <f>SUM(E424)</f>
        <v>0</v>
      </c>
      <c r="F423" s="150">
        <f t="shared" si="92"/>
        <v>195214202000</v>
      </c>
      <c r="G423" s="25">
        <f t="shared" si="93"/>
        <v>0.75554243360246554</v>
      </c>
      <c r="H423" s="149">
        <f>SUM(H424)</f>
        <v>0</v>
      </c>
      <c r="I423" s="151">
        <f t="shared" si="94"/>
        <v>195214202000</v>
      </c>
      <c r="J423" s="149">
        <f>SUM(J424)</f>
        <v>0</v>
      </c>
      <c r="K423" s="25">
        <f t="shared" si="89"/>
        <v>0</v>
      </c>
      <c r="L423" s="150">
        <f t="shared" si="95"/>
        <v>2571283680</v>
      </c>
      <c r="M423" s="25">
        <f t="shared" si="90"/>
        <v>1.3171601521081955</v>
      </c>
      <c r="N423" s="149">
        <f>SUM(N424)</f>
        <v>2571283680</v>
      </c>
      <c r="O423" s="25">
        <f t="shared" si="91"/>
        <v>1.3171601521081955</v>
      </c>
      <c r="P423" s="151">
        <f t="shared" si="96"/>
        <v>192642918320</v>
      </c>
      <c r="R423" s="152">
        <f>SUM('[1]gastos ctas'!E423+[2]gctas!E423+[6]ct!E423)</f>
        <v>0</v>
      </c>
      <c r="S423" s="191">
        <f t="shared" si="88"/>
        <v>0</v>
      </c>
    </row>
    <row r="424" spans="1:19" x14ac:dyDescent="0.25">
      <c r="A424" s="175">
        <v>3311401020876100</v>
      </c>
      <c r="B424" s="176" t="s">
        <v>705</v>
      </c>
      <c r="C424" s="148"/>
      <c r="D424" s="152">
        <f>SUM('[1]gastos ctas'!D424+[2]gctas!D424+[6]ct!D424)</f>
        <v>195214202000</v>
      </c>
      <c r="E424" s="152">
        <f>SUM('[1]gastos ctas'!E424+[2]gctas!E424+[6]ct!E424)</f>
        <v>0</v>
      </c>
      <c r="F424" s="150">
        <f t="shared" si="92"/>
        <v>195214202000</v>
      </c>
      <c r="G424" s="25">
        <f t="shared" si="93"/>
        <v>0.75554243360246554</v>
      </c>
      <c r="H424" s="152"/>
      <c r="I424" s="151">
        <f t="shared" si="94"/>
        <v>195214202000</v>
      </c>
      <c r="J424" s="152">
        <f>SUM('[1]gastos ctas'!J424+[2]gctas!J424+[6]ct!J424)</f>
        <v>0</v>
      </c>
      <c r="K424" s="25">
        <f t="shared" si="89"/>
        <v>0</v>
      </c>
      <c r="L424" s="150">
        <f t="shared" si="95"/>
        <v>2571283680</v>
      </c>
      <c r="M424" s="25">
        <f t="shared" si="90"/>
        <v>1.3171601521081955</v>
      </c>
      <c r="N424" s="152">
        <f>SUM('[1]gastos ctas'!N424+[2]gctas!N424+[6]ct!N424)</f>
        <v>2571283680</v>
      </c>
      <c r="O424" s="25">
        <f t="shared" si="91"/>
        <v>1.3171601521081955</v>
      </c>
      <c r="P424" s="151">
        <f t="shared" si="96"/>
        <v>192642918320</v>
      </c>
      <c r="R424" s="152">
        <f>SUM('[1]gastos ctas'!E424+[2]gctas!E424+[6]ct!E424)</f>
        <v>0</v>
      </c>
      <c r="S424" s="191">
        <f t="shared" si="88"/>
        <v>0</v>
      </c>
    </row>
    <row r="425" spans="1:19" x14ac:dyDescent="0.25">
      <c r="A425" s="175">
        <v>3311401020877</v>
      </c>
      <c r="B425" s="176" t="s">
        <v>706</v>
      </c>
      <c r="C425" s="148"/>
      <c r="D425" s="149">
        <f>SUM(D426)</f>
        <v>8267638000</v>
      </c>
      <c r="E425" s="149">
        <f>SUM(E426)</f>
        <v>0</v>
      </c>
      <c r="F425" s="150">
        <f t="shared" si="92"/>
        <v>8267638000</v>
      </c>
      <c r="G425" s="25">
        <f t="shared" si="93"/>
        <v>3.1998447196296818E-2</v>
      </c>
      <c r="H425" s="149">
        <f>SUM(H426)</f>
        <v>0</v>
      </c>
      <c r="I425" s="151">
        <f t="shared" si="94"/>
        <v>8267638000</v>
      </c>
      <c r="J425" s="149">
        <f>SUM(J426)</f>
        <v>0</v>
      </c>
      <c r="K425" s="25">
        <f t="shared" si="89"/>
        <v>0</v>
      </c>
      <c r="L425" s="150">
        <f t="shared" si="95"/>
        <v>3063966060</v>
      </c>
      <c r="M425" s="25">
        <f t="shared" si="90"/>
        <v>37.059751043768486</v>
      </c>
      <c r="N425" s="149">
        <f>SUM(N426)</f>
        <v>3063966060</v>
      </c>
      <c r="O425" s="25">
        <f t="shared" si="91"/>
        <v>37.059751043768486</v>
      </c>
      <c r="P425" s="151">
        <f t="shared" si="96"/>
        <v>5203671940</v>
      </c>
      <c r="R425" s="152">
        <f>SUM('[1]gastos ctas'!E425+[2]gctas!E425+[6]ct!E425)</f>
        <v>0</v>
      </c>
      <c r="S425" s="191">
        <f t="shared" si="88"/>
        <v>0</v>
      </c>
    </row>
    <row r="426" spans="1:19" ht="26.25" x14ac:dyDescent="0.25">
      <c r="A426" s="175">
        <v>3311401020877100</v>
      </c>
      <c r="B426" s="176" t="s">
        <v>707</v>
      </c>
      <c r="C426" s="148"/>
      <c r="D426" s="152">
        <f>SUM('[1]gastos ctas'!D426+[2]gctas!D426+[6]ct!D426)</f>
        <v>8267638000</v>
      </c>
      <c r="E426" s="152">
        <f>SUM('[1]gastos ctas'!E426+[2]gctas!E426+[6]ct!E426)</f>
        <v>0</v>
      </c>
      <c r="F426" s="150">
        <f t="shared" si="92"/>
        <v>8267638000</v>
      </c>
      <c r="G426" s="25">
        <f t="shared" si="93"/>
        <v>3.1998447196296818E-2</v>
      </c>
      <c r="H426" s="152"/>
      <c r="I426" s="151">
        <f t="shared" si="94"/>
        <v>8267638000</v>
      </c>
      <c r="J426" s="152">
        <f>SUM('[1]gastos ctas'!J426+[2]gctas!J426+[6]ct!J426)</f>
        <v>0</v>
      </c>
      <c r="K426" s="25">
        <f t="shared" si="89"/>
        <v>0</v>
      </c>
      <c r="L426" s="150">
        <f t="shared" si="95"/>
        <v>3063966060</v>
      </c>
      <c r="M426" s="25">
        <f t="shared" si="90"/>
        <v>37.059751043768486</v>
      </c>
      <c r="N426" s="152">
        <f>SUM('[1]gastos ctas'!N426+[2]gctas!N426+[6]ct!N426)</f>
        <v>3063966060</v>
      </c>
      <c r="O426" s="25">
        <f t="shared" si="91"/>
        <v>37.059751043768486</v>
      </c>
      <c r="P426" s="151">
        <f t="shared" si="96"/>
        <v>5203671940</v>
      </c>
      <c r="R426" s="152">
        <f>SUM('[1]gastos ctas'!E426+[2]gctas!E426+[6]ct!E426)</f>
        <v>0</v>
      </c>
      <c r="S426" s="191">
        <f t="shared" si="88"/>
        <v>0</v>
      </c>
    </row>
    <row r="427" spans="1:19" x14ac:dyDescent="0.25">
      <c r="A427" s="175">
        <v>3311401020878</v>
      </c>
      <c r="B427" s="176" t="s">
        <v>708</v>
      </c>
      <c r="C427" s="148"/>
      <c r="D427" s="149">
        <f>SUM(D428)</f>
        <v>391256000</v>
      </c>
      <c r="E427" s="149">
        <f>SUM(E428)</f>
        <v>0</v>
      </c>
      <c r="F427" s="150">
        <f t="shared" si="92"/>
        <v>391256000</v>
      </c>
      <c r="G427" s="25">
        <f t="shared" si="93"/>
        <v>1.514287932809142E-3</v>
      </c>
      <c r="H427" s="149">
        <f>SUM(H428)</f>
        <v>0</v>
      </c>
      <c r="I427" s="151">
        <f t="shared" si="94"/>
        <v>391256000</v>
      </c>
      <c r="J427" s="149">
        <f>SUM(J428)</f>
        <v>0</v>
      </c>
      <c r="K427" s="25">
        <f t="shared" si="89"/>
        <v>0</v>
      </c>
      <c r="L427" s="150">
        <f t="shared" si="95"/>
        <v>116182827</v>
      </c>
      <c r="M427" s="25">
        <f t="shared" si="90"/>
        <v>29.694835861942053</v>
      </c>
      <c r="N427" s="149">
        <f>SUM(N428)</f>
        <v>116182827</v>
      </c>
      <c r="O427" s="25">
        <f t="shared" si="91"/>
        <v>29.694835861942053</v>
      </c>
      <c r="P427" s="151">
        <f t="shared" si="96"/>
        <v>275073173</v>
      </c>
      <c r="R427" s="152">
        <f>SUM('[1]gastos ctas'!E427+[2]gctas!E427+[6]ct!E427)</f>
        <v>0</v>
      </c>
      <c r="S427" s="191">
        <f t="shared" si="88"/>
        <v>0</v>
      </c>
    </row>
    <row r="428" spans="1:19" x14ac:dyDescent="0.25">
      <c r="A428" s="175">
        <v>3311401020878100</v>
      </c>
      <c r="B428" s="176" t="s">
        <v>709</v>
      </c>
      <c r="C428" s="148"/>
      <c r="D428" s="152">
        <f>SUM('[1]gastos ctas'!D428+[2]gctas!D428+[6]ct!D428)</f>
        <v>391256000</v>
      </c>
      <c r="E428" s="152">
        <f>SUM('[1]gastos ctas'!E428+[2]gctas!E428+[6]ct!E428)</f>
        <v>0</v>
      </c>
      <c r="F428" s="150">
        <f t="shared" si="92"/>
        <v>391256000</v>
      </c>
      <c r="G428" s="25">
        <f t="shared" si="93"/>
        <v>1.514287932809142E-3</v>
      </c>
      <c r="H428" s="152"/>
      <c r="I428" s="151">
        <f t="shared" si="94"/>
        <v>391256000</v>
      </c>
      <c r="J428" s="152">
        <f>SUM('[1]gastos ctas'!J428+[2]gctas!J428+[6]ct!J428)</f>
        <v>0</v>
      </c>
      <c r="K428" s="25">
        <f t="shared" si="89"/>
        <v>0</v>
      </c>
      <c r="L428" s="150">
        <f t="shared" si="95"/>
        <v>116182827</v>
      </c>
      <c r="M428" s="25">
        <f t="shared" si="90"/>
        <v>29.694835861942053</v>
      </c>
      <c r="N428" s="152">
        <f>SUM('[1]gastos ctas'!N428+[2]gctas!N428+[6]ct!N428)</f>
        <v>116182827</v>
      </c>
      <c r="O428" s="25">
        <f t="shared" si="91"/>
        <v>29.694835861942053</v>
      </c>
      <c r="P428" s="151">
        <f t="shared" si="96"/>
        <v>275073173</v>
      </c>
      <c r="R428" s="152">
        <f>SUM('[1]gastos ctas'!E428+[2]gctas!E428+[6]ct!E428)</f>
        <v>0</v>
      </c>
      <c r="S428" s="191">
        <f t="shared" si="88"/>
        <v>0</v>
      </c>
    </row>
    <row r="429" spans="1:19" x14ac:dyDescent="0.25">
      <c r="A429" s="175">
        <v>3311401020879</v>
      </c>
      <c r="B429" s="176" t="s">
        <v>710</v>
      </c>
      <c r="C429" s="148"/>
      <c r="D429" s="149">
        <f>SUM(D430)</f>
        <v>87550000</v>
      </c>
      <c r="E429" s="149">
        <f>SUM(E430)</f>
        <v>0</v>
      </c>
      <c r="F429" s="150">
        <f t="shared" si="92"/>
        <v>87550000</v>
      </c>
      <c r="G429" s="25">
        <f t="shared" si="93"/>
        <v>3.3884696596969856E-4</v>
      </c>
      <c r="H429" s="149">
        <f>SUM(H430)</f>
        <v>0</v>
      </c>
      <c r="I429" s="151">
        <f t="shared" si="94"/>
        <v>87550000</v>
      </c>
      <c r="J429" s="149">
        <f>SUM(J430)</f>
        <v>0</v>
      </c>
      <c r="K429" s="25">
        <f t="shared" si="89"/>
        <v>0</v>
      </c>
      <c r="L429" s="150">
        <f t="shared" si="95"/>
        <v>87336400</v>
      </c>
      <c r="M429" s="25">
        <f t="shared" si="90"/>
        <v>99.75602512849801</v>
      </c>
      <c r="N429" s="149">
        <f>SUM(N430)</f>
        <v>87336400</v>
      </c>
      <c r="O429" s="25">
        <f t="shared" si="91"/>
        <v>99.75602512849801</v>
      </c>
      <c r="P429" s="151">
        <f t="shared" si="96"/>
        <v>213600</v>
      </c>
      <c r="R429" s="152">
        <f>SUM('[1]gastos ctas'!E429+[2]gctas!E429+[6]ct!E429)</f>
        <v>0</v>
      </c>
      <c r="S429" s="191">
        <f t="shared" si="88"/>
        <v>0</v>
      </c>
    </row>
    <row r="430" spans="1:19" x14ac:dyDescent="0.25">
      <c r="A430" s="175">
        <v>3311401020879100</v>
      </c>
      <c r="B430" s="176" t="s">
        <v>711</v>
      </c>
      <c r="C430" s="148"/>
      <c r="D430" s="152">
        <f>SUM('[1]gastos ctas'!D430+[2]gctas!D430+[6]ct!D430)</f>
        <v>87550000</v>
      </c>
      <c r="E430" s="152">
        <f>SUM('[1]gastos ctas'!E430+[2]gctas!E430+[6]ct!E430)</f>
        <v>0</v>
      </c>
      <c r="F430" s="150">
        <f t="shared" si="92"/>
        <v>87550000</v>
      </c>
      <c r="G430" s="25">
        <f t="shared" si="93"/>
        <v>3.3884696596969856E-4</v>
      </c>
      <c r="H430" s="152"/>
      <c r="I430" s="151">
        <f t="shared" si="94"/>
        <v>87550000</v>
      </c>
      <c r="J430" s="152">
        <f>SUM('[1]gastos ctas'!J430+[2]gctas!J430+[6]ct!J430)</f>
        <v>0</v>
      </c>
      <c r="K430" s="25">
        <f t="shared" si="89"/>
        <v>0</v>
      </c>
      <c r="L430" s="150">
        <f t="shared" si="95"/>
        <v>87336400</v>
      </c>
      <c r="M430" s="25">
        <f t="shared" si="90"/>
        <v>99.75602512849801</v>
      </c>
      <c r="N430" s="152">
        <f>SUM('[1]gastos ctas'!N430+[2]gctas!N430+[6]ct!N430)</f>
        <v>87336400</v>
      </c>
      <c r="O430" s="25">
        <f t="shared" si="91"/>
        <v>99.75602512849801</v>
      </c>
      <c r="P430" s="151">
        <f t="shared" si="96"/>
        <v>213600</v>
      </c>
      <c r="R430" s="152">
        <f>SUM('[1]gastos ctas'!E430+[2]gctas!E430+[6]ct!E430)</f>
        <v>0</v>
      </c>
      <c r="S430" s="191">
        <f t="shared" si="88"/>
        <v>0</v>
      </c>
    </row>
    <row r="431" spans="1:19" x14ac:dyDescent="0.25">
      <c r="A431" s="175">
        <v>3311401020880</v>
      </c>
      <c r="B431" s="176" t="s">
        <v>712</v>
      </c>
      <c r="C431" s="148"/>
      <c r="D431" s="149">
        <f>SUM(D432)</f>
        <v>357151603528</v>
      </c>
      <c r="E431" s="149">
        <f>SUM(E432)</f>
        <v>-344820712</v>
      </c>
      <c r="F431" s="150">
        <f t="shared" si="92"/>
        <v>356806782816</v>
      </c>
      <c r="G431" s="25">
        <f t="shared" si="93"/>
        <v>1.3809582615032643</v>
      </c>
      <c r="H431" s="149">
        <f>SUM(H432)</f>
        <v>0</v>
      </c>
      <c r="I431" s="151">
        <f t="shared" si="94"/>
        <v>356806782816</v>
      </c>
      <c r="J431" s="149">
        <f>SUM(J432)</f>
        <v>222419000</v>
      </c>
      <c r="K431" s="25">
        <f t="shared" si="89"/>
        <v>6.2335978661789679E-2</v>
      </c>
      <c r="L431" s="150">
        <f t="shared" si="95"/>
        <v>1427539902</v>
      </c>
      <c r="M431" s="25">
        <f t="shared" si="90"/>
        <v>0.40008765829324527</v>
      </c>
      <c r="N431" s="149">
        <f>SUM(N432)</f>
        <v>1649958902</v>
      </c>
      <c r="O431" s="25">
        <f t="shared" si="91"/>
        <v>0.46242363695503497</v>
      </c>
      <c r="P431" s="151">
        <f t="shared" si="96"/>
        <v>355156823914</v>
      </c>
      <c r="R431" s="152">
        <f>SUM('[1]gastos ctas'!E431+[2]gctas!E431+[6]ct!E431)</f>
        <v>-344820712</v>
      </c>
      <c r="S431" s="191">
        <f t="shared" si="88"/>
        <v>0</v>
      </c>
    </row>
    <row r="432" spans="1:19" x14ac:dyDescent="0.25">
      <c r="A432" s="175">
        <v>3311401020880110</v>
      </c>
      <c r="B432" s="176" t="s">
        <v>713</v>
      </c>
      <c r="C432" s="148"/>
      <c r="D432" s="152">
        <f>SUM('[1]gastos ctas'!D432+[2]gctas!D432+[6]ct!D432)</f>
        <v>357151603528</v>
      </c>
      <c r="E432" s="152">
        <f>SUM('[1]gastos ctas'!E432+[2]gctas!E432+[6]ct!E432)</f>
        <v>-344820712</v>
      </c>
      <c r="F432" s="150">
        <f t="shared" si="92"/>
        <v>356806782816</v>
      </c>
      <c r="G432" s="25">
        <f t="shared" si="93"/>
        <v>1.3809582615032643</v>
      </c>
      <c r="H432" s="152"/>
      <c r="I432" s="151">
        <f t="shared" si="94"/>
        <v>356806782816</v>
      </c>
      <c r="J432" s="152">
        <f>SUM('[1]gastos ctas'!J432+[2]gctas!J432+[6]ct!J432)</f>
        <v>222419000</v>
      </c>
      <c r="K432" s="25">
        <f t="shared" si="89"/>
        <v>6.2335978661789679E-2</v>
      </c>
      <c r="L432" s="150">
        <f t="shared" si="95"/>
        <v>1427539902</v>
      </c>
      <c r="M432" s="25">
        <f t="shared" si="90"/>
        <v>0.40008765829324527</v>
      </c>
      <c r="N432" s="152">
        <f>SUM('[1]gastos ctas'!N432+[2]gctas!N432+[6]ct!N432)</f>
        <v>1649958902</v>
      </c>
      <c r="O432" s="25">
        <f t="shared" si="91"/>
        <v>0.46242363695503497</v>
      </c>
      <c r="P432" s="151">
        <f t="shared" si="96"/>
        <v>355156823914</v>
      </c>
      <c r="R432" s="152">
        <f>SUM('[1]gastos ctas'!E432+[2]gctas!E432+[6]ct!E432)</f>
        <v>-344820712</v>
      </c>
      <c r="S432" s="191">
        <f t="shared" si="88"/>
        <v>0</v>
      </c>
    </row>
    <row r="433" spans="1:19" ht="26.25" x14ac:dyDescent="0.25">
      <c r="A433" s="175">
        <v>3311401020881</v>
      </c>
      <c r="B433" s="33" t="s">
        <v>714</v>
      </c>
      <c r="C433" s="148"/>
      <c r="D433" s="149">
        <f>SUM(D434)</f>
        <v>75071636000</v>
      </c>
      <c r="E433" s="149">
        <f>SUM(E434)</f>
        <v>56315042</v>
      </c>
      <c r="F433" s="150">
        <f t="shared" si="92"/>
        <v>75127951042</v>
      </c>
      <c r="G433" s="25">
        <f t="shared" si="93"/>
        <v>0.2907695976025329</v>
      </c>
      <c r="H433" s="149">
        <f>SUM(H434)</f>
        <v>0</v>
      </c>
      <c r="I433" s="151">
        <f t="shared" si="94"/>
        <v>75127951042</v>
      </c>
      <c r="J433" s="149">
        <f>SUM(J434)</f>
        <v>475499036</v>
      </c>
      <c r="K433" s="25">
        <f t="shared" si="89"/>
        <v>0.63291894615117883</v>
      </c>
      <c r="L433" s="150">
        <f t="shared" si="95"/>
        <v>4838751133</v>
      </c>
      <c r="M433" s="25">
        <f t="shared" si="90"/>
        <v>6.4406802872807143</v>
      </c>
      <c r="N433" s="149">
        <f>SUM(N434)</f>
        <v>5314250169</v>
      </c>
      <c r="O433" s="25">
        <f t="shared" si="91"/>
        <v>7.0735992334318931</v>
      </c>
      <c r="P433" s="151">
        <f t="shared" si="96"/>
        <v>69813700873</v>
      </c>
      <c r="R433" s="152">
        <f>SUM('[1]gastos ctas'!E433+[2]gctas!E433+[6]ct!E433)</f>
        <v>56315042</v>
      </c>
      <c r="S433" s="191">
        <f t="shared" si="88"/>
        <v>0</v>
      </c>
    </row>
    <row r="434" spans="1:19" ht="26.25" x14ac:dyDescent="0.25">
      <c r="A434" s="175">
        <v>3311401020881110</v>
      </c>
      <c r="B434" s="33" t="s">
        <v>714</v>
      </c>
      <c r="C434" s="148"/>
      <c r="D434" s="152">
        <f>SUM('[1]gastos ctas'!D434+[2]gctas!D434+[6]ct!D434)</f>
        <v>75071636000</v>
      </c>
      <c r="E434" s="152">
        <f>SUM('[1]gastos ctas'!E434+[2]gctas!E434+[6]ct!E434)</f>
        <v>56315042</v>
      </c>
      <c r="F434" s="150">
        <f t="shared" si="92"/>
        <v>75127951042</v>
      </c>
      <c r="G434" s="25">
        <f t="shared" si="93"/>
        <v>0.2907695976025329</v>
      </c>
      <c r="H434" s="152"/>
      <c r="I434" s="151">
        <f t="shared" si="94"/>
        <v>75127951042</v>
      </c>
      <c r="J434" s="152">
        <f>SUM('[1]gastos ctas'!J434+[2]gctas!J434+[6]ct!J434)</f>
        <v>475499036</v>
      </c>
      <c r="K434" s="25">
        <f t="shared" si="89"/>
        <v>0.63291894615117883</v>
      </c>
      <c r="L434" s="150">
        <f t="shared" si="95"/>
        <v>4838751133</v>
      </c>
      <c r="M434" s="25">
        <f t="shared" si="90"/>
        <v>6.4406802872807143</v>
      </c>
      <c r="N434" s="152">
        <f>SUM('[1]gastos ctas'!N434+[2]gctas!N434+[6]ct!N434)</f>
        <v>5314250169</v>
      </c>
      <c r="O434" s="25">
        <f t="shared" si="91"/>
        <v>7.0735992334318931</v>
      </c>
      <c r="P434" s="151">
        <f t="shared" si="96"/>
        <v>69813700873</v>
      </c>
      <c r="R434" s="152">
        <f>SUM('[1]gastos ctas'!E434+[2]gctas!E434+[6]ct!E434)</f>
        <v>56315042</v>
      </c>
      <c r="S434" s="191">
        <f t="shared" si="88"/>
        <v>0</v>
      </c>
    </row>
    <row r="435" spans="1:19" ht="26.25" x14ac:dyDescent="0.25">
      <c r="A435" s="175">
        <v>3311401020882</v>
      </c>
      <c r="B435" s="33" t="s">
        <v>715</v>
      </c>
      <c r="C435" s="148"/>
      <c r="D435" s="149">
        <f>SUM(D436)</f>
        <v>10893160000</v>
      </c>
      <c r="E435" s="149">
        <f>SUM(E436)</f>
        <v>0</v>
      </c>
      <c r="F435" s="150">
        <f t="shared" si="92"/>
        <v>10893160000</v>
      </c>
      <c r="G435" s="25">
        <f t="shared" si="93"/>
        <v>4.2160070997401274E-2</v>
      </c>
      <c r="H435" s="149">
        <f>SUM(H436)</f>
        <v>0</v>
      </c>
      <c r="I435" s="151">
        <f t="shared" si="94"/>
        <v>10893160000</v>
      </c>
      <c r="J435" s="149">
        <f>SUM(J436)</f>
        <v>0</v>
      </c>
      <c r="K435" s="25">
        <f t="shared" si="89"/>
        <v>0</v>
      </c>
      <c r="L435" s="150">
        <f t="shared" si="95"/>
        <v>1006561167</v>
      </c>
      <c r="M435" s="25">
        <f t="shared" si="90"/>
        <v>9.2403046223501715</v>
      </c>
      <c r="N435" s="149">
        <f>SUM(N436)</f>
        <v>1006561167</v>
      </c>
      <c r="O435" s="25">
        <f t="shared" si="91"/>
        <v>9.2403046223501715</v>
      </c>
      <c r="P435" s="151">
        <f t="shared" si="96"/>
        <v>9886598833</v>
      </c>
      <c r="R435" s="152">
        <f>SUM('[1]gastos ctas'!E435+[2]gctas!E435+[6]ct!E435)</f>
        <v>0</v>
      </c>
      <c r="S435" s="191">
        <f t="shared" si="88"/>
        <v>0</v>
      </c>
    </row>
    <row r="436" spans="1:19" ht="26.25" x14ac:dyDescent="0.25">
      <c r="A436" s="175">
        <v>3311401020882110</v>
      </c>
      <c r="B436" s="33" t="s">
        <v>715</v>
      </c>
      <c r="C436" s="148"/>
      <c r="D436" s="152">
        <f>SUM('[1]gastos ctas'!D436+[2]gctas!D436+[6]ct!D436)</f>
        <v>10893160000</v>
      </c>
      <c r="E436" s="152">
        <f>SUM('[1]gastos ctas'!E436+[2]gctas!E436+[6]ct!E436)</f>
        <v>0</v>
      </c>
      <c r="F436" s="150">
        <f t="shared" si="92"/>
        <v>10893160000</v>
      </c>
      <c r="G436" s="25">
        <f t="shared" si="93"/>
        <v>4.2160070997401274E-2</v>
      </c>
      <c r="H436" s="152"/>
      <c r="I436" s="151">
        <f t="shared" si="94"/>
        <v>10893160000</v>
      </c>
      <c r="J436" s="152">
        <f>SUM('[1]gastos ctas'!J436+[2]gctas!J436+[6]ct!J436)</f>
        <v>0</v>
      </c>
      <c r="K436" s="25">
        <f t="shared" si="89"/>
        <v>0</v>
      </c>
      <c r="L436" s="150">
        <f t="shared" si="95"/>
        <v>1006561167</v>
      </c>
      <c r="M436" s="25">
        <f t="shared" si="90"/>
        <v>9.2403046223501715</v>
      </c>
      <c r="N436" s="152">
        <f>SUM('[1]gastos ctas'!N436+[2]gctas!N436+[6]ct!N436)</f>
        <v>1006561167</v>
      </c>
      <c r="O436" s="25">
        <f t="shared" si="91"/>
        <v>9.2403046223501715</v>
      </c>
      <c r="P436" s="151">
        <f t="shared" si="96"/>
        <v>9886598833</v>
      </c>
      <c r="R436" s="152">
        <f>SUM('[1]gastos ctas'!E436+[2]gctas!E436+[6]ct!E436)</f>
        <v>0</v>
      </c>
      <c r="S436" s="191">
        <f t="shared" si="88"/>
        <v>0</v>
      </c>
    </row>
    <row r="437" spans="1:19" x14ac:dyDescent="0.25">
      <c r="A437" s="175">
        <v>3311401020883</v>
      </c>
      <c r="B437" s="33" t="s">
        <v>716</v>
      </c>
      <c r="C437" s="148"/>
      <c r="D437" s="149">
        <f>SUM(D438)</f>
        <v>18800000000</v>
      </c>
      <c r="E437" s="149">
        <f>SUM(E438)</f>
        <v>800000000</v>
      </c>
      <c r="F437" s="150">
        <f t="shared" si="92"/>
        <v>19600000000</v>
      </c>
      <c r="G437" s="25">
        <f t="shared" si="93"/>
        <v>7.5858372735649243E-2</v>
      </c>
      <c r="H437" s="149">
        <f>SUM(H438)</f>
        <v>0</v>
      </c>
      <c r="I437" s="151">
        <f t="shared" si="94"/>
        <v>19600000000</v>
      </c>
      <c r="J437" s="149">
        <f>SUM(J438)</f>
        <v>41280133</v>
      </c>
      <c r="K437" s="25">
        <f t="shared" si="89"/>
        <v>0.21061292346938776</v>
      </c>
      <c r="L437" s="150">
        <f t="shared" si="95"/>
        <v>1115024218</v>
      </c>
      <c r="M437" s="25">
        <f t="shared" si="90"/>
        <v>5.6888990714285717</v>
      </c>
      <c r="N437" s="149">
        <f>SUM(N438)</f>
        <v>1156304351</v>
      </c>
      <c r="O437" s="25">
        <f t="shared" si="91"/>
        <v>5.8995119948979591</v>
      </c>
      <c r="P437" s="151">
        <f t="shared" si="96"/>
        <v>18443695649</v>
      </c>
      <c r="R437" s="152">
        <f>SUM('[1]gastos ctas'!E437+[2]gctas!E437+[6]ct!E437)</f>
        <v>800000000</v>
      </c>
      <c r="S437" s="191">
        <f t="shared" si="88"/>
        <v>0</v>
      </c>
    </row>
    <row r="438" spans="1:19" x14ac:dyDescent="0.25">
      <c r="A438" s="175">
        <v>3311401020883110</v>
      </c>
      <c r="B438" s="33" t="s">
        <v>716</v>
      </c>
      <c r="C438" s="148"/>
      <c r="D438" s="152">
        <f>SUM('[1]gastos ctas'!D438+[2]gctas!D438+[6]ct!D438)</f>
        <v>18800000000</v>
      </c>
      <c r="E438" s="152">
        <f>SUM('[1]gastos ctas'!E438+[2]gctas!E438+[6]ct!E438)</f>
        <v>800000000</v>
      </c>
      <c r="F438" s="150">
        <f t="shared" si="92"/>
        <v>19600000000</v>
      </c>
      <c r="G438" s="25">
        <f t="shared" si="93"/>
        <v>7.5858372735649243E-2</v>
      </c>
      <c r="H438" s="152"/>
      <c r="I438" s="151">
        <f t="shared" si="94"/>
        <v>19600000000</v>
      </c>
      <c r="J438" s="152">
        <f>SUM('[1]gastos ctas'!J438+[2]gctas!J438+[6]ct!J438)</f>
        <v>41280133</v>
      </c>
      <c r="K438" s="25">
        <f t="shared" si="89"/>
        <v>0.21061292346938776</v>
      </c>
      <c r="L438" s="150"/>
      <c r="M438" s="25">
        <f t="shared" si="90"/>
        <v>0</v>
      </c>
      <c r="N438" s="152">
        <f>SUM('[1]gastos ctas'!N438+[2]gctas!N438+[6]ct!N438)</f>
        <v>1156304351</v>
      </c>
      <c r="O438" s="25">
        <f t="shared" si="91"/>
        <v>5.8995119948979591</v>
      </c>
      <c r="P438" s="151">
        <f t="shared" si="96"/>
        <v>18443695649</v>
      </c>
      <c r="R438" s="152">
        <f>SUM('[1]gastos ctas'!E438+[2]gctas!E438+[6]ct!E438)</f>
        <v>800000000</v>
      </c>
      <c r="S438" s="191">
        <f t="shared" si="88"/>
        <v>0</v>
      </c>
    </row>
    <row r="439" spans="1:19" ht="26.25" x14ac:dyDescent="0.25">
      <c r="A439" s="175">
        <v>3311401020948</v>
      </c>
      <c r="B439" s="176" t="s">
        <v>717</v>
      </c>
      <c r="C439" s="148"/>
      <c r="D439" s="149">
        <f>SUM(D440)</f>
        <v>1077968000</v>
      </c>
      <c r="E439" s="149">
        <f>SUM(E440)</f>
        <v>0</v>
      </c>
      <c r="F439" s="150">
        <f t="shared" si="92"/>
        <v>1077968000</v>
      </c>
      <c r="G439" s="25">
        <f t="shared" si="93"/>
        <v>4.1720866500562425E-3</v>
      </c>
      <c r="H439" s="149">
        <f>SUM(H440)</f>
        <v>0</v>
      </c>
      <c r="I439" s="151">
        <f t="shared" si="94"/>
        <v>1077968000</v>
      </c>
      <c r="J439" s="149">
        <f>SUM(J440)</f>
        <v>0</v>
      </c>
      <c r="K439" s="25">
        <f t="shared" si="89"/>
        <v>0</v>
      </c>
      <c r="L439" s="150">
        <f t="shared" si="95"/>
        <v>481991000</v>
      </c>
      <c r="M439" s="25">
        <f t="shared" si="90"/>
        <v>44.712922832588724</v>
      </c>
      <c r="N439" s="149">
        <f>SUM(N440)</f>
        <v>481991000</v>
      </c>
      <c r="O439" s="25">
        <f t="shared" si="91"/>
        <v>44.712922832588724</v>
      </c>
      <c r="P439" s="151">
        <f t="shared" si="96"/>
        <v>595977000</v>
      </c>
      <c r="R439" s="152">
        <f>SUM('[1]gastos ctas'!E439+[2]gctas!E439+[6]ct!E439)</f>
        <v>0</v>
      </c>
      <c r="S439" s="191">
        <f t="shared" si="88"/>
        <v>0</v>
      </c>
    </row>
    <row r="440" spans="1:19" ht="26.25" x14ac:dyDescent="0.25">
      <c r="A440" s="175">
        <v>3311401020948100</v>
      </c>
      <c r="B440" s="176" t="s">
        <v>717</v>
      </c>
      <c r="C440" s="148"/>
      <c r="D440" s="152">
        <f>SUM('[1]gastos ctas'!D440+[2]gctas!D440+[6]ct!D440)</f>
        <v>1077968000</v>
      </c>
      <c r="E440" s="152">
        <f>SUM('[1]gastos ctas'!E440+[2]gctas!E440+[6]ct!E440)</f>
        <v>0</v>
      </c>
      <c r="F440" s="150">
        <f t="shared" si="92"/>
        <v>1077968000</v>
      </c>
      <c r="G440" s="25">
        <f t="shared" si="93"/>
        <v>4.1720866500562425E-3</v>
      </c>
      <c r="H440" s="152"/>
      <c r="I440" s="151">
        <f t="shared" si="94"/>
        <v>1077968000</v>
      </c>
      <c r="J440" s="152">
        <f>SUM('[1]gastos ctas'!J440+[2]gctas!J440+[6]ct!J440)</f>
        <v>0</v>
      </c>
      <c r="K440" s="25">
        <f t="shared" si="89"/>
        <v>0</v>
      </c>
      <c r="L440" s="150">
        <f t="shared" si="95"/>
        <v>481991000</v>
      </c>
      <c r="M440" s="25">
        <f t="shared" si="90"/>
        <v>44.712922832588724</v>
      </c>
      <c r="N440" s="152">
        <f>SUM('[1]gastos ctas'!N440+[2]gctas!N440+[6]ct!N440)</f>
        <v>481991000</v>
      </c>
      <c r="O440" s="25">
        <f t="shared" si="91"/>
        <v>44.712922832588724</v>
      </c>
      <c r="P440" s="151">
        <f t="shared" si="96"/>
        <v>595977000</v>
      </c>
      <c r="R440" s="152">
        <f>SUM('[1]gastos ctas'!E440+[2]gctas!E440+[6]ct!E440)</f>
        <v>0</v>
      </c>
      <c r="S440" s="191">
        <f t="shared" si="88"/>
        <v>0</v>
      </c>
    </row>
    <row r="441" spans="1:19" ht="26.25" x14ac:dyDescent="0.25">
      <c r="A441" s="175">
        <v>331140103</v>
      </c>
      <c r="B441" s="176" t="s">
        <v>718</v>
      </c>
      <c r="C441" s="148"/>
      <c r="D441" s="149">
        <f>SUM(D442+D444+D446+D448+D450+D452+D455+D457+D459+D461+D463+D465+D467+D469+D471+D473+D475+D477+D479+D481+D483+D485+D487+D489+D491+D493)</f>
        <v>3110928230000</v>
      </c>
      <c r="E441" s="149">
        <f>SUM(E442+E444+E446+E448+E450+E452+E455+E457+E459+E461+E463+E465+E467+E469+E471+E473+E475+E477+E479+E481+E483+E485+E487+E489+E491+E493)</f>
        <v>-979880924</v>
      </c>
      <c r="F441" s="150">
        <f t="shared" si="92"/>
        <v>3109948349076</v>
      </c>
      <c r="G441" s="25">
        <f t="shared" si="93"/>
        <v>12.036511278205317</v>
      </c>
      <c r="H441" s="149">
        <f>SUM(H442+H444+H446+H448+H450+H452+H455+H457+H459+H461+H463+H465+H467+H469+H471+H473+H475+H477+H479+H481+H483+H485+H487+H489+H491+H493)</f>
        <v>0</v>
      </c>
      <c r="I441" s="151">
        <f t="shared" si="94"/>
        <v>3109948349076</v>
      </c>
      <c r="J441" s="149">
        <f>SUM(J442+J444+J446+J448+J450+J452+J455+J457+J459+J461+J463+J465+J467+J469+J471+J473+J475+J477+J479+J481+J483+J485+J487+J489+J491+J493)</f>
        <v>350856618221</v>
      </c>
      <c r="K441" s="25">
        <f t="shared" si="89"/>
        <v>11.281750654323355</v>
      </c>
      <c r="L441" s="150">
        <f t="shared" si="95"/>
        <v>401181780163</v>
      </c>
      <c r="M441" s="25">
        <f t="shared" si="90"/>
        <v>12.899949939110581</v>
      </c>
      <c r="N441" s="149">
        <f>SUM(N442+N444+N446+N448+N450+N452+N455+N457+N459+N461+N463+N465+N467+N469+N471+N473+N475+N477+N479+N481+N483+N485+N487+N489+N491+N493)</f>
        <v>752038398384</v>
      </c>
      <c r="O441" s="25">
        <f t="shared" si="91"/>
        <v>24.181700593433934</v>
      </c>
      <c r="P441" s="151">
        <f t="shared" si="96"/>
        <v>2357909950692</v>
      </c>
      <c r="R441" s="152">
        <f>SUM('[1]gastos ctas'!E441+[2]gctas!E441+[6]ct!E441)</f>
        <v>-979880924</v>
      </c>
      <c r="S441" s="191">
        <f t="shared" si="88"/>
        <v>0</v>
      </c>
    </row>
    <row r="442" spans="1:19" x14ac:dyDescent="0.25">
      <c r="A442" s="147">
        <v>3311401030262</v>
      </c>
      <c r="B442" s="33" t="s">
        <v>719</v>
      </c>
      <c r="C442" s="148"/>
      <c r="D442" s="149">
        <f>SUM(D443)</f>
        <v>556137389000</v>
      </c>
      <c r="E442" s="149">
        <f>SUM(E443)</f>
        <v>0</v>
      </c>
      <c r="F442" s="150">
        <f t="shared" si="92"/>
        <v>556137389000</v>
      </c>
      <c r="G442" s="25">
        <f t="shared" si="93"/>
        <v>2.1524325177037125</v>
      </c>
      <c r="H442" s="149">
        <f>SUM(H443)</f>
        <v>0</v>
      </c>
      <c r="I442" s="151">
        <f t="shared" si="94"/>
        <v>556137389000</v>
      </c>
      <c r="J442" s="149">
        <f>SUM(J443)</f>
        <v>22080585796</v>
      </c>
      <c r="K442" s="25">
        <f t="shared" si="89"/>
        <v>3.9703472977609859</v>
      </c>
      <c r="L442" s="150">
        <f t="shared" si="95"/>
        <v>77029183411</v>
      </c>
      <c r="M442" s="25">
        <f t="shared" si="90"/>
        <v>13.850747123747151</v>
      </c>
      <c r="N442" s="149">
        <f>SUM(N443)</f>
        <v>99109769207</v>
      </c>
      <c r="O442" s="25">
        <f t="shared" si="91"/>
        <v>17.821094421508135</v>
      </c>
      <c r="P442" s="151">
        <f t="shared" si="96"/>
        <v>457027619793</v>
      </c>
      <c r="R442" s="152">
        <f>SUM('[1]gastos ctas'!E442+[2]gctas!E442+[6]ct!E442)</f>
        <v>0</v>
      </c>
      <c r="S442" s="191">
        <f t="shared" si="88"/>
        <v>0</v>
      </c>
    </row>
    <row r="443" spans="1:19" x14ac:dyDescent="0.25">
      <c r="A443" s="147">
        <v>3311401030262110</v>
      </c>
      <c r="B443" s="33" t="s">
        <v>719</v>
      </c>
      <c r="C443" s="148"/>
      <c r="D443" s="152">
        <f>SUM('[1]gastos ctas'!D443+[2]gctas!D443+[6]ct!D443)</f>
        <v>556137389000</v>
      </c>
      <c r="E443" s="152">
        <f>SUM('[1]gastos ctas'!E443+[2]gctas!E443+[6]ct!E443)</f>
        <v>0</v>
      </c>
      <c r="F443" s="150">
        <f t="shared" si="92"/>
        <v>556137389000</v>
      </c>
      <c r="G443" s="25">
        <f t="shared" si="93"/>
        <v>2.1524325177037125</v>
      </c>
      <c r="H443" s="152"/>
      <c r="I443" s="151">
        <f t="shared" si="94"/>
        <v>556137389000</v>
      </c>
      <c r="J443" s="152">
        <f>SUM('[1]gastos ctas'!J443+[2]gctas!J443+[6]ct!J443)</f>
        <v>22080585796</v>
      </c>
      <c r="K443" s="25">
        <f t="shared" si="89"/>
        <v>3.9703472977609859</v>
      </c>
      <c r="L443" s="150">
        <f t="shared" si="95"/>
        <v>77029183411</v>
      </c>
      <c r="M443" s="25">
        <f t="shared" si="90"/>
        <v>13.850747123747151</v>
      </c>
      <c r="N443" s="152">
        <f>SUM('[1]gastos ctas'!N443+[2]gctas!N443+[6]ct!N443)</f>
        <v>99109769207</v>
      </c>
      <c r="O443" s="25">
        <f t="shared" si="91"/>
        <v>17.821094421508135</v>
      </c>
      <c r="P443" s="151">
        <f t="shared" si="96"/>
        <v>457027619793</v>
      </c>
      <c r="R443" s="152">
        <f>SUM('[1]gastos ctas'!E443+[2]gctas!E443+[6]ct!E443)</f>
        <v>0</v>
      </c>
      <c r="S443" s="191">
        <f t="shared" si="88"/>
        <v>0</v>
      </c>
    </row>
    <row r="444" spans="1:19" ht="26.25" x14ac:dyDescent="0.25">
      <c r="A444" s="175">
        <v>3311401030379</v>
      </c>
      <c r="B444" s="176" t="s">
        <v>720</v>
      </c>
      <c r="C444" s="148"/>
      <c r="D444" s="149">
        <f>SUM(D445)</f>
        <v>10000000000</v>
      </c>
      <c r="E444" s="149">
        <f>SUM(E445)</f>
        <v>0</v>
      </c>
      <c r="F444" s="150">
        <f t="shared" si="92"/>
        <v>10000000000</v>
      </c>
      <c r="G444" s="25">
        <f t="shared" si="93"/>
        <v>3.8703251395739414E-2</v>
      </c>
      <c r="H444" s="149">
        <f>SUM(H445)</f>
        <v>0</v>
      </c>
      <c r="I444" s="151">
        <f t="shared" si="94"/>
        <v>10000000000</v>
      </c>
      <c r="J444" s="149">
        <f>SUM(J445)</f>
        <v>0</v>
      </c>
      <c r="K444" s="25">
        <f t="shared" si="89"/>
        <v>0</v>
      </c>
      <c r="L444" s="150">
        <f t="shared" si="95"/>
        <v>0</v>
      </c>
      <c r="M444" s="25">
        <f t="shared" si="90"/>
        <v>0</v>
      </c>
      <c r="N444" s="149">
        <f>SUM(N445)</f>
        <v>0</v>
      </c>
      <c r="O444" s="25">
        <f t="shared" si="91"/>
        <v>0</v>
      </c>
      <c r="P444" s="151">
        <f t="shared" si="96"/>
        <v>10000000000</v>
      </c>
      <c r="R444" s="152">
        <f>SUM('[1]gastos ctas'!E444+[2]gctas!E444+[6]ct!E444)</f>
        <v>0</v>
      </c>
      <c r="S444" s="191">
        <f t="shared" si="88"/>
        <v>0</v>
      </c>
    </row>
    <row r="445" spans="1:19" ht="26.25" x14ac:dyDescent="0.25">
      <c r="A445" s="175">
        <v>3311401030379110</v>
      </c>
      <c r="B445" s="176" t="s">
        <v>721</v>
      </c>
      <c r="C445" s="148"/>
      <c r="D445" s="152">
        <f>SUM('[1]gastos ctas'!D445+[2]gctas!D445+[6]ct!D445)</f>
        <v>10000000000</v>
      </c>
      <c r="E445" s="152">
        <f>SUM('[1]gastos ctas'!E445+[2]gctas!E445+[6]ct!E445)</f>
        <v>0</v>
      </c>
      <c r="F445" s="150">
        <f t="shared" si="92"/>
        <v>10000000000</v>
      </c>
      <c r="G445" s="25">
        <f t="shared" si="93"/>
        <v>3.8703251395739414E-2</v>
      </c>
      <c r="H445" s="152"/>
      <c r="I445" s="151">
        <f t="shared" si="94"/>
        <v>10000000000</v>
      </c>
      <c r="J445" s="152">
        <f>SUM('[1]gastos ctas'!J445+[2]gctas!J445+[6]ct!J445)</f>
        <v>0</v>
      </c>
      <c r="K445" s="25">
        <f t="shared" si="89"/>
        <v>0</v>
      </c>
      <c r="L445" s="150">
        <f t="shared" si="95"/>
        <v>0</v>
      </c>
      <c r="M445" s="25">
        <f t="shared" si="90"/>
        <v>0</v>
      </c>
      <c r="N445" s="152">
        <f>SUM('[1]gastos ctas'!N445+[2]gctas!N445+[6]ct!N445)</f>
        <v>0</v>
      </c>
      <c r="O445" s="25">
        <f t="shared" si="91"/>
        <v>0</v>
      </c>
      <c r="P445" s="151">
        <f t="shared" si="96"/>
        <v>10000000000</v>
      </c>
      <c r="R445" s="152">
        <f>SUM('[1]gastos ctas'!E445+[2]gctas!E445+[6]ct!E445)</f>
        <v>0</v>
      </c>
      <c r="S445" s="191">
        <f t="shared" si="88"/>
        <v>0</v>
      </c>
    </row>
    <row r="446" spans="1:19" ht="26.25" x14ac:dyDescent="0.25">
      <c r="A446" s="175">
        <v>3311401030380</v>
      </c>
      <c r="B446" s="176" t="s">
        <v>722</v>
      </c>
      <c r="C446" s="148"/>
      <c r="D446" s="149">
        <f>SUM(D447)</f>
        <v>12222250000</v>
      </c>
      <c r="E446" s="149">
        <f>SUM(E447)</f>
        <v>0</v>
      </c>
      <c r="F446" s="150">
        <f t="shared" si="92"/>
        <v>12222250000</v>
      </c>
      <c r="G446" s="25">
        <f t="shared" si="93"/>
        <v>4.7304081437157607E-2</v>
      </c>
      <c r="H446" s="149">
        <f>SUM(H447)</f>
        <v>0</v>
      </c>
      <c r="I446" s="151">
        <f t="shared" si="94"/>
        <v>12222250000</v>
      </c>
      <c r="J446" s="149">
        <f>SUM(J447)</f>
        <v>0</v>
      </c>
      <c r="K446" s="25">
        <f t="shared" si="89"/>
        <v>0</v>
      </c>
      <c r="L446" s="150">
        <f t="shared" si="95"/>
        <v>0</v>
      </c>
      <c r="M446" s="25">
        <f t="shared" si="90"/>
        <v>0</v>
      </c>
      <c r="N446" s="149">
        <f>SUM(N447)</f>
        <v>0</v>
      </c>
      <c r="O446" s="25">
        <f t="shared" si="91"/>
        <v>0</v>
      </c>
      <c r="P446" s="151">
        <f t="shared" si="96"/>
        <v>12222250000</v>
      </c>
      <c r="R446" s="152">
        <f>SUM('[1]gastos ctas'!E446+[2]gctas!E446+[6]ct!E446)</f>
        <v>0</v>
      </c>
      <c r="S446" s="191">
        <f t="shared" si="88"/>
        <v>0</v>
      </c>
    </row>
    <row r="447" spans="1:19" ht="26.25" x14ac:dyDescent="0.25">
      <c r="A447" s="175">
        <v>3311401030380110</v>
      </c>
      <c r="B447" s="176" t="s">
        <v>723</v>
      </c>
      <c r="C447" s="148"/>
      <c r="D447" s="152">
        <f>SUM('[1]gastos ctas'!D447+[2]gctas!D447+[6]ct!D447)</f>
        <v>12222250000</v>
      </c>
      <c r="E447" s="152">
        <f>SUM('[1]gastos ctas'!E447+[2]gctas!E447+[6]ct!E447)</f>
        <v>0</v>
      </c>
      <c r="F447" s="150">
        <f t="shared" si="92"/>
        <v>12222250000</v>
      </c>
      <c r="G447" s="25">
        <f t="shared" si="93"/>
        <v>4.7304081437157607E-2</v>
      </c>
      <c r="H447" s="152"/>
      <c r="I447" s="151">
        <f t="shared" si="94"/>
        <v>12222250000</v>
      </c>
      <c r="J447" s="152">
        <f>SUM('[1]gastos ctas'!J447+[2]gctas!J447+[6]ct!J447)</f>
        <v>0</v>
      </c>
      <c r="K447" s="25">
        <f t="shared" si="89"/>
        <v>0</v>
      </c>
      <c r="L447" s="150">
        <f t="shared" si="95"/>
        <v>0</v>
      </c>
      <c r="M447" s="25">
        <f t="shared" si="90"/>
        <v>0</v>
      </c>
      <c r="N447" s="152">
        <f>SUM('[1]gastos ctas'!N447+[2]gctas!N447+[6]ct!N447)</f>
        <v>0</v>
      </c>
      <c r="O447" s="25">
        <f t="shared" si="91"/>
        <v>0</v>
      </c>
      <c r="P447" s="151">
        <f t="shared" si="96"/>
        <v>12222250000</v>
      </c>
      <c r="R447" s="152">
        <f>SUM('[1]gastos ctas'!E447+[2]gctas!E447+[6]ct!E447)</f>
        <v>0</v>
      </c>
      <c r="S447" s="191">
        <f t="shared" si="88"/>
        <v>0</v>
      </c>
    </row>
    <row r="448" spans="1:19" ht="26.25" x14ac:dyDescent="0.25">
      <c r="A448" s="175">
        <v>3311401030702</v>
      </c>
      <c r="B448" s="33" t="s">
        <v>724</v>
      </c>
      <c r="C448" s="148"/>
      <c r="D448" s="149">
        <f>SUM(D449)</f>
        <v>4805000000</v>
      </c>
      <c r="E448" s="149">
        <f>SUM(E449)</f>
        <v>3120119076</v>
      </c>
      <c r="F448" s="150">
        <f t="shared" si="92"/>
        <v>7925119076</v>
      </c>
      <c r="G448" s="25">
        <f t="shared" si="93"/>
        <v>3.0672787593959805E-2</v>
      </c>
      <c r="H448" s="149">
        <f>SUM(H449)</f>
        <v>0</v>
      </c>
      <c r="I448" s="151">
        <f t="shared" si="94"/>
        <v>7925119076</v>
      </c>
      <c r="J448" s="149">
        <f>SUM(J449)</f>
        <v>121849737</v>
      </c>
      <c r="K448" s="25">
        <f t="shared" si="89"/>
        <v>1.5375130118738927</v>
      </c>
      <c r="L448" s="150">
        <f t="shared" si="95"/>
        <v>2765601770</v>
      </c>
      <c r="M448" s="25">
        <f t="shared" si="90"/>
        <v>34.896658882706234</v>
      </c>
      <c r="N448" s="149">
        <f>SUM(N449)</f>
        <v>2887451507</v>
      </c>
      <c r="O448" s="25">
        <f t="shared" si="91"/>
        <v>36.434171894580125</v>
      </c>
      <c r="P448" s="151">
        <f t="shared" si="96"/>
        <v>5037667569</v>
      </c>
      <c r="R448" s="152">
        <f>SUM('[1]gastos ctas'!E448+[2]gctas!E448+[6]ct!E448)</f>
        <v>3120119076</v>
      </c>
      <c r="S448" s="191">
        <f t="shared" si="88"/>
        <v>0</v>
      </c>
    </row>
    <row r="449" spans="1:19" ht="26.25" x14ac:dyDescent="0.25">
      <c r="A449" s="175">
        <v>3311401030702110</v>
      </c>
      <c r="B449" s="33" t="s">
        <v>724</v>
      </c>
      <c r="C449" s="148"/>
      <c r="D449" s="152">
        <f>SUM('[1]gastos ctas'!D449+[2]gctas!D449+[6]ct!D449)</f>
        <v>4805000000</v>
      </c>
      <c r="E449" s="152">
        <f>SUM('[1]gastos ctas'!E449+[2]gctas!E449+[6]ct!E449)</f>
        <v>3120119076</v>
      </c>
      <c r="F449" s="150">
        <f t="shared" si="92"/>
        <v>7925119076</v>
      </c>
      <c r="G449" s="25">
        <f t="shared" si="93"/>
        <v>3.0672787593959805E-2</v>
      </c>
      <c r="H449" s="152"/>
      <c r="I449" s="151">
        <f t="shared" si="94"/>
        <v>7925119076</v>
      </c>
      <c r="J449" s="152">
        <f>SUM('[1]gastos ctas'!J449+[2]gctas!J449+[6]ct!J449)</f>
        <v>121849737</v>
      </c>
      <c r="K449" s="25">
        <f t="shared" si="89"/>
        <v>1.5375130118738927</v>
      </c>
      <c r="L449" s="150">
        <f t="shared" si="95"/>
        <v>2765601770</v>
      </c>
      <c r="M449" s="25">
        <f t="shared" si="90"/>
        <v>34.896658882706234</v>
      </c>
      <c r="N449" s="152">
        <f>SUM('[1]gastos ctas'!N449+[2]gctas!N449+[6]ct!N449)</f>
        <v>2887451507</v>
      </c>
      <c r="O449" s="25">
        <f t="shared" si="91"/>
        <v>36.434171894580125</v>
      </c>
      <c r="P449" s="151">
        <f t="shared" si="96"/>
        <v>5037667569</v>
      </c>
      <c r="R449" s="152">
        <f>SUM('[1]gastos ctas'!E449+[2]gctas!E449+[6]ct!E449)</f>
        <v>3120119076</v>
      </c>
      <c r="S449" s="191">
        <f t="shared" si="88"/>
        <v>0</v>
      </c>
    </row>
    <row r="450" spans="1:19" x14ac:dyDescent="0.25">
      <c r="A450" s="147">
        <v>3311401030888</v>
      </c>
      <c r="B450" s="33" t="s">
        <v>725</v>
      </c>
      <c r="C450" s="148"/>
      <c r="D450" s="149">
        <f>SUM(D451)</f>
        <v>12500000000</v>
      </c>
      <c r="E450" s="149">
        <f>SUM(E451)</f>
        <v>0</v>
      </c>
      <c r="F450" s="150">
        <f t="shared" si="92"/>
        <v>12500000000</v>
      </c>
      <c r="G450" s="25">
        <f t="shared" si="93"/>
        <v>4.8379064244674266E-2</v>
      </c>
      <c r="H450" s="149">
        <f>SUM(H451)</f>
        <v>0</v>
      </c>
      <c r="I450" s="151">
        <f t="shared" si="94"/>
        <v>12500000000</v>
      </c>
      <c r="J450" s="149">
        <f>SUM(J451)</f>
        <v>307822232</v>
      </c>
      <c r="K450" s="25">
        <f t="shared" si="89"/>
        <v>2.4625778559999998</v>
      </c>
      <c r="L450" s="150">
        <f t="shared" si="95"/>
        <v>2926664768</v>
      </c>
      <c r="M450" s="25">
        <f t="shared" si="90"/>
        <v>23.413318144000002</v>
      </c>
      <c r="N450" s="149">
        <f>SUM(N451)</f>
        <v>3234487000</v>
      </c>
      <c r="O450" s="25">
        <f t="shared" si="91"/>
        <v>25.875895999999997</v>
      </c>
      <c r="P450" s="151">
        <f t="shared" si="96"/>
        <v>9265513000</v>
      </c>
      <c r="R450" s="152">
        <f>SUM('[1]gastos ctas'!E450+[2]gctas!E450+[6]ct!E450)</f>
        <v>0</v>
      </c>
      <c r="S450" s="191">
        <f t="shared" si="88"/>
        <v>0</v>
      </c>
    </row>
    <row r="451" spans="1:19" x14ac:dyDescent="0.25">
      <c r="A451" s="147">
        <v>3311401030888110</v>
      </c>
      <c r="B451" s="33" t="s">
        <v>726</v>
      </c>
      <c r="C451" s="148"/>
      <c r="D451" s="152">
        <f>SUM('[1]gastos ctas'!D451+[2]gctas!D451+[6]ct!D451)</f>
        <v>12500000000</v>
      </c>
      <c r="E451" s="152">
        <f>SUM('[1]gastos ctas'!E451+[2]gctas!E451+[6]ct!E451)</f>
        <v>0</v>
      </c>
      <c r="F451" s="150">
        <f t="shared" si="92"/>
        <v>12500000000</v>
      </c>
      <c r="G451" s="25">
        <f t="shared" si="93"/>
        <v>4.8379064244674266E-2</v>
      </c>
      <c r="H451" s="152"/>
      <c r="I451" s="151">
        <f t="shared" si="94"/>
        <v>12500000000</v>
      </c>
      <c r="J451" s="152">
        <f>SUM('[1]gastos ctas'!J451+[2]gctas!J451+[6]ct!J451)</f>
        <v>307822232</v>
      </c>
      <c r="K451" s="25">
        <f t="shared" si="89"/>
        <v>2.4625778559999998</v>
      </c>
      <c r="L451" s="150">
        <f t="shared" si="95"/>
        <v>2926664768</v>
      </c>
      <c r="M451" s="25">
        <f t="shared" si="90"/>
        <v>23.413318144000002</v>
      </c>
      <c r="N451" s="152">
        <f>SUM('[1]gastos ctas'!N451+[2]gctas!N451+[6]ct!N451)</f>
        <v>3234487000</v>
      </c>
      <c r="O451" s="25">
        <f t="shared" si="91"/>
        <v>25.875895999999997</v>
      </c>
      <c r="P451" s="151">
        <f t="shared" si="96"/>
        <v>9265513000</v>
      </c>
      <c r="R451" s="152">
        <f>SUM('[1]gastos ctas'!E451+[2]gctas!E451+[6]ct!E451)</f>
        <v>0</v>
      </c>
      <c r="S451" s="191">
        <f t="shared" si="88"/>
        <v>0</v>
      </c>
    </row>
    <row r="452" spans="1:19" x14ac:dyDescent="0.25">
      <c r="A452" s="147">
        <v>3311401030889</v>
      </c>
      <c r="B452" s="33" t="s">
        <v>727</v>
      </c>
      <c r="C452" s="148"/>
      <c r="D452" s="149">
        <f>SUM(D453:D454)</f>
        <v>202340000000</v>
      </c>
      <c r="E452" s="149">
        <f>SUM(E453:E454)</f>
        <v>0</v>
      </c>
      <c r="F452" s="150">
        <f t="shared" si="92"/>
        <v>202340000000</v>
      </c>
      <c r="G452" s="25">
        <f t="shared" si="93"/>
        <v>0.78312158874139137</v>
      </c>
      <c r="H452" s="149">
        <f>SUM(H453:H454)</f>
        <v>0</v>
      </c>
      <c r="I452" s="151">
        <f t="shared" si="94"/>
        <v>202340000000</v>
      </c>
      <c r="J452" s="149">
        <f>SUM(J453:J454)</f>
        <v>1570026706</v>
      </c>
      <c r="K452" s="25">
        <f t="shared" si="89"/>
        <v>0.77593491450034591</v>
      </c>
      <c r="L452" s="150">
        <f t="shared" si="95"/>
        <v>19374017806</v>
      </c>
      <c r="M452" s="25">
        <f t="shared" si="90"/>
        <v>9.5749816180685965</v>
      </c>
      <c r="N452" s="149">
        <f>SUM(N453:N454)</f>
        <v>20944044512</v>
      </c>
      <c r="O452" s="25">
        <f t="shared" si="91"/>
        <v>10.350916532568943</v>
      </c>
      <c r="P452" s="151">
        <f t="shared" si="96"/>
        <v>181395955488</v>
      </c>
      <c r="R452" s="152">
        <f>SUM('[1]gastos ctas'!E452+[2]gctas!E452+[6]ct!E452)</f>
        <v>0</v>
      </c>
      <c r="S452" s="191">
        <f t="shared" si="88"/>
        <v>0</v>
      </c>
    </row>
    <row r="453" spans="1:19" x14ac:dyDescent="0.25">
      <c r="A453" s="147">
        <v>3311401030889110</v>
      </c>
      <c r="B453" s="33" t="s">
        <v>728</v>
      </c>
      <c r="C453" s="148"/>
      <c r="D453" s="152">
        <f>SUM('[1]gastos ctas'!D453+[2]gctas!D453+[6]ct!D453)</f>
        <v>116000000000</v>
      </c>
      <c r="E453" s="152">
        <f>SUM('[1]gastos ctas'!E453+[2]gctas!E453+[6]ct!E453)</f>
        <v>0</v>
      </c>
      <c r="F453" s="150">
        <f t="shared" si="92"/>
        <v>116000000000</v>
      </c>
      <c r="G453" s="25">
        <f t="shared" si="93"/>
        <v>0.44895771619057723</v>
      </c>
      <c r="H453" s="152"/>
      <c r="I453" s="151">
        <f t="shared" si="94"/>
        <v>116000000000</v>
      </c>
      <c r="J453" s="152">
        <f>SUM('[1]gastos ctas'!J453+[2]gctas!J453+[6]ct!J453)</f>
        <v>1353068596</v>
      </c>
      <c r="K453" s="25">
        <f t="shared" si="89"/>
        <v>1.1664384448275862</v>
      </c>
      <c r="L453" s="150">
        <f t="shared" si="95"/>
        <v>48938256</v>
      </c>
      <c r="M453" s="25">
        <f t="shared" si="90"/>
        <v>4.218815172413793E-2</v>
      </c>
      <c r="N453" s="152">
        <f>SUM('[1]gastos ctas'!N453+[2]gctas!N453+[6]ct!N453)</f>
        <v>1402006852</v>
      </c>
      <c r="O453" s="25">
        <f t="shared" si="91"/>
        <v>1.2086265965517242</v>
      </c>
      <c r="P453" s="151">
        <f t="shared" si="96"/>
        <v>114597993148</v>
      </c>
      <c r="R453" s="152">
        <f>SUM('[1]gastos ctas'!E453+[2]gctas!E453+[6]ct!E453)</f>
        <v>0</v>
      </c>
      <c r="S453" s="191">
        <f t="shared" si="88"/>
        <v>0</v>
      </c>
    </row>
    <row r="454" spans="1:19" x14ac:dyDescent="0.25">
      <c r="A454" s="147">
        <v>3311401030889110</v>
      </c>
      <c r="B454" s="33" t="s">
        <v>729</v>
      </c>
      <c r="C454" s="148"/>
      <c r="D454" s="152">
        <f>SUM('[1]gastos ctas'!D454+[2]gctas!D454+[6]ct!D454)</f>
        <v>86340000000</v>
      </c>
      <c r="E454" s="152">
        <f>SUM('[1]gastos ctas'!E454+[2]gctas!E454+[6]ct!E454)</f>
        <v>0</v>
      </c>
      <c r="F454" s="150">
        <f t="shared" si="92"/>
        <v>86340000000</v>
      </c>
      <c r="G454" s="25">
        <f t="shared" si="93"/>
        <v>0.33416387255081409</v>
      </c>
      <c r="H454" s="152"/>
      <c r="I454" s="151">
        <f t="shared" si="94"/>
        <v>86340000000</v>
      </c>
      <c r="J454" s="152">
        <f>SUM('[1]gastos ctas'!J454+[2]gctas!J454+[6]ct!J454)</f>
        <v>216958110</v>
      </c>
      <c r="K454" s="25">
        <f t="shared" si="89"/>
        <v>0.25128342599027104</v>
      </c>
      <c r="L454" s="150">
        <f t="shared" si="95"/>
        <v>19325079550</v>
      </c>
      <c r="M454" s="25">
        <f t="shared" si="90"/>
        <v>22.382533646050497</v>
      </c>
      <c r="N454" s="152">
        <f>SUM('[1]gastos ctas'!N454+[2]gctas!N454+[6]ct!N454)</f>
        <v>19542037660</v>
      </c>
      <c r="O454" s="25">
        <f t="shared" si="91"/>
        <v>22.633817072040767</v>
      </c>
      <c r="P454" s="151">
        <f t="shared" si="96"/>
        <v>66797962340</v>
      </c>
      <c r="R454" s="152">
        <f>SUM('[1]gastos ctas'!E454+[2]gctas!E454+[6]ct!E454)</f>
        <v>0</v>
      </c>
      <c r="S454" s="191">
        <f t="shared" si="88"/>
        <v>0</v>
      </c>
    </row>
    <row r="455" spans="1:19" x14ac:dyDescent="0.25">
      <c r="A455" s="147">
        <v>3311401030890</v>
      </c>
      <c r="B455" s="33" t="s">
        <v>730</v>
      </c>
      <c r="C455" s="148"/>
      <c r="D455" s="149">
        <f>SUM(D456)</f>
        <v>2600000000</v>
      </c>
      <c r="E455" s="149">
        <f>SUM(E456)</f>
        <v>0</v>
      </c>
      <c r="F455" s="150">
        <f t="shared" si="92"/>
        <v>2600000000</v>
      </c>
      <c r="G455" s="25">
        <f t="shared" si="93"/>
        <v>1.0062845362892247E-2</v>
      </c>
      <c r="H455" s="149">
        <f>SUM(H456)</f>
        <v>0</v>
      </c>
      <c r="I455" s="151">
        <f t="shared" si="94"/>
        <v>2600000000</v>
      </c>
      <c r="J455" s="149">
        <f>SUM(J456)</f>
        <v>0</v>
      </c>
      <c r="K455" s="25">
        <f t="shared" si="89"/>
        <v>0</v>
      </c>
      <c r="L455" s="150">
        <f t="shared" si="95"/>
        <v>863463640</v>
      </c>
      <c r="M455" s="25">
        <f t="shared" si="90"/>
        <v>33.210139999999996</v>
      </c>
      <c r="N455" s="149">
        <f>SUM(N456)</f>
        <v>863463640</v>
      </c>
      <c r="O455" s="25">
        <f t="shared" si="91"/>
        <v>33.210139999999996</v>
      </c>
      <c r="P455" s="151">
        <f t="shared" si="96"/>
        <v>1736536360</v>
      </c>
      <c r="R455" s="152">
        <f>SUM('[1]gastos ctas'!E455+[2]gctas!E455+[6]ct!E455)</f>
        <v>0</v>
      </c>
      <c r="S455" s="191">
        <f t="shared" si="88"/>
        <v>0</v>
      </c>
    </row>
    <row r="456" spans="1:19" x14ac:dyDescent="0.25">
      <c r="A456" s="147">
        <v>3311401030890110</v>
      </c>
      <c r="B456" s="33" t="s">
        <v>730</v>
      </c>
      <c r="C456" s="148"/>
      <c r="D456" s="152">
        <f>SUM('[1]gastos ctas'!D456+[2]gctas!D456+[6]ct!D456)</f>
        <v>2600000000</v>
      </c>
      <c r="E456" s="152">
        <f>SUM('[1]gastos ctas'!E456+[2]gctas!E456+[6]ct!E456)</f>
        <v>0</v>
      </c>
      <c r="F456" s="150">
        <f t="shared" si="92"/>
        <v>2600000000</v>
      </c>
      <c r="G456" s="25">
        <f t="shared" si="93"/>
        <v>1.0062845362892247E-2</v>
      </c>
      <c r="H456" s="152"/>
      <c r="I456" s="151">
        <f t="shared" si="94"/>
        <v>2600000000</v>
      </c>
      <c r="J456" s="152">
        <f>SUM('[1]gastos ctas'!J456+[2]gctas!J456+[6]ct!J456)</f>
        <v>0</v>
      </c>
      <c r="K456" s="25">
        <f t="shared" si="89"/>
        <v>0</v>
      </c>
      <c r="L456" s="150">
        <f t="shared" si="95"/>
        <v>863463640</v>
      </c>
      <c r="M456" s="25">
        <f t="shared" si="90"/>
        <v>33.210139999999996</v>
      </c>
      <c r="N456" s="152">
        <f>SUM('[1]gastos ctas'!N456+[2]gctas!N456+[6]ct!N456)</f>
        <v>863463640</v>
      </c>
      <c r="O456" s="25">
        <f t="shared" si="91"/>
        <v>33.210139999999996</v>
      </c>
      <c r="P456" s="151">
        <f t="shared" si="96"/>
        <v>1736536360</v>
      </c>
      <c r="R456" s="152">
        <f>SUM('[1]gastos ctas'!E456+[2]gctas!E456+[6]ct!E456)</f>
        <v>0</v>
      </c>
      <c r="S456" s="191">
        <f t="shared" ref="S456:S519" si="97">SUM(E456-R456)</f>
        <v>0</v>
      </c>
    </row>
    <row r="457" spans="1:19" ht="26.25" x14ac:dyDescent="0.25">
      <c r="A457" s="147">
        <v>3311401030891</v>
      </c>
      <c r="B457" s="33" t="s">
        <v>731</v>
      </c>
      <c r="C457" s="148"/>
      <c r="D457" s="149">
        <f>SUM(D458)</f>
        <v>56850000000</v>
      </c>
      <c r="E457" s="149">
        <f>SUM(E458)</f>
        <v>0</v>
      </c>
      <c r="F457" s="150">
        <f t="shared" si="92"/>
        <v>56850000000</v>
      </c>
      <c r="G457" s="25">
        <f t="shared" si="93"/>
        <v>0.22002798418477859</v>
      </c>
      <c r="H457" s="149">
        <f>SUM(H458)</f>
        <v>0</v>
      </c>
      <c r="I457" s="151">
        <f t="shared" si="94"/>
        <v>56850000000</v>
      </c>
      <c r="J457" s="149">
        <f>SUM(J458)</f>
        <v>1335086892</v>
      </c>
      <c r="K457" s="25">
        <f t="shared" si="89"/>
        <v>2.3484378047493406</v>
      </c>
      <c r="L457" s="150">
        <f t="shared" si="95"/>
        <v>38429324079</v>
      </c>
      <c r="M457" s="25">
        <f t="shared" si="90"/>
        <v>67.5977556358839</v>
      </c>
      <c r="N457" s="149">
        <f>SUM(N458)</f>
        <v>39764410971</v>
      </c>
      <c r="O457" s="25">
        <f t="shared" si="91"/>
        <v>69.946193440633238</v>
      </c>
      <c r="P457" s="151">
        <f t="shared" si="96"/>
        <v>17085589029</v>
      </c>
      <c r="R457" s="152">
        <f>SUM('[1]gastos ctas'!E457+[2]gctas!E457+[6]ct!E457)</f>
        <v>0</v>
      </c>
      <c r="S457" s="191">
        <f t="shared" si="97"/>
        <v>0</v>
      </c>
    </row>
    <row r="458" spans="1:19" ht="26.25" x14ac:dyDescent="0.25">
      <c r="A458" s="147">
        <v>3311401030891110</v>
      </c>
      <c r="B458" s="33" t="s">
        <v>731</v>
      </c>
      <c r="C458" s="148"/>
      <c r="D458" s="152">
        <f>SUM('[1]gastos ctas'!D458+[2]gctas!D458+[6]ct!D458)</f>
        <v>56850000000</v>
      </c>
      <c r="E458" s="152">
        <f>SUM('[1]gastos ctas'!E458+[2]gctas!E458+[6]ct!E458)</f>
        <v>0</v>
      </c>
      <c r="F458" s="150">
        <f t="shared" si="92"/>
        <v>56850000000</v>
      </c>
      <c r="G458" s="25">
        <f t="shared" si="93"/>
        <v>0.22002798418477859</v>
      </c>
      <c r="H458" s="152"/>
      <c r="I458" s="151">
        <f t="shared" si="94"/>
        <v>56850000000</v>
      </c>
      <c r="J458" s="152">
        <f>SUM('[1]gastos ctas'!J458+[2]gctas!J458+[6]ct!J458)</f>
        <v>1335086892</v>
      </c>
      <c r="K458" s="25">
        <f t="shared" si="89"/>
        <v>2.3484378047493406</v>
      </c>
      <c r="L458" s="150">
        <f t="shared" si="95"/>
        <v>38429324079</v>
      </c>
      <c r="M458" s="25">
        <f t="shared" si="90"/>
        <v>67.5977556358839</v>
      </c>
      <c r="N458" s="152">
        <f>SUM('[1]gastos ctas'!N458+[2]gctas!N458+[6]ct!N458)</f>
        <v>39764410971</v>
      </c>
      <c r="O458" s="25">
        <f t="shared" si="91"/>
        <v>69.946193440633238</v>
      </c>
      <c r="P458" s="151">
        <f t="shared" si="96"/>
        <v>17085589029</v>
      </c>
      <c r="R458" s="152">
        <f>SUM('[1]gastos ctas'!E458+[2]gctas!E458+[6]ct!E458)</f>
        <v>0</v>
      </c>
      <c r="S458" s="191">
        <f t="shared" si="97"/>
        <v>0</v>
      </c>
    </row>
    <row r="459" spans="1:19" ht="26.25" x14ac:dyDescent="0.25">
      <c r="A459" s="147">
        <v>3311401030892</v>
      </c>
      <c r="B459" s="33" t="s">
        <v>732</v>
      </c>
      <c r="C459" s="148"/>
      <c r="D459" s="149">
        <f>SUM(D460)</f>
        <v>6670000000</v>
      </c>
      <c r="E459" s="149">
        <f>SUM(E460)</f>
        <v>0</v>
      </c>
      <c r="F459" s="150">
        <f t="shared" si="92"/>
        <v>6670000000</v>
      </c>
      <c r="G459" s="25">
        <f t="shared" si="93"/>
        <v>2.5815068680958189E-2</v>
      </c>
      <c r="H459" s="149">
        <f>SUM(H460)</f>
        <v>0</v>
      </c>
      <c r="I459" s="151">
        <f t="shared" si="94"/>
        <v>6670000000</v>
      </c>
      <c r="J459" s="149">
        <f>SUM(J460)</f>
        <v>197837463</v>
      </c>
      <c r="K459" s="25">
        <f t="shared" si="89"/>
        <v>2.9660789055472265</v>
      </c>
      <c r="L459" s="150">
        <f t="shared" si="95"/>
        <v>2177480817</v>
      </c>
      <c r="M459" s="25">
        <f t="shared" si="90"/>
        <v>32.645889310344828</v>
      </c>
      <c r="N459" s="149">
        <f>SUM(N460)</f>
        <v>2375318280</v>
      </c>
      <c r="O459" s="25">
        <f t="shared" si="91"/>
        <v>35.611968215892055</v>
      </c>
      <c r="P459" s="151">
        <f t="shared" si="96"/>
        <v>4294681720</v>
      </c>
      <c r="R459" s="152">
        <f>SUM('[1]gastos ctas'!E459+[2]gctas!E459+[6]ct!E459)</f>
        <v>0</v>
      </c>
      <c r="S459" s="191">
        <f t="shared" si="97"/>
        <v>0</v>
      </c>
    </row>
    <row r="460" spans="1:19" ht="26.25" x14ac:dyDescent="0.25">
      <c r="A460" s="147">
        <v>3311401030892110</v>
      </c>
      <c r="B460" s="33" t="s">
        <v>732</v>
      </c>
      <c r="C460" s="148"/>
      <c r="D460" s="152">
        <f>SUM('[1]gastos ctas'!D460+[2]gctas!D460+[6]ct!D460)</f>
        <v>6670000000</v>
      </c>
      <c r="E460" s="152">
        <f>SUM('[1]gastos ctas'!E460+[2]gctas!E460+[6]ct!E460)</f>
        <v>0</v>
      </c>
      <c r="F460" s="150">
        <f t="shared" si="92"/>
        <v>6670000000</v>
      </c>
      <c r="G460" s="25">
        <f t="shared" si="93"/>
        <v>2.5815068680958189E-2</v>
      </c>
      <c r="H460" s="152"/>
      <c r="I460" s="151">
        <f t="shared" si="94"/>
        <v>6670000000</v>
      </c>
      <c r="J460" s="152">
        <f>SUM('[1]gastos ctas'!J460+[2]gctas!J460+[6]ct!J460)</f>
        <v>197837463</v>
      </c>
      <c r="K460" s="25">
        <f t="shared" si="89"/>
        <v>2.9660789055472265</v>
      </c>
      <c r="L460" s="150">
        <f t="shared" si="95"/>
        <v>2177480817</v>
      </c>
      <c r="M460" s="25">
        <f t="shared" si="90"/>
        <v>32.645889310344828</v>
      </c>
      <c r="N460" s="152">
        <f>SUM('[1]gastos ctas'!N460+[2]gctas!N460+[6]ct!N460)</f>
        <v>2375318280</v>
      </c>
      <c r="O460" s="25">
        <f t="shared" si="91"/>
        <v>35.611968215892055</v>
      </c>
      <c r="P460" s="151">
        <f t="shared" si="96"/>
        <v>4294681720</v>
      </c>
      <c r="R460" s="152">
        <f>SUM('[1]gastos ctas'!E460+[2]gctas!E460+[6]ct!E460)</f>
        <v>0</v>
      </c>
      <c r="S460" s="191">
        <f t="shared" si="97"/>
        <v>0</v>
      </c>
    </row>
    <row r="461" spans="1:19" x14ac:dyDescent="0.25">
      <c r="A461" s="147">
        <v>3311401030893</v>
      </c>
      <c r="B461" s="33" t="s">
        <v>733</v>
      </c>
      <c r="C461" s="148"/>
      <c r="D461" s="149">
        <f>SUM(D462)</f>
        <v>8100000000</v>
      </c>
      <c r="E461" s="149">
        <f>SUM(E462)</f>
        <v>0</v>
      </c>
      <c r="F461" s="150">
        <f t="shared" si="92"/>
        <v>8100000000</v>
      </c>
      <c r="G461" s="25">
        <f t="shared" si="93"/>
        <v>3.134963363054892E-2</v>
      </c>
      <c r="H461" s="149">
        <f>SUM(H462)</f>
        <v>0</v>
      </c>
      <c r="I461" s="151">
        <f t="shared" si="94"/>
        <v>8100000000</v>
      </c>
      <c r="J461" s="149">
        <f>SUM(J462)</f>
        <v>296659880</v>
      </c>
      <c r="K461" s="25">
        <f t="shared" si="89"/>
        <v>3.6624676543209875</v>
      </c>
      <c r="L461" s="150">
        <f t="shared" si="95"/>
        <v>2086078900</v>
      </c>
      <c r="M461" s="25">
        <f t="shared" si="90"/>
        <v>25.754060493827158</v>
      </c>
      <c r="N461" s="149">
        <f>SUM(N462)</f>
        <v>2382738780</v>
      </c>
      <c r="O461" s="25">
        <f t="shared" si="91"/>
        <v>29.416528148148146</v>
      </c>
      <c r="P461" s="151">
        <f t="shared" si="96"/>
        <v>5717261220</v>
      </c>
      <c r="R461" s="152">
        <f>SUM('[1]gastos ctas'!E461+[2]gctas!E461+[6]ct!E461)</f>
        <v>0</v>
      </c>
      <c r="S461" s="191">
        <f t="shared" si="97"/>
        <v>0</v>
      </c>
    </row>
    <row r="462" spans="1:19" x14ac:dyDescent="0.25">
      <c r="A462" s="147">
        <v>3311401030893110</v>
      </c>
      <c r="B462" s="33" t="s">
        <v>734</v>
      </c>
      <c r="C462" s="148"/>
      <c r="D462" s="152">
        <f>SUM('[1]gastos ctas'!D462+[2]gctas!D462+[6]ct!D462)</f>
        <v>8100000000</v>
      </c>
      <c r="E462" s="152">
        <f>SUM('[1]gastos ctas'!E462+[2]gctas!E462+[6]ct!E462)</f>
        <v>0</v>
      </c>
      <c r="F462" s="150">
        <f t="shared" si="92"/>
        <v>8100000000</v>
      </c>
      <c r="G462" s="25">
        <f t="shared" si="93"/>
        <v>3.134963363054892E-2</v>
      </c>
      <c r="H462" s="152"/>
      <c r="I462" s="151">
        <f t="shared" si="94"/>
        <v>8100000000</v>
      </c>
      <c r="J462" s="152">
        <f>SUM('[1]gastos ctas'!J462+[2]gctas!J462+[6]ct!J462)</f>
        <v>296659880</v>
      </c>
      <c r="K462" s="25">
        <f t="shared" si="89"/>
        <v>3.6624676543209875</v>
      </c>
      <c r="L462" s="150">
        <f t="shared" si="95"/>
        <v>2086078900</v>
      </c>
      <c r="M462" s="25">
        <f t="shared" si="90"/>
        <v>25.754060493827158</v>
      </c>
      <c r="N462" s="152">
        <f>SUM('[1]gastos ctas'!N462+[2]gctas!N462+[6]ct!N462)</f>
        <v>2382738780</v>
      </c>
      <c r="O462" s="25">
        <f t="shared" si="91"/>
        <v>29.416528148148146</v>
      </c>
      <c r="P462" s="151">
        <f t="shared" si="96"/>
        <v>5717261220</v>
      </c>
      <c r="R462" s="152">
        <f>SUM('[1]gastos ctas'!E462+[2]gctas!E462+[6]ct!E462)</f>
        <v>0</v>
      </c>
      <c r="S462" s="191">
        <f t="shared" si="97"/>
        <v>0</v>
      </c>
    </row>
    <row r="463" spans="1:19" ht="26.25" x14ac:dyDescent="0.25">
      <c r="A463" s="147">
        <v>3311401030894</v>
      </c>
      <c r="B463" s="33" t="s">
        <v>735</v>
      </c>
      <c r="C463" s="148"/>
      <c r="D463" s="149">
        <f>SUM(D464)</f>
        <v>15350000000</v>
      </c>
      <c r="E463" s="149">
        <f>SUM(E464)</f>
        <v>0</v>
      </c>
      <c r="F463" s="150">
        <f t="shared" ref="F463:F528" si="98">SUM(D463+E463)</f>
        <v>15350000000</v>
      </c>
      <c r="G463" s="25">
        <f t="shared" si="93"/>
        <v>5.9409490892460004E-2</v>
      </c>
      <c r="H463" s="149">
        <f>SUM(H464)</f>
        <v>0</v>
      </c>
      <c r="I463" s="151">
        <f t="shared" si="94"/>
        <v>15350000000</v>
      </c>
      <c r="J463" s="149">
        <f>SUM(J464)</f>
        <v>8274334</v>
      </c>
      <c r="K463" s="25">
        <f t="shared" si="89"/>
        <v>5.3904456026058631E-2</v>
      </c>
      <c r="L463" s="150">
        <f t="shared" si="95"/>
        <v>1908339666</v>
      </c>
      <c r="M463" s="25">
        <f t="shared" si="90"/>
        <v>12.432180234527687</v>
      </c>
      <c r="N463" s="149">
        <f>SUM(N464)</f>
        <v>1916614000</v>
      </c>
      <c r="O463" s="25">
        <f t="shared" si="91"/>
        <v>12.486084690553746</v>
      </c>
      <c r="P463" s="151">
        <f t="shared" si="96"/>
        <v>13433386000</v>
      </c>
      <c r="R463" s="152">
        <f>SUM('[1]gastos ctas'!E463+[2]gctas!E463+[6]ct!E463)</f>
        <v>0</v>
      </c>
      <c r="S463" s="191">
        <f t="shared" si="97"/>
        <v>0</v>
      </c>
    </row>
    <row r="464" spans="1:19" ht="26.25" x14ac:dyDescent="0.25">
      <c r="A464" s="147">
        <v>3311401030894110</v>
      </c>
      <c r="B464" s="33" t="s">
        <v>735</v>
      </c>
      <c r="C464" s="148"/>
      <c r="D464" s="152">
        <f>SUM('[1]gastos ctas'!D464+[2]gctas!D464+[6]ct!D464)</f>
        <v>15350000000</v>
      </c>
      <c r="E464" s="152">
        <f>SUM('[1]gastos ctas'!E464+[2]gctas!E464+[6]ct!E464)</f>
        <v>0</v>
      </c>
      <c r="F464" s="150">
        <f t="shared" si="98"/>
        <v>15350000000</v>
      </c>
      <c r="G464" s="25">
        <f t="shared" ref="G464:G532" si="99">IF(OR(F464=0,F$7=0),0,F464/F$7)*100</f>
        <v>5.9409490892460004E-2</v>
      </c>
      <c r="H464" s="152"/>
      <c r="I464" s="151">
        <f t="shared" ref="I464:I529" si="100">SUM(F464-H464)</f>
        <v>15350000000</v>
      </c>
      <c r="J464" s="152">
        <f>SUM('[1]gastos ctas'!J464+[2]gctas!J464+[6]ct!J464)</f>
        <v>8274334</v>
      </c>
      <c r="K464" s="25">
        <f t="shared" si="89"/>
        <v>5.3904456026058631E-2</v>
      </c>
      <c r="L464" s="150">
        <f t="shared" si="95"/>
        <v>1908339666</v>
      </c>
      <c r="M464" s="25">
        <f t="shared" si="90"/>
        <v>12.432180234527687</v>
      </c>
      <c r="N464" s="152">
        <f>SUM('[1]gastos ctas'!N464+[2]gctas!N464+[6]ct!N464)</f>
        <v>1916614000</v>
      </c>
      <c r="O464" s="25">
        <f t="shared" si="91"/>
        <v>12.486084690553746</v>
      </c>
      <c r="P464" s="151">
        <f t="shared" si="96"/>
        <v>13433386000</v>
      </c>
      <c r="R464" s="152">
        <f>SUM('[1]gastos ctas'!E464+[2]gctas!E464+[6]ct!E464)</f>
        <v>0</v>
      </c>
      <c r="S464" s="191">
        <f t="shared" si="97"/>
        <v>0</v>
      </c>
    </row>
    <row r="465" spans="1:19" x14ac:dyDescent="0.25">
      <c r="A465" s="147">
        <v>3311401030897</v>
      </c>
      <c r="B465" s="33" t="s">
        <v>736</v>
      </c>
      <c r="C465" s="148"/>
      <c r="D465" s="149">
        <f>SUM(D466)</f>
        <v>443840000000</v>
      </c>
      <c r="E465" s="149">
        <f>SUM(E466)</f>
        <v>0</v>
      </c>
      <c r="F465" s="150">
        <f t="shared" si="98"/>
        <v>443840000000</v>
      </c>
      <c r="G465" s="25">
        <f t="shared" si="99"/>
        <v>1.7178051099484983</v>
      </c>
      <c r="H465" s="149">
        <f>SUM(H466)</f>
        <v>0</v>
      </c>
      <c r="I465" s="151">
        <f t="shared" si="100"/>
        <v>443840000000</v>
      </c>
      <c r="J465" s="149">
        <f>SUM(J466)</f>
        <v>14163837983</v>
      </c>
      <c r="K465" s="25">
        <f t="shared" si="89"/>
        <v>3.1912035830479453</v>
      </c>
      <c r="L465" s="150">
        <f t="shared" si="95"/>
        <v>109977646517</v>
      </c>
      <c r="M465" s="25">
        <f t="shared" si="90"/>
        <v>24.778669456786229</v>
      </c>
      <c r="N465" s="149">
        <f>SUM(N466)</f>
        <v>124141484500</v>
      </c>
      <c r="O465" s="25">
        <f t="shared" si="91"/>
        <v>27.969873039834177</v>
      </c>
      <c r="P465" s="151">
        <f t="shared" si="96"/>
        <v>319698515500</v>
      </c>
      <c r="R465" s="152">
        <f>SUM('[1]gastos ctas'!E465+[2]gctas!E465+[6]ct!E465)</f>
        <v>0</v>
      </c>
      <c r="S465" s="191">
        <f t="shared" si="97"/>
        <v>0</v>
      </c>
    </row>
    <row r="466" spans="1:19" x14ac:dyDescent="0.25">
      <c r="A466" s="147">
        <v>3311401030897110</v>
      </c>
      <c r="B466" s="33" t="s">
        <v>736</v>
      </c>
      <c r="C466" s="148"/>
      <c r="D466" s="152">
        <f>SUM('[1]gastos ctas'!D466+[2]gctas!D466+[6]ct!D466)</f>
        <v>443840000000</v>
      </c>
      <c r="E466" s="152">
        <f>SUM('[1]gastos ctas'!E466+[2]gctas!E466+[6]ct!E466)</f>
        <v>0</v>
      </c>
      <c r="F466" s="150">
        <f t="shared" si="98"/>
        <v>443840000000</v>
      </c>
      <c r="G466" s="25">
        <f t="shared" si="99"/>
        <v>1.7178051099484983</v>
      </c>
      <c r="H466" s="152"/>
      <c r="I466" s="151">
        <f t="shared" si="100"/>
        <v>443840000000</v>
      </c>
      <c r="J466" s="152">
        <f>SUM('[1]gastos ctas'!J466+[2]gctas!J466+[6]ct!J466)</f>
        <v>14163837983</v>
      </c>
      <c r="K466" s="25">
        <f t="shared" si="89"/>
        <v>3.1912035830479453</v>
      </c>
      <c r="L466" s="150">
        <f t="shared" si="95"/>
        <v>109977646517</v>
      </c>
      <c r="M466" s="25">
        <f t="shared" si="90"/>
        <v>24.778669456786229</v>
      </c>
      <c r="N466" s="152">
        <f>SUM('[1]gastos ctas'!N466+[2]gctas!N466+[6]ct!N466)</f>
        <v>124141484500</v>
      </c>
      <c r="O466" s="25">
        <f t="shared" si="91"/>
        <v>27.969873039834177</v>
      </c>
      <c r="P466" s="151">
        <f t="shared" si="96"/>
        <v>319698515500</v>
      </c>
      <c r="R466" s="152">
        <f>SUM('[1]gastos ctas'!E466+[2]gctas!E466+[6]ct!E466)</f>
        <v>0</v>
      </c>
      <c r="S466" s="191">
        <f t="shared" si="97"/>
        <v>0</v>
      </c>
    </row>
    <row r="467" spans="1:19" x14ac:dyDescent="0.25">
      <c r="A467" s="147">
        <v>3311401030898</v>
      </c>
      <c r="B467" s="33" t="s">
        <v>737</v>
      </c>
      <c r="C467" s="148"/>
      <c r="D467" s="149">
        <f>SUM(D468)</f>
        <v>1411055609000</v>
      </c>
      <c r="E467" s="149">
        <f>SUM(E468)</f>
        <v>0</v>
      </c>
      <c r="F467" s="150">
        <f t="shared" si="98"/>
        <v>1411055609000</v>
      </c>
      <c r="G467" s="25">
        <f t="shared" si="99"/>
        <v>5.4612439968495181</v>
      </c>
      <c r="H467" s="149">
        <f>SUM(H468)</f>
        <v>0</v>
      </c>
      <c r="I467" s="151">
        <f t="shared" si="100"/>
        <v>1411055609000</v>
      </c>
      <c r="J467" s="149">
        <f>SUM(J468)</f>
        <v>275235169131</v>
      </c>
      <c r="K467" s="25">
        <f t="shared" si="89"/>
        <v>19.505621704452615</v>
      </c>
      <c r="L467" s="150">
        <f t="shared" si="95"/>
        <v>23455606043</v>
      </c>
      <c r="M467" s="25">
        <f t="shared" si="90"/>
        <v>1.6622736831486562</v>
      </c>
      <c r="N467" s="149">
        <f>SUM(N468)</f>
        <v>298690775174</v>
      </c>
      <c r="O467" s="25">
        <f t="shared" si="91"/>
        <v>21.16789538760127</v>
      </c>
      <c r="P467" s="151">
        <f t="shared" si="96"/>
        <v>1112364833826</v>
      </c>
      <c r="R467" s="152">
        <f>SUM('[1]gastos ctas'!E467+[2]gctas!E467+[6]ct!E467)</f>
        <v>0</v>
      </c>
      <c r="S467" s="191">
        <f t="shared" si="97"/>
        <v>0</v>
      </c>
    </row>
    <row r="468" spans="1:19" x14ac:dyDescent="0.25">
      <c r="A468" s="147">
        <v>3311401030898110</v>
      </c>
      <c r="B468" s="33" t="s">
        <v>737</v>
      </c>
      <c r="C468" s="148"/>
      <c r="D468" s="152">
        <f>SUM('[1]gastos ctas'!D468+[2]gctas!D468+[6]ct!D468)</f>
        <v>1411055609000</v>
      </c>
      <c r="E468" s="152">
        <f>SUM('[1]gastos ctas'!E468+[2]gctas!E468+[6]ct!E468)</f>
        <v>0</v>
      </c>
      <c r="F468" s="150">
        <f t="shared" si="98"/>
        <v>1411055609000</v>
      </c>
      <c r="G468" s="25">
        <f t="shared" si="99"/>
        <v>5.4612439968495181</v>
      </c>
      <c r="H468" s="152"/>
      <c r="I468" s="151">
        <f t="shared" si="100"/>
        <v>1411055609000</v>
      </c>
      <c r="J468" s="152">
        <f>SUM('[1]gastos ctas'!J468+[2]gctas!J468+[6]ct!J468)</f>
        <v>275235169131</v>
      </c>
      <c r="K468" s="25">
        <f t="shared" si="89"/>
        <v>19.505621704452615</v>
      </c>
      <c r="L468" s="150">
        <f t="shared" si="95"/>
        <v>23455606043</v>
      </c>
      <c r="M468" s="25">
        <f t="shared" si="90"/>
        <v>1.6622736831486562</v>
      </c>
      <c r="N468" s="152">
        <f>SUM('[1]gastos ctas'!N468+[2]gctas!N468+[6]ct!N468)</f>
        <v>298690775174</v>
      </c>
      <c r="O468" s="25">
        <f t="shared" si="91"/>
        <v>21.16789538760127</v>
      </c>
      <c r="P468" s="151">
        <f t="shared" si="96"/>
        <v>1112364833826</v>
      </c>
      <c r="R468" s="152">
        <f>SUM('[1]gastos ctas'!E468+[2]gctas!E468+[6]ct!E468)</f>
        <v>0</v>
      </c>
      <c r="S468" s="191">
        <f t="shared" si="97"/>
        <v>0</v>
      </c>
    </row>
    <row r="469" spans="1:19" x14ac:dyDescent="0.25">
      <c r="A469" s="147">
        <v>3311401030899</v>
      </c>
      <c r="B469" s="33" t="s">
        <v>738</v>
      </c>
      <c r="C469" s="148"/>
      <c r="D469" s="149">
        <f>SUM(D470)</f>
        <v>62599232000</v>
      </c>
      <c r="E469" s="149">
        <f>SUM(E470)</f>
        <v>0</v>
      </c>
      <c r="F469" s="150">
        <f t="shared" si="98"/>
        <v>62599232000</v>
      </c>
      <c r="G469" s="25">
        <f t="shared" si="99"/>
        <v>0.24227938132762153</v>
      </c>
      <c r="H469" s="149">
        <f>SUM(H470)</f>
        <v>0</v>
      </c>
      <c r="I469" s="151">
        <f t="shared" si="100"/>
        <v>62599232000</v>
      </c>
      <c r="J469" s="149">
        <f>SUM(J470)</f>
        <v>186106416</v>
      </c>
      <c r="K469" s="25">
        <f t="shared" si="89"/>
        <v>0.2972982416142102</v>
      </c>
      <c r="L469" s="150">
        <f t="shared" si="95"/>
        <v>3337623814</v>
      </c>
      <c r="M469" s="25">
        <f t="shared" si="90"/>
        <v>5.3317328461793263</v>
      </c>
      <c r="N469" s="149">
        <f>SUM(N470)</f>
        <v>3523730230</v>
      </c>
      <c r="O469" s="25">
        <f t="shared" si="91"/>
        <v>5.6290310877935372</v>
      </c>
      <c r="P469" s="151">
        <f t="shared" si="96"/>
        <v>59075501770</v>
      </c>
      <c r="R469" s="152">
        <f>SUM('[1]gastos ctas'!E469+[2]gctas!E469+[6]ct!E469)</f>
        <v>0</v>
      </c>
      <c r="S469" s="191">
        <f t="shared" si="97"/>
        <v>0</v>
      </c>
    </row>
    <row r="470" spans="1:19" x14ac:dyDescent="0.25">
      <c r="A470" s="147">
        <v>3311401030899110</v>
      </c>
      <c r="B470" s="33" t="s">
        <v>738</v>
      </c>
      <c r="C470" s="148"/>
      <c r="D470" s="152">
        <f>SUM('[1]gastos ctas'!D470+[2]gctas!D470+[6]ct!D470)</f>
        <v>62599232000</v>
      </c>
      <c r="E470" s="152">
        <f>SUM('[1]gastos ctas'!E470+[2]gctas!E470+[6]ct!E470)</f>
        <v>0</v>
      </c>
      <c r="F470" s="150">
        <f t="shared" si="98"/>
        <v>62599232000</v>
      </c>
      <c r="G470" s="25">
        <f t="shared" si="99"/>
        <v>0.24227938132762153</v>
      </c>
      <c r="H470" s="152"/>
      <c r="I470" s="151">
        <f t="shared" si="100"/>
        <v>62599232000</v>
      </c>
      <c r="J470" s="152">
        <f>SUM('[1]gastos ctas'!J470+[2]gctas!J470+[6]ct!J470)</f>
        <v>186106416</v>
      </c>
      <c r="K470" s="25">
        <f t="shared" si="89"/>
        <v>0.2972982416142102</v>
      </c>
      <c r="L470" s="150">
        <f t="shared" si="95"/>
        <v>3337623814</v>
      </c>
      <c r="M470" s="25">
        <f t="shared" si="90"/>
        <v>5.3317328461793263</v>
      </c>
      <c r="N470" s="152">
        <f>SUM('[1]gastos ctas'!N470+[2]gctas!N470+[6]ct!N470)</f>
        <v>3523730230</v>
      </c>
      <c r="O470" s="25">
        <f t="shared" si="91"/>
        <v>5.6290310877935372</v>
      </c>
      <c r="P470" s="151">
        <f t="shared" si="96"/>
        <v>59075501770</v>
      </c>
      <c r="R470" s="152">
        <f>SUM('[1]gastos ctas'!E470+[2]gctas!E470+[6]ct!E470)</f>
        <v>0</v>
      </c>
      <c r="S470" s="191">
        <f t="shared" si="97"/>
        <v>0</v>
      </c>
    </row>
    <row r="471" spans="1:19" x14ac:dyDescent="0.25">
      <c r="A471" s="147">
        <v>3311401030900</v>
      </c>
      <c r="B471" s="33" t="s">
        <v>739</v>
      </c>
      <c r="C471" s="148"/>
      <c r="D471" s="149">
        <f>SUM(D472)</f>
        <v>28000000000</v>
      </c>
      <c r="E471" s="149">
        <f>SUM(E472)</f>
        <v>0</v>
      </c>
      <c r="F471" s="150">
        <f t="shared" si="98"/>
        <v>28000000000</v>
      </c>
      <c r="G471" s="25">
        <f t="shared" si="99"/>
        <v>0.10836910390807036</v>
      </c>
      <c r="H471" s="149">
        <f>SUM(H472)</f>
        <v>0</v>
      </c>
      <c r="I471" s="151">
        <f t="shared" si="100"/>
        <v>28000000000</v>
      </c>
      <c r="J471" s="149">
        <f>SUM(J472)</f>
        <v>1284651327</v>
      </c>
      <c r="K471" s="25">
        <f t="shared" si="89"/>
        <v>4.5880404535714288</v>
      </c>
      <c r="L471" s="150">
        <f t="shared" ref="L471:L536" si="101">SUM(N471-J471)</f>
        <v>10054426673</v>
      </c>
      <c r="M471" s="25">
        <f t="shared" si="90"/>
        <v>35.90866668928571</v>
      </c>
      <c r="N471" s="149">
        <f>SUM(N472)</f>
        <v>11339078000</v>
      </c>
      <c r="O471" s="25">
        <f t="shared" si="91"/>
        <v>40.49670714285714</v>
      </c>
      <c r="P471" s="151">
        <f t="shared" ref="P471:P535" si="102">SUM(F471-N471)</f>
        <v>16660922000</v>
      </c>
      <c r="R471" s="152">
        <f>SUM('[1]gastos ctas'!E471+[2]gctas!E471+[6]ct!E471)</f>
        <v>0</v>
      </c>
      <c r="S471" s="191">
        <f t="shared" si="97"/>
        <v>0</v>
      </c>
    </row>
    <row r="472" spans="1:19" x14ac:dyDescent="0.25">
      <c r="A472" s="147">
        <v>3311401030900110</v>
      </c>
      <c r="B472" s="33" t="s">
        <v>739</v>
      </c>
      <c r="C472" s="148"/>
      <c r="D472" s="152">
        <f>SUM('[1]gastos ctas'!D472+[2]gctas!D472+[6]ct!D472)</f>
        <v>28000000000</v>
      </c>
      <c r="E472" s="152">
        <f>SUM('[1]gastos ctas'!E472+[2]gctas!E472+[6]ct!E472)</f>
        <v>0</v>
      </c>
      <c r="F472" s="150">
        <f t="shared" si="98"/>
        <v>28000000000</v>
      </c>
      <c r="G472" s="25">
        <f t="shared" si="99"/>
        <v>0.10836910390807036</v>
      </c>
      <c r="H472" s="152"/>
      <c r="I472" s="151">
        <f t="shared" si="100"/>
        <v>28000000000</v>
      </c>
      <c r="J472" s="152">
        <f>SUM('[1]gastos ctas'!J472+[2]gctas!J472+[6]ct!J472)</f>
        <v>1284651327</v>
      </c>
      <c r="K472" s="25">
        <f t="shared" si="89"/>
        <v>4.5880404535714288</v>
      </c>
      <c r="L472" s="150">
        <f t="shared" si="101"/>
        <v>10054426673</v>
      </c>
      <c r="M472" s="25">
        <f t="shared" si="90"/>
        <v>35.90866668928571</v>
      </c>
      <c r="N472" s="152">
        <f>SUM('[1]gastos ctas'!N472+[2]gctas!N472+[6]ct!N472)</f>
        <v>11339078000</v>
      </c>
      <c r="O472" s="25">
        <f t="shared" si="91"/>
        <v>40.49670714285714</v>
      </c>
      <c r="P472" s="151">
        <f t="shared" si="102"/>
        <v>16660922000</v>
      </c>
      <c r="R472" s="152">
        <f>SUM('[1]gastos ctas'!E472+[2]gctas!E472+[6]ct!E472)</f>
        <v>0</v>
      </c>
      <c r="S472" s="191">
        <f t="shared" si="97"/>
        <v>0</v>
      </c>
    </row>
    <row r="473" spans="1:19" x14ac:dyDescent="0.25">
      <c r="A473" s="147">
        <v>3311401030902</v>
      </c>
      <c r="B473" s="33" t="s">
        <v>740</v>
      </c>
      <c r="C473" s="148"/>
      <c r="D473" s="149">
        <f>SUM(D474)</f>
        <v>3340000000</v>
      </c>
      <c r="E473" s="149">
        <f>SUM(E474)</f>
        <v>0</v>
      </c>
      <c r="F473" s="150">
        <f t="shared" si="98"/>
        <v>3340000000</v>
      </c>
      <c r="G473" s="25">
        <f t="shared" si="99"/>
        <v>1.2926885966176966E-2</v>
      </c>
      <c r="H473" s="149">
        <f>SUM(H474)</f>
        <v>0</v>
      </c>
      <c r="I473" s="151">
        <f t="shared" si="100"/>
        <v>3340000000</v>
      </c>
      <c r="J473" s="149">
        <f>SUM(J474)</f>
        <v>214696185</v>
      </c>
      <c r="K473" s="25">
        <f t="shared" si="89"/>
        <v>6.4280294910179645</v>
      </c>
      <c r="L473" s="150">
        <f t="shared" si="101"/>
        <v>2266496439</v>
      </c>
      <c r="M473" s="25">
        <f t="shared" si="90"/>
        <v>67.859174820359286</v>
      </c>
      <c r="N473" s="149">
        <f>SUM(N474)</f>
        <v>2481192624</v>
      </c>
      <c r="O473" s="25">
        <f t="shared" si="91"/>
        <v>74.287204311377238</v>
      </c>
      <c r="P473" s="151">
        <f t="shared" si="102"/>
        <v>858807376</v>
      </c>
      <c r="R473" s="152">
        <f>SUM('[1]gastos ctas'!E473+[2]gctas!E473+[6]ct!E473)</f>
        <v>0</v>
      </c>
      <c r="S473" s="191">
        <f t="shared" si="97"/>
        <v>0</v>
      </c>
    </row>
    <row r="474" spans="1:19" x14ac:dyDescent="0.25">
      <c r="A474" s="147">
        <v>3311401030902110</v>
      </c>
      <c r="B474" s="33" t="s">
        <v>741</v>
      </c>
      <c r="C474" s="148"/>
      <c r="D474" s="152">
        <f>SUM('[1]gastos ctas'!D474+[2]gctas!D474+[6]ct!D474)</f>
        <v>3340000000</v>
      </c>
      <c r="E474" s="152">
        <f>SUM('[1]gastos ctas'!E474+[2]gctas!E474+[6]ct!E474)</f>
        <v>0</v>
      </c>
      <c r="F474" s="150">
        <f t="shared" si="98"/>
        <v>3340000000</v>
      </c>
      <c r="G474" s="25">
        <f t="shared" si="99"/>
        <v>1.2926885966176966E-2</v>
      </c>
      <c r="H474" s="152"/>
      <c r="I474" s="151">
        <f t="shared" si="100"/>
        <v>3340000000</v>
      </c>
      <c r="J474" s="152">
        <f>SUM('[1]gastos ctas'!J474+[2]gctas!J474+[6]ct!J474)</f>
        <v>214696185</v>
      </c>
      <c r="K474" s="25">
        <f t="shared" si="89"/>
        <v>6.4280294910179645</v>
      </c>
      <c r="L474" s="150">
        <f t="shared" si="101"/>
        <v>2266496439</v>
      </c>
      <c r="M474" s="25">
        <f t="shared" si="90"/>
        <v>67.859174820359286</v>
      </c>
      <c r="N474" s="152">
        <f>SUM('[1]gastos ctas'!N474+[2]gctas!N474+[6]ct!N474)</f>
        <v>2481192624</v>
      </c>
      <c r="O474" s="25">
        <f t="shared" si="91"/>
        <v>74.287204311377238</v>
      </c>
      <c r="P474" s="151">
        <f t="shared" si="102"/>
        <v>858807376</v>
      </c>
      <c r="R474" s="152">
        <f>SUM('[1]gastos ctas'!E474+[2]gctas!E474+[6]ct!E474)</f>
        <v>0</v>
      </c>
      <c r="S474" s="191">
        <f t="shared" si="97"/>
        <v>0</v>
      </c>
    </row>
    <row r="475" spans="1:19" x14ac:dyDescent="0.25">
      <c r="A475" s="147">
        <v>3311401030905</v>
      </c>
      <c r="B475" s="33" t="s">
        <v>742</v>
      </c>
      <c r="C475" s="148"/>
      <c r="D475" s="149">
        <f>SUM(D476)</f>
        <v>6300000000</v>
      </c>
      <c r="E475" s="149">
        <f>SUM(E476)</f>
        <v>0</v>
      </c>
      <c r="F475" s="150">
        <f t="shared" si="98"/>
        <v>6300000000</v>
      </c>
      <c r="G475" s="25">
        <f t="shared" si="99"/>
        <v>2.4383048379315833E-2</v>
      </c>
      <c r="H475" s="149">
        <f>SUM(H476)</f>
        <v>0</v>
      </c>
      <c r="I475" s="151">
        <f t="shared" si="100"/>
        <v>6300000000</v>
      </c>
      <c r="J475" s="149">
        <f>SUM(J476)</f>
        <v>254950618</v>
      </c>
      <c r="K475" s="25">
        <f t="shared" si="89"/>
        <v>4.0468352063492068</v>
      </c>
      <c r="L475" s="150">
        <f t="shared" si="101"/>
        <v>1895492790</v>
      </c>
      <c r="M475" s="25">
        <f t="shared" si="90"/>
        <v>30.08718714285714</v>
      </c>
      <c r="N475" s="149">
        <f>SUM(N476)</f>
        <v>2150443408</v>
      </c>
      <c r="O475" s="25">
        <f t="shared" si="91"/>
        <v>34.134022349206347</v>
      </c>
      <c r="P475" s="151">
        <f t="shared" si="102"/>
        <v>4149556592</v>
      </c>
      <c r="R475" s="152">
        <f>SUM('[1]gastos ctas'!E475+[2]gctas!E475+[6]ct!E475)</f>
        <v>0</v>
      </c>
      <c r="S475" s="191">
        <f t="shared" si="97"/>
        <v>0</v>
      </c>
    </row>
    <row r="476" spans="1:19" x14ac:dyDescent="0.25">
      <c r="A476" s="147">
        <v>3311401030905110</v>
      </c>
      <c r="B476" s="33" t="s">
        <v>743</v>
      </c>
      <c r="C476" s="148"/>
      <c r="D476" s="152">
        <f>SUM('[1]gastos ctas'!D476+[2]gctas!D476+[6]ct!D476)</f>
        <v>6300000000</v>
      </c>
      <c r="E476" s="152">
        <f>SUM('[1]gastos ctas'!E476+[2]gctas!E476+[6]ct!E476)</f>
        <v>0</v>
      </c>
      <c r="F476" s="150">
        <f t="shared" si="98"/>
        <v>6300000000</v>
      </c>
      <c r="G476" s="25">
        <f t="shared" si="99"/>
        <v>2.4383048379315833E-2</v>
      </c>
      <c r="H476" s="152"/>
      <c r="I476" s="151">
        <f t="shared" si="100"/>
        <v>6300000000</v>
      </c>
      <c r="J476" s="152">
        <f>SUM('[1]gastos ctas'!J476+[2]gctas!J476+[6]ct!J476)</f>
        <v>254950618</v>
      </c>
      <c r="K476" s="25">
        <f t="shared" si="89"/>
        <v>4.0468352063492068</v>
      </c>
      <c r="L476" s="150">
        <f t="shared" si="101"/>
        <v>1895492790</v>
      </c>
      <c r="M476" s="25">
        <f t="shared" si="90"/>
        <v>30.08718714285714</v>
      </c>
      <c r="N476" s="152">
        <f>SUM('[1]gastos ctas'!N476+[2]gctas!N476+[6]ct!N476)</f>
        <v>2150443408</v>
      </c>
      <c r="O476" s="25">
        <f t="shared" si="91"/>
        <v>34.134022349206347</v>
      </c>
      <c r="P476" s="151">
        <f t="shared" si="102"/>
        <v>4149556592</v>
      </c>
      <c r="R476" s="152">
        <f>SUM('[1]gastos ctas'!E476+[2]gctas!E476+[6]ct!E476)</f>
        <v>0</v>
      </c>
      <c r="S476" s="191">
        <f t="shared" si="97"/>
        <v>0</v>
      </c>
    </row>
    <row r="477" spans="1:19" hidden="1" x14ac:dyDescent="0.25">
      <c r="A477" s="175">
        <v>3311401030910</v>
      </c>
      <c r="B477" s="176" t="s">
        <v>744</v>
      </c>
      <c r="C477" s="148"/>
      <c r="D477" s="149">
        <f>SUM(D478)</f>
        <v>0</v>
      </c>
      <c r="E477" s="149">
        <f>SUM(E478)</f>
        <v>0</v>
      </c>
      <c r="F477" s="150">
        <f t="shared" si="98"/>
        <v>0</v>
      </c>
      <c r="G477" s="25">
        <f t="shared" si="99"/>
        <v>0</v>
      </c>
      <c r="H477" s="149">
        <f>SUM(H478)</f>
        <v>0</v>
      </c>
      <c r="I477" s="151">
        <f t="shared" si="100"/>
        <v>0</v>
      </c>
      <c r="J477" s="149">
        <f>SUM(J478)</f>
        <v>0</v>
      </c>
      <c r="K477" s="25">
        <f t="shared" si="89"/>
        <v>0</v>
      </c>
      <c r="L477" s="150">
        <f t="shared" si="101"/>
        <v>0</v>
      </c>
      <c r="M477" s="25">
        <f t="shared" si="90"/>
        <v>0</v>
      </c>
      <c r="N477" s="149">
        <f>SUM(N478)</f>
        <v>0</v>
      </c>
      <c r="O477" s="25">
        <f t="shared" si="91"/>
        <v>0</v>
      </c>
      <c r="P477" s="151">
        <f t="shared" si="102"/>
        <v>0</v>
      </c>
      <c r="R477" s="152">
        <f>SUM('[1]gastos ctas'!E477+[2]gctas!E477+[6]ct!E477)</f>
        <v>0</v>
      </c>
      <c r="S477" s="191">
        <f t="shared" si="97"/>
        <v>0</v>
      </c>
    </row>
    <row r="478" spans="1:19" hidden="1" x14ac:dyDescent="0.25">
      <c r="A478" s="175">
        <v>3311401030910110</v>
      </c>
      <c r="B478" s="176" t="s">
        <v>745</v>
      </c>
      <c r="C478" s="148"/>
      <c r="D478" s="152">
        <f>SUM('[1]gastos ctas'!D478+[2]gctas!D478+[6]ct!D478)</f>
        <v>0</v>
      </c>
      <c r="E478" s="152">
        <f>SUM('[1]gastos ctas'!E478+[2]gctas!E478+[6]ct!E478)</f>
        <v>0</v>
      </c>
      <c r="F478" s="150">
        <f t="shared" si="98"/>
        <v>0</v>
      </c>
      <c r="G478" s="25">
        <f t="shared" si="99"/>
        <v>0</v>
      </c>
      <c r="H478" s="152"/>
      <c r="I478" s="151">
        <f t="shared" si="100"/>
        <v>0</v>
      </c>
      <c r="J478" s="152">
        <f>SUM('[1]gastos ctas'!J478+[2]gctas!J478+[6]ct!J478)</f>
        <v>0</v>
      </c>
      <c r="K478" s="25">
        <f t="shared" si="89"/>
        <v>0</v>
      </c>
      <c r="L478" s="150">
        <f t="shared" si="101"/>
        <v>0</v>
      </c>
      <c r="M478" s="25">
        <f t="shared" si="90"/>
        <v>0</v>
      </c>
      <c r="N478" s="152">
        <f>SUM('[1]gastos ctas'!N478+[2]gctas!N478+[6]ct!N478)</f>
        <v>0</v>
      </c>
      <c r="O478" s="25">
        <f t="shared" si="91"/>
        <v>0</v>
      </c>
      <c r="P478" s="151">
        <f t="shared" si="102"/>
        <v>0</v>
      </c>
      <c r="R478" s="152">
        <f>SUM('[1]gastos ctas'!E478+[2]gctas!E478+[6]ct!E478)</f>
        <v>0</v>
      </c>
      <c r="S478" s="191">
        <f t="shared" si="97"/>
        <v>0</v>
      </c>
    </row>
    <row r="479" spans="1:19" x14ac:dyDescent="0.25">
      <c r="A479" s="175">
        <v>3311401030911</v>
      </c>
      <c r="B479" s="176" t="s">
        <v>746</v>
      </c>
      <c r="C479" s="148"/>
      <c r="D479" s="149">
        <f>SUM(D480)</f>
        <v>1133000000</v>
      </c>
      <c r="E479" s="149">
        <f>SUM(E480)</f>
        <v>0</v>
      </c>
      <c r="F479" s="150">
        <f t="shared" si="98"/>
        <v>1133000000</v>
      </c>
      <c r="G479" s="25">
        <f t="shared" si="99"/>
        <v>4.385078383137276E-3</v>
      </c>
      <c r="H479" s="149">
        <f>SUM(H480)</f>
        <v>0</v>
      </c>
      <c r="I479" s="151">
        <f t="shared" si="100"/>
        <v>1133000000</v>
      </c>
      <c r="J479" s="149">
        <f>SUM(J480)</f>
        <v>18495423</v>
      </c>
      <c r="K479" s="25">
        <f t="shared" si="89"/>
        <v>1.6324292144748458</v>
      </c>
      <c r="L479" s="150">
        <f t="shared" si="101"/>
        <v>193436963</v>
      </c>
      <c r="M479" s="25">
        <f t="shared" si="90"/>
        <v>17.07298879082083</v>
      </c>
      <c r="N479" s="149">
        <f>SUM(N480)</f>
        <v>211932386</v>
      </c>
      <c r="O479" s="25">
        <f t="shared" si="91"/>
        <v>18.705418005295677</v>
      </c>
      <c r="P479" s="151">
        <f t="shared" si="102"/>
        <v>921067614</v>
      </c>
      <c r="R479" s="152">
        <f>SUM('[1]gastos ctas'!E479+[2]gctas!E479+[6]ct!E479)</f>
        <v>0</v>
      </c>
      <c r="S479" s="191">
        <f t="shared" si="97"/>
        <v>0</v>
      </c>
    </row>
    <row r="480" spans="1:19" x14ac:dyDescent="0.25">
      <c r="A480" s="175">
        <v>3311401030911110</v>
      </c>
      <c r="B480" s="176" t="s">
        <v>746</v>
      </c>
      <c r="C480" s="148"/>
      <c r="D480" s="152">
        <f>SUM('[1]gastos ctas'!D480+[2]gctas!D480+[6]ct!D480)</f>
        <v>1133000000</v>
      </c>
      <c r="E480" s="152">
        <f>SUM('[1]gastos ctas'!E480+[2]gctas!E480+[6]ct!E480)</f>
        <v>0</v>
      </c>
      <c r="F480" s="150">
        <f t="shared" si="98"/>
        <v>1133000000</v>
      </c>
      <c r="G480" s="25">
        <f t="shared" si="99"/>
        <v>4.385078383137276E-3</v>
      </c>
      <c r="H480" s="152"/>
      <c r="I480" s="151">
        <f t="shared" si="100"/>
        <v>1133000000</v>
      </c>
      <c r="J480" s="152">
        <f>SUM('[1]gastos ctas'!J480+[2]gctas!J480+[6]ct!J480)</f>
        <v>18495423</v>
      </c>
      <c r="K480" s="25">
        <f t="shared" si="89"/>
        <v>1.6324292144748458</v>
      </c>
      <c r="L480" s="150">
        <f t="shared" si="101"/>
        <v>193436963</v>
      </c>
      <c r="M480" s="25">
        <f t="shared" si="90"/>
        <v>17.07298879082083</v>
      </c>
      <c r="N480" s="152">
        <f>SUM('[1]gastos ctas'!N480+[2]gctas!N480+[6]ct!N480)</f>
        <v>211932386</v>
      </c>
      <c r="O480" s="25">
        <f t="shared" si="91"/>
        <v>18.705418005295677</v>
      </c>
      <c r="P480" s="151">
        <f t="shared" si="102"/>
        <v>921067614</v>
      </c>
      <c r="R480" s="152">
        <f>SUM('[1]gastos ctas'!E480+[2]gctas!E480+[6]ct!E480)</f>
        <v>0</v>
      </c>
      <c r="S480" s="191">
        <f t="shared" si="97"/>
        <v>0</v>
      </c>
    </row>
    <row r="481" spans="1:19" ht="39" x14ac:dyDescent="0.25">
      <c r="A481" s="175">
        <v>3311401030915</v>
      </c>
      <c r="B481" s="176" t="s">
        <v>747</v>
      </c>
      <c r="C481" s="148"/>
      <c r="D481" s="149">
        <f>SUM(D482)</f>
        <v>46969000000</v>
      </c>
      <c r="E481" s="149">
        <f>SUM(E482)</f>
        <v>-4100000000</v>
      </c>
      <c r="F481" s="150">
        <f t="shared" si="98"/>
        <v>42869000000</v>
      </c>
      <c r="G481" s="25">
        <f t="shared" si="99"/>
        <v>0.16591696840839529</v>
      </c>
      <c r="H481" s="149">
        <f>SUM(H482)</f>
        <v>0</v>
      </c>
      <c r="I481" s="151">
        <f t="shared" si="100"/>
        <v>42869000000</v>
      </c>
      <c r="J481" s="149">
        <f>SUM(J482)</f>
        <v>800456192</v>
      </c>
      <c r="K481" s="25">
        <f t="shared" si="89"/>
        <v>1.8672145186498401</v>
      </c>
      <c r="L481" s="150">
        <f t="shared" si="101"/>
        <v>13032642893</v>
      </c>
      <c r="M481" s="25">
        <f t="shared" si="90"/>
        <v>30.401089115677998</v>
      </c>
      <c r="N481" s="149">
        <f>SUM(N482)</f>
        <v>13833099085</v>
      </c>
      <c r="O481" s="25">
        <f t="shared" si="91"/>
        <v>32.268303634327836</v>
      </c>
      <c r="P481" s="151">
        <f t="shared" si="102"/>
        <v>29035900915</v>
      </c>
      <c r="R481" s="152">
        <f>SUM('[1]gastos ctas'!E481+[2]gctas!E481+[6]ct!E481)</f>
        <v>-4100000000</v>
      </c>
      <c r="S481" s="191">
        <f t="shared" si="97"/>
        <v>0</v>
      </c>
    </row>
    <row r="482" spans="1:19" ht="39" x14ac:dyDescent="0.25">
      <c r="A482" s="175">
        <v>3311401030915110</v>
      </c>
      <c r="B482" s="176" t="s">
        <v>747</v>
      </c>
      <c r="C482" s="148"/>
      <c r="D482" s="152">
        <f>SUM('[1]gastos ctas'!D482+[2]gctas!D482+[6]ct!D482)</f>
        <v>46969000000</v>
      </c>
      <c r="E482" s="152">
        <f>SUM('[1]gastos ctas'!E482+[2]gctas!E482+[6]ct!E482)</f>
        <v>-4100000000</v>
      </c>
      <c r="F482" s="150">
        <f t="shared" si="98"/>
        <v>42869000000</v>
      </c>
      <c r="G482" s="25">
        <f t="shared" si="99"/>
        <v>0.16591696840839529</v>
      </c>
      <c r="H482" s="152"/>
      <c r="I482" s="151">
        <f t="shared" si="100"/>
        <v>42869000000</v>
      </c>
      <c r="J482" s="152">
        <f>SUM('[1]gastos ctas'!J482+[2]gctas!J482+[6]ct!J482)</f>
        <v>800456192</v>
      </c>
      <c r="K482" s="25">
        <f t="shared" si="89"/>
        <v>1.8672145186498401</v>
      </c>
      <c r="L482" s="150">
        <f t="shared" si="101"/>
        <v>13032642893</v>
      </c>
      <c r="M482" s="25">
        <f t="shared" si="90"/>
        <v>30.401089115677998</v>
      </c>
      <c r="N482" s="152">
        <f>SUM('[1]gastos ctas'!N482+[2]gctas!N482+[6]ct!N482)</f>
        <v>13833099085</v>
      </c>
      <c r="O482" s="25">
        <f t="shared" si="91"/>
        <v>32.268303634327836</v>
      </c>
      <c r="P482" s="151">
        <f t="shared" si="102"/>
        <v>29035900915</v>
      </c>
      <c r="R482" s="152">
        <f>SUM('[1]gastos ctas'!E482+[2]gctas!E482+[6]ct!E482)</f>
        <v>-4100000000</v>
      </c>
      <c r="S482" s="191">
        <f t="shared" si="97"/>
        <v>0</v>
      </c>
    </row>
    <row r="483" spans="1:19" x14ac:dyDescent="0.25">
      <c r="A483" s="175">
        <v>3311401030919</v>
      </c>
      <c r="B483" s="176" t="s">
        <v>748</v>
      </c>
      <c r="C483" s="148"/>
      <c r="D483" s="149">
        <f>SUM(D484)</f>
        <v>17783000000</v>
      </c>
      <c r="E483" s="149">
        <f>SUM(E484)</f>
        <v>0</v>
      </c>
      <c r="F483" s="150">
        <f t="shared" si="98"/>
        <v>17783000000</v>
      </c>
      <c r="G483" s="25">
        <f t="shared" si="99"/>
        <v>6.8825991957043406E-2</v>
      </c>
      <c r="H483" s="149">
        <f>SUM(H484)</f>
        <v>0</v>
      </c>
      <c r="I483" s="151">
        <f t="shared" si="100"/>
        <v>17783000000</v>
      </c>
      <c r="J483" s="149">
        <f>SUM(J484)</f>
        <v>616331093</v>
      </c>
      <c r="K483" s="25">
        <f t="shared" si="89"/>
        <v>3.4658443063600068</v>
      </c>
      <c r="L483" s="150">
        <f t="shared" si="101"/>
        <v>12373999308</v>
      </c>
      <c r="M483" s="25">
        <f t="shared" si="90"/>
        <v>69.583306011359156</v>
      </c>
      <c r="N483" s="149">
        <f>SUM(N484)</f>
        <v>12990330401</v>
      </c>
      <c r="O483" s="25">
        <f t="shared" si="91"/>
        <v>73.049150317719167</v>
      </c>
      <c r="P483" s="151">
        <f t="shared" si="102"/>
        <v>4792669599</v>
      </c>
      <c r="R483" s="152">
        <f>SUM('[1]gastos ctas'!E483+[2]gctas!E483+[6]ct!E483)</f>
        <v>0</v>
      </c>
      <c r="S483" s="191">
        <f t="shared" si="97"/>
        <v>0</v>
      </c>
    </row>
    <row r="484" spans="1:19" x14ac:dyDescent="0.25">
      <c r="A484" s="175">
        <v>3311401030919110</v>
      </c>
      <c r="B484" s="176" t="s">
        <v>748</v>
      </c>
      <c r="C484" s="148"/>
      <c r="D484" s="152">
        <f>SUM('[1]gastos ctas'!D484+[2]gctas!D484+[6]ct!D484)</f>
        <v>17783000000</v>
      </c>
      <c r="E484" s="152">
        <f>SUM('[1]gastos ctas'!E484+[2]gctas!E484+[6]ct!E484)</f>
        <v>0</v>
      </c>
      <c r="F484" s="150">
        <f t="shared" si="98"/>
        <v>17783000000</v>
      </c>
      <c r="G484" s="25">
        <f t="shared" si="99"/>
        <v>6.8825991957043406E-2</v>
      </c>
      <c r="H484" s="152"/>
      <c r="I484" s="151">
        <f t="shared" si="100"/>
        <v>17783000000</v>
      </c>
      <c r="J484" s="152">
        <f>SUM('[1]gastos ctas'!J484+[2]gctas!J484+[6]ct!J484)</f>
        <v>616331093</v>
      </c>
      <c r="K484" s="25">
        <f t="shared" si="89"/>
        <v>3.4658443063600068</v>
      </c>
      <c r="L484" s="150">
        <f t="shared" si="101"/>
        <v>12373999308</v>
      </c>
      <c r="M484" s="25">
        <f t="shared" si="90"/>
        <v>69.583306011359156</v>
      </c>
      <c r="N484" s="152">
        <f>SUM('[1]gastos ctas'!N484+[2]gctas!N484+[6]ct!N484)</f>
        <v>12990330401</v>
      </c>
      <c r="O484" s="25">
        <f t="shared" si="91"/>
        <v>73.049150317719167</v>
      </c>
      <c r="P484" s="151">
        <f t="shared" si="102"/>
        <v>4792669599</v>
      </c>
      <c r="R484" s="152">
        <f>SUM('[1]gastos ctas'!E484+[2]gctas!E484+[6]ct!E484)</f>
        <v>0</v>
      </c>
      <c r="S484" s="191">
        <f t="shared" si="97"/>
        <v>0</v>
      </c>
    </row>
    <row r="485" spans="1:19" hidden="1" x14ac:dyDescent="0.25">
      <c r="A485" s="147">
        <v>3311401030925</v>
      </c>
      <c r="B485" s="33" t="s">
        <v>749</v>
      </c>
      <c r="C485" s="148"/>
      <c r="D485" s="149">
        <f>SUM(D486)</f>
        <v>0</v>
      </c>
      <c r="E485" s="149">
        <f>SUM(E486)</f>
        <v>0</v>
      </c>
      <c r="F485" s="150">
        <f t="shared" si="98"/>
        <v>0</v>
      </c>
      <c r="G485" s="25">
        <f t="shared" si="99"/>
        <v>0</v>
      </c>
      <c r="H485" s="149">
        <f>SUM(H486)</f>
        <v>0</v>
      </c>
      <c r="I485" s="151">
        <f t="shared" si="100"/>
        <v>0</v>
      </c>
      <c r="J485" s="149">
        <f>SUM(J486)</f>
        <v>0</v>
      </c>
      <c r="K485" s="25">
        <f t="shared" si="89"/>
        <v>0</v>
      </c>
      <c r="L485" s="150">
        <f t="shared" si="101"/>
        <v>0</v>
      </c>
      <c r="M485" s="25">
        <f t="shared" si="90"/>
        <v>0</v>
      </c>
      <c r="N485" s="149">
        <f>SUM(N486)</f>
        <v>0</v>
      </c>
      <c r="O485" s="25">
        <f t="shared" si="91"/>
        <v>0</v>
      </c>
      <c r="P485" s="151">
        <f t="shared" si="102"/>
        <v>0</v>
      </c>
      <c r="R485" s="152">
        <f>SUM('[1]gastos ctas'!E485+[2]gctas!E485+[6]ct!E485)</f>
        <v>0</v>
      </c>
      <c r="S485" s="191">
        <f t="shared" si="97"/>
        <v>0</v>
      </c>
    </row>
    <row r="486" spans="1:19" hidden="1" x14ac:dyDescent="0.25">
      <c r="A486" s="147">
        <v>3311401030925110</v>
      </c>
      <c r="B486" s="33" t="s">
        <v>750</v>
      </c>
      <c r="C486" s="148"/>
      <c r="D486" s="152">
        <f>SUM('[1]gastos ctas'!D486+[2]gctas!D486+[6]ct!D486)</f>
        <v>0</v>
      </c>
      <c r="E486" s="152">
        <f>SUM('[1]gastos ctas'!E486+[2]gctas!E486+[6]ct!E486)</f>
        <v>0</v>
      </c>
      <c r="F486" s="150">
        <f t="shared" si="98"/>
        <v>0</v>
      </c>
      <c r="G486" s="25">
        <f t="shared" si="99"/>
        <v>0</v>
      </c>
      <c r="H486" s="152"/>
      <c r="I486" s="151">
        <f t="shared" si="100"/>
        <v>0</v>
      </c>
      <c r="J486" s="152">
        <f>SUM('[1]gastos ctas'!J486+[2]gctas!J486+[6]ct!J486)</f>
        <v>0</v>
      </c>
      <c r="K486" s="25">
        <f t="shared" si="89"/>
        <v>0</v>
      </c>
      <c r="L486" s="150">
        <f t="shared" si="101"/>
        <v>0</v>
      </c>
      <c r="M486" s="25">
        <f t="shared" si="90"/>
        <v>0</v>
      </c>
      <c r="N486" s="152">
        <f>SUM('[1]gastos ctas'!N486+[2]gctas!N486+[6]ct!N486)</f>
        <v>0</v>
      </c>
      <c r="O486" s="25">
        <f t="shared" si="91"/>
        <v>0</v>
      </c>
      <c r="P486" s="151">
        <f t="shared" si="102"/>
        <v>0</v>
      </c>
      <c r="R486" s="152">
        <f>SUM('[1]gastos ctas'!E486+[2]gctas!E486+[6]ct!E486)</f>
        <v>0</v>
      </c>
      <c r="S486" s="191">
        <f t="shared" si="97"/>
        <v>0</v>
      </c>
    </row>
    <row r="487" spans="1:19" x14ac:dyDescent="0.25">
      <c r="A487" s="175">
        <v>3311401030928</v>
      </c>
      <c r="B487" s="176" t="s">
        <v>749</v>
      </c>
      <c r="C487" s="148"/>
      <c r="D487" s="149">
        <f>SUM(D488)</f>
        <v>38000000000</v>
      </c>
      <c r="E487" s="149">
        <f>SUM(E488)</f>
        <v>0</v>
      </c>
      <c r="F487" s="150">
        <f t="shared" si="98"/>
        <v>38000000000</v>
      </c>
      <c r="G487" s="25">
        <f t="shared" si="99"/>
        <v>0.14707235530380977</v>
      </c>
      <c r="H487" s="149">
        <f>SUM(H488)</f>
        <v>0</v>
      </c>
      <c r="I487" s="151">
        <f t="shared" si="100"/>
        <v>38000000000</v>
      </c>
      <c r="J487" s="149">
        <f>SUM(J488)</f>
        <v>329949563</v>
      </c>
      <c r="K487" s="25">
        <f t="shared" si="89"/>
        <v>0.86828832368421061</v>
      </c>
      <c r="L487" s="150">
        <f t="shared" si="101"/>
        <v>9416373136</v>
      </c>
      <c r="M487" s="25">
        <f t="shared" si="90"/>
        <v>24.779929305263156</v>
      </c>
      <c r="N487" s="149">
        <f>SUM(N488)</f>
        <v>9746322699</v>
      </c>
      <c r="O487" s="25">
        <f t="shared" si="91"/>
        <v>25.648217628947368</v>
      </c>
      <c r="P487" s="151">
        <f t="shared" si="102"/>
        <v>28253677301</v>
      </c>
      <c r="R487" s="152">
        <f>SUM('[1]gastos ctas'!E487+[2]gctas!E487+[6]ct!E487)</f>
        <v>0</v>
      </c>
      <c r="S487" s="191">
        <f t="shared" si="97"/>
        <v>0</v>
      </c>
    </row>
    <row r="488" spans="1:19" x14ac:dyDescent="0.25">
      <c r="A488" s="175">
        <v>3311401030928110</v>
      </c>
      <c r="B488" s="176" t="s">
        <v>750</v>
      </c>
      <c r="C488" s="148"/>
      <c r="D488" s="152">
        <f>SUM('[1]gastos ctas'!D488+[2]gctas!D488+[6]ct!D488)</f>
        <v>38000000000</v>
      </c>
      <c r="E488" s="152">
        <f>SUM('[1]gastos ctas'!E488+[2]gctas!E488+[6]ct!E488)</f>
        <v>0</v>
      </c>
      <c r="F488" s="150">
        <f t="shared" si="98"/>
        <v>38000000000</v>
      </c>
      <c r="G488" s="25">
        <f t="shared" si="99"/>
        <v>0.14707235530380977</v>
      </c>
      <c r="H488" s="152"/>
      <c r="I488" s="151">
        <f t="shared" si="100"/>
        <v>38000000000</v>
      </c>
      <c r="J488" s="152">
        <f>SUM('[1]gastos ctas'!J488+[2]gctas!J488+[6]ct!J488)</f>
        <v>329949563</v>
      </c>
      <c r="K488" s="25">
        <f t="shared" si="89"/>
        <v>0.86828832368421061</v>
      </c>
      <c r="L488" s="150">
        <f t="shared" si="101"/>
        <v>9416373136</v>
      </c>
      <c r="M488" s="25">
        <f t="shared" si="90"/>
        <v>24.779929305263156</v>
      </c>
      <c r="N488" s="152">
        <f>SUM('[1]gastos ctas'!N488+[2]gctas!N488+[6]ct!N488)</f>
        <v>9746322699</v>
      </c>
      <c r="O488" s="25">
        <f t="shared" si="91"/>
        <v>25.648217628947368</v>
      </c>
      <c r="P488" s="151">
        <f t="shared" si="102"/>
        <v>28253677301</v>
      </c>
      <c r="R488" s="152">
        <f>SUM('[1]gastos ctas'!E488+[2]gctas!E488+[6]ct!E488)</f>
        <v>0</v>
      </c>
      <c r="S488" s="191">
        <f t="shared" si="97"/>
        <v>0</v>
      </c>
    </row>
    <row r="489" spans="1:19" x14ac:dyDescent="0.25">
      <c r="A489" s="175">
        <v>3311401034149</v>
      </c>
      <c r="B489" s="176" t="s">
        <v>751</v>
      </c>
      <c r="C489" s="148"/>
      <c r="D489" s="149">
        <f>SUM(D490)</f>
        <v>7433750000</v>
      </c>
      <c r="E489" s="149">
        <f>SUM(E490)</f>
        <v>0</v>
      </c>
      <c r="F489" s="150">
        <f t="shared" si="98"/>
        <v>7433750000</v>
      </c>
      <c r="G489" s="25">
        <f t="shared" si="99"/>
        <v>2.8771029506307787E-2</v>
      </c>
      <c r="H489" s="149">
        <f>SUM(H490)</f>
        <v>0</v>
      </c>
      <c r="I489" s="151">
        <f t="shared" si="100"/>
        <v>7433750000</v>
      </c>
      <c r="J489" s="149">
        <f>SUM(J490)</f>
        <v>0</v>
      </c>
      <c r="K489" s="25">
        <f t="shared" si="89"/>
        <v>0</v>
      </c>
      <c r="L489" s="150">
        <f t="shared" si="101"/>
        <v>0</v>
      </c>
      <c r="M489" s="25">
        <f t="shared" si="90"/>
        <v>0</v>
      </c>
      <c r="N489" s="149">
        <f>SUM(N490)</f>
        <v>0</v>
      </c>
      <c r="O489" s="25">
        <f t="shared" si="91"/>
        <v>0</v>
      </c>
      <c r="P489" s="151">
        <f t="shared" si="102"/>
        <v>7433750000</v>
      </c>
      <c r="R489" s="152">
        <f>SUM('[1]gastos ctas'!E489+[2]gctas!E489+[6]ct!E489)</f>
        <v>0</v>
      </c>
      <c r="S489" s="191">
        <f t="shared" si="97"/>
        <v>0</v>
      </c>
    </row>
    <row r="490" spans="1:19" x14ac:dyDescent="0.25">
      <c r="A490" s="175">
        <v>3311401034149110</v>
      </c>
      <c r="B490" s="176" t="s">
        <v>752</v>
      </c>
      <c r="C490" s="148"/>
      <c r="D490" s="152">
        <f>SUM('[1]gastos ctas'!D490+[2]gctas!D490+[6]ct!D490)</f>
        <v>7433750000</v>
      </c>
      <c r="E490" s="152">
        <f>SUM('[1]gastos ctas'!E490+[2]gctas!E490+[6]ct!E490)</f>
        <v>0</v>
      </c>
      <c r="F490" s="150">
        <f t="shared" si="98"/>
        <v>7433750000</v>
      </c>
      <c r="G490" s="25">
        <f t="shared" si="99"/>
        <v>2.8771029506307787E-2</v>
      </c>
      <c r="H490" s="152"/>
      <c r="I490" s="151">
        <f t="shared" si="100"/>
        <v>7433750000</v>
      </c>
      <c r="J490" s="152">
        <f>SUM('[1]gastos ctas'!J490+[2]gctas!J490+[6]ct!J490)</f>
        <v>0</v>
      </c>
      <c r="K490" s="25">
        <f t="shared" si="89"/>
        <v>0</v>
      </c>
      <c r="L490" s="150">
        <f t="shared" si="101"/>
        <v>0</v>
      </c>
      <c r="M490" s="25">
        <f t="shared" si="90"/>
        <v>0</v>
      </c>
      <c r="N490" s="152">
        <f>SUM('[1]gastos ctas'!N490+[2]gctas!N490+[6]ct!N490)</f>
        <v>0</v>
      </c>
      <c r="O490" s="25">
        <f t="shared" si="91"/>
        <v>0</v>
      </c>
      <c r="P490" s="151">
        <f t="shared" si="102"/>
        <v>7433750000</v>
      </c>
      <c r="R490" s="152">
        <f>SUM('[1]gastos ctas'!E490+[2]gctas!E490+[6]ct!E490)</f>
        <v>0</v>
      </c>
      <c r="S490" s="191">
        <f t="shared" si="97"/>
        <v>0</v>
      </c>
    </row>
    <row r="491" spans="1:19" x14ac:dyDescent="0.25">
      <c r="A491" s="175">
        <v>3311401034150</v>
      </c>
      <c r="B491" s="176" t="s">
        <v>753</v>
      </c>
      <c r="C491" s="148"/>
      <c r="D491" s="149">
        <f>SUM(D492)</f>
        <v>4130000000</v>
      </c>
      <c r="E491" s="149">
        <f>SUM(E492)</f>
        <v>0</v>
      </c>
      <c r="F491" s="150">
        <f t="shared" si="98"/>
        <v>4130000000</v>
      </c>
      <c r="G491" s="25">
        <f t="shared" si="99"/>
        <v>1.5984442826440379E-2</v>
      </c>
      <c r="H491" s="149">
        <f>SUM(H492)</f>
        <v>0</v>
      </c>
      <c r="I491" s="151">
        <f t="shared" si="100"/>
        <v>4130000000</v>
      </c>
      <c r="J491" s="149">
        <f>SUM(J492)</f>
        <v>0</v>
      </c>
      <c r="K491" s="25">
        <f t="shared" si="89"/>
        <v>0</v>
      </c>
      <c r="L491" s="150">
        <f t="shared" si="101"/>
        <v>261642000</v>
      </c>
      <c r="M491" s="25">
        <f t="shared" si="90"/>
        <v>6.3351573849878937</v>
      </c>
      <c r="N491" s="149">
        <f>SUM(N492)</f>
        <v>261642000</v>
      </c>
      <c r="O491" s="25">
        <f t="shared" si="91"/>
        <v>6.3351573849878937</v>
      </c>
      <c r="P491" s="151">
        <f t="shared" si="102"/>
        <v>3868358000</v>
      </c>
      <c r="R491" s="152">
        <f>SUM('[1]gastos ctas'!E491+[2]gctas!E491+[6]ct!E491)</f>
        <v>0</v>
      </c>
      <c r="S491" s="191">
        <f t="shared" si="97"/>
        <v>0</v>
      </c>
    </row>
    <row r="492" spans="1:19" x14ac:dyDescent="0.25">
      <c r="A492" s="175">
        <v>3311401034150110</v>
      </c>
      <c r="B492" s="176" t="s">
        <v>754</v>
      </c>
      <c r="C492" s="148"/>
      <c r="D492" s="152">
        <f>SUM('[1]gastos ctas'!D492+[2]gctas!D492+[6]ct!D492)</f>
        <v>4130000000</v>
      </c>
      <c r="E492" s="152">
        <f>SUM('[1]gastos ctas'!E492+[2]gctas!E492+[6]ct!E492)</f>
        <v>0</v>
      </c>
      <c r="F492" s="150">
        <f t="shared" si="98"/>
        <v>4130000000</v>
      </c>
      <c r="G492" s="25">
        <f t="shared" si="99"/>
        <v>1.5984442826440379E-2</v>
      </c>
      <c r="H492" s="152"/>
      <c r="I492" s="151">
        <f t="shared" si="100"/>
        <v>4130000000</v>
      </c>
      <c r="J492" s="152">
        <f>SUM('[1]gastos ctas'!J492+[2]gctas!J492+[6]ct!J492)</f>
        <v>0</v>
      </c>
      <c r="K492" s="25">
        <f t="shared" si="89"/>
        <v>0</v>
      </c>
      <c r="L492" s="150">
        <f t="shared" si="101"/>
        <v>261642000</v>
      </c>
      <c r="M492" s="25">
        <f t="shared" si="90"/>
        <v>6.3351573849878937</v>
      </c>
      <c r="N492" s="152">
        <f>SUM('[1]gastos ctas'!N492+[2]gctas!N492+[6]ct!N492)</f>
        <v>261642000</v>
      </c>
      <c r="O492" s="25">
        <f t="shared" si="91"/>
        <v>6.3351573849878937</v>
      </c>
      <c r="P492" s="151">
        <f t="shared" si="102"/>
        <v>3868358000</v>
      </c>
      <c r="R492" s="152">
        <f>SUM('[1]gastos ctas'!E492+[2]gctas!E492+[6]ct!E492)</f>
        <v>0</v>
      </c>
      <c r="S492" s="191">
        <f t="shared" si="97"/>
        <v>0</v>
      </c>
    </row>
    <row r="493" spans="1:19" x14ac:dyDescent="0.25">
      <c r="A493" s="147">
        <v>3311401034248</v>
      </c>
      <c r="B493" s="33" t="s">
        <v>755</v>
      </c>
      <c r="C493" s="148"/>
      <c r="D493" s="149">
        <f>SUM(D494)</f>
        <v>152770000000</v>
      </c>
      <c r="E493" s="149">
        <f>SUM(E494)</f>
        <v>0</v>
      </c>
      <c r="F493" s="150">
        <f t="shared" si="98"/>
        <v>152770000000</v>
      </c>
      <c r="G493" s="25">
        <f t="shared" si="99"/>
        <v>0.59126957157271098</v>
      </c>
      <c r="H493" s="149">
        <f>SUM(H494)</f>
        <v>0</v>
      </c>
      <c r="I493" s="151">
        <f t="shared" si="100"/>
        <v>152770000000</v>
      </c>
      <c r="J493" s="149">
        <f>SUM(J494)</f>
        <v>31833831250</v>
      </c>
      <c r="K493" s="25">
        <f t="shared" si="89"/>
        <v>20.837750376382797</v>
      </c>
      <c r="L493" s="150">
        <f t="shared" si="101"/>
        <v>67356238730</v>
      </c>
      <c r="M493" s="25">
        <f t="shared" si="90"/>
        <v>44.089964476009683</v>
      </c>
      <c r="N493" s="149">
        <f>SUM(N494)</f>
        <v>99190069980</v>
      </c>
      <c r="O493" s="25">
        <f t="shared" si="91"/>
        <v>64.927714852392484</v>
      </c>
      <c r="P493" s="151">
        <f t="shared" si="102"/>
        <v>53579930020</v>
      </c>
      <c r="R493" s="152">
        <f>SUM('[1]gastos ctas'!E493+[2]gctas!E493+[6]ct!E493)</f>
        <v>0</v>
      </c>
      <c r="S493" s="191">
        <f t="shared" si="97"/>
        <v>0</v>
      </c>
    </row>
    <row r="494" spans="1:19" x14ac:dyDescent="0.25">
      <c r="A494" s="147">
        <v>3311401034248110</v>
      </c>
      <c r="B494" s="33" t="s">
        <v>756</v>
      </c>
      <c r="C494" s="148"/>
      <c r="D494" s="152">
        <f>SUM('[1]gastos ctas'!D494+[2]gctas!D494+[6]ct!D494)</f>
        <v>152770000000</v>
      </c>
      <c r="E494" s="152">
        <f>SUM('[1]gastos ctas'!E494+[2]gctas!E494+[6]ct!E494)</f>
        <v>0</v>
      </c>
      <c r="F494" s="150">
        <f t="shared" si="98"/>
        <v>152770000000</v>
      </c>
      <c r="G494" s="25">
        <f t="shared" si="99"/>
        <v>0.59126957157271098</v>
      </c>
      <c r="H494" s="152"/>
      <c r="I494" s="151">
        <f t="shared" si="100"/>
        <v>152770000000</v>
      </c>
      <c r="J494" s="152">
        <f>SUM('[1]gastos ctas'!J494+[2]gctas!J494+[6]ct!J494)</f>
        <v>31833831250</v>
      </c>
      <c r="K494" s="25">
        <f t="shared" si="89"/>
        <v>20.837750376382797</v>
      </c>
      <c r="L494" s="150">
        <f t="shared" si="101"/>
        <v>67356238730</v>
      </c>
      <c r="M494" s="25">
        <f t="shared" si="90"/>
        <v>44.089964476009683</v>
      </c>
      <c r="N494" s="152">
        <f>SUM('[1]gastos ctas'!N494+[2]gctas!N494+[6]ct!N494)</f>
        <v>99190069980</v>
      </c>
      <c r="O494" s="25">
        <f t="shared" si="91"/>
        <v>64.927714852392484</v>
      </c>
      <c r="P494" s="151">
        <f t="shared" si="102"/>
        <v>53579930020</v>
      </c>
      <c r="R494" s="152">
        <f>SUM('[1]gastos ctas'!E494+[2]gctas!E494+[6]ct!E494)</f>
        <v>0</v>
      </c>
      <c r="S494" s="191">
        <f t="shared" si="97"/>
        <v>0</v>
      </c>
    </row>
    <row r="495" spans="1:19" ht="26.25" x14ac:dyDescent="0.25">
      <c r="A495" s="147">
        <v>331140104</v>
      </c>
      <c r="B495" s="33" t="s">
        <v>757</v>
      </c>
      <c r="C495" s="148"/>
      <c r="D495" s="149">
        <f>SUM(D496+D498+D501+D503+D506+D508)</f>
        <v>22219200000</v>
      </c>
      <c r="E495" s="149">
        <f>SUM(E496+E498+E501+E503+E506+E508)</f>
        <v>0</v>
      </c>
      <c r="F495" s="150">
        <f t="shared" si="98"/>
        <v>22219200000</v>
      </c>
      <c r="G495" s="25">
        <f t="shared" si="99"/>
        <v>8.5995528341221317E-2</v>
      </c>
      <c r="H495" s="149">
        <f>SUM(H496+H498+H501+H503+H506+H508)</f>
        <v>0</v>
      </c>
      <c r="I495" s="151">
        <f t="shared" si="100"/>
        <v>22219200000</v>
      </c>
      <c r="J495" s="149">
        <f>SUM(J496+J498+J501+J503+J506+J508)</f>
        <v>235528957</v>
      </c>
      <c r="K495" s="25">
        <f t="shared" si="89"/>
        <v>1.0600244698278967</v>
      </c>
      <c r="L495" s="150">
        <f t="shared" si="101"/>
        <v>5042770741</v>
      </c>
      <c r="M495" s="25">
        <f t="shared" si="90"/>
        <v>22.695554929970477</v>
      </c>
      <c r="N495" s="149">
        <f>SUM(N496+N498+N501+N503+N506+N508)</f>
        <v>5278299698</v>
      </c>
      <c r="O495" s="25">
        <f t="shared" si="91"/>
        <v>23.755579399798375</v>
      </c>
      <c r="P495" s="151">
        <f t="shared" si="102"/>
        <v>16940900302</v>
      </c>
      <c r="R495" s="152">
        <f>SUM('[1]gastos ctas'!E495+[2]gctas!E495+[6]ct!E495)</f>
        <v>0</v>
      </c>
      <c r="S495" s="191">
        <f t="shared" si="97"/>
        <v>0</v>
      </c>
    </row>
    <row r="496" spans="1:19" x14ac:dyDescent="0.25">
      <c r="A496" s="147">
        <v>3311401040931</v>
      </c>
      <c r="B496" s="33" t="s">
        <v>758</v>
      </c>
      <c r="C496" s="148"/>
      <c r="D496" s="149">
        <f>SUM(D497)</f>
        <v>8500000000</v>
      </c>
      <c r="E496" s="149">
        <f>SUM(E497)</f>
        <v>0</v>
      </c>
      <c r="F496" s="150">
        <f t="shared" si="98"/>
        <v>8500000000</v>
      </c>
      <c r="G496" s="25">
        <f t="shared" si="99"/>
        <v>3.2897763686378499E-2</v>
      </c>
      <c r="H496" s="149">
        <f>SUM(H497)</f>
        <v>0</v>
      </c>
      <c r="I496" s="151">
        <f t="shared" si="100"/>
        <v>8500000000</v>
      </c>
      <c r="J496" s="149">
        <f>SUM(J497)</f>
        <v>13450377</v>
      </c>
      <c r="K496" s="25">
        <f t="shared" si="89"/>
        <v>0.1582397294117647</v>
      </c>
      <c r="L496" s="150">
        <f t="shared" si="101"/>
        <v>1562279623</v>
      </c>
      <c r="M496" s="25">
        <f t="shared" si="90"/>
        <v>18.379760270588235</v>
      </c>
      <c r="N496" s="149">
        <f>SUM(N497)</f>
        <v>1575730000</v>
      </c>
      <c r="O496" s="25">
        <f t="shared" si="91"/>
        <v>18.538</v>
      </c>
      <c r="P496" s="151">
        <f t="shared" si="102"/>
        <v>6924270000</v>
      </c>
      <c r="R496" s="152">
        <f>SUM('[1]gastos ctas'!E496+[2]gctas!E496+[6]ct!E496)</f>
        <v>0</v>
      </c>
      <c r="S496" s="191">
        <f t="shared" si="97"/>
        <v>0</v>
      </c>
    </row>
    <row r="497" spans="1:19" x14ac:dyDescent="0.25">
      <c r="A497" s="147">
        <v>3311401040931110</v>
      </c>
      <c r="B497" s="33" t="s">
        <v>759</v>
      </c>
      <c r="C497" s="148"/>
      <c r="D497" s="152">
        <f>SUM('[1]gastos ctas'!D497+[2]gctas!D497+[6]ct!D497)</f>
        <v>8500000000</v>
      </c>
      <c r="E497" s="152">
        <f>SUM('[1]gastos ctas'!E497+[2]gctas!E497+[6]ct!E497)</f>
        <v>0</v>
      </c>
      <c r="F497" s="150">
        <f t="shared" si="98"/>
        <v>8500000000</v>
      </c>
      <c r="G497" s="25">
        <f t="shared" si="99"/>
        <v>3.2897763686378499E-2</v>
      </c>
      <c r="H497" s="152"/>
      <c r="I497" s="151">
        <f t="shared" si="100"/>
        <v>8500000000</v>
      </c>
      <c r="J497" s="152">
        <f>SUM('[1]gastos ctas'!J497+[2]gctas!J497+[6]ct!J497)</f>
        <v>13450377</v>
      </c>
      <c r="K497" s="25">
        <f t="shared" si="89"/>
        <v>0.1582397294117647</v>
      </c>
      <c r="L497" s="150">
        <f t="shared" si="101"/>
        <v>1562279623</v>
      </c>
      <c r="M497" s="25">
        <f t="shared" si="90"/>
        <v>18.379760270588235</v>
      </c>
      <c r="N497" s="152">
        <f>SUM('[1]gastos ctas'!N497+[2]gctas!N497+[6]ct!N497)</f>
        <v>1575730000</v>
      </c>
      <c r="O497" s="25">
        <f t="shared" si="91"/>
        <v>18.538</v>
      </c>
      <c r="P497" s="151">
        <f t="shared" si="102"/>
        <v>6924270000</v>
      </c>
      <c r="R497" s="152">
        <f>SUM('[1]gastos ctas'!E497+[2]gctas!E497+[6]ct!E497)</f>
        <v>0</v>
      </c>
      <c r="S497" s="191">
        <f t="shared" si="97"/>
        <v>0</v>
      </c>
    </row>
    <row r="498" spans="1:19" ht="26.25" x14ac:dyDescent="0.25">
      <c r="A498" s="147">
        <v>3311401040932</v>
      </c>
      <c r="B498" s="33" t="s">
        <v>760</v>
      </c>
      <c r="C498" s="148"/>
      <c r="D498" s="149">
        <f>SUM(D499:D500)</f>
        <v>1200000000</v>
      </c>
      <c r="E498" s="149">
        <f>SUM(E499:E500)</f>
        <v>0</v>
      </c>
      <c r="F498" s="150">
        <f t="shared" si="98"/>
        <v>1200000000</v>
      </c>
      <c r="G498" s="25">
        <f t="shared" si="99"/>
        <v>4.6443901674887295E-3</v>
      </c>
      <c r="H498" s="149">
        <f>SUM(H499:H500)</f>
        <v>0</v>
      </c>
      <c r="I498" s="151">
        <f t="shared" si="100"/>
        <v>1200000000</v>
      </c>
      <c r="J498" s="149">
        <f>SUM(J499:J500)</f>
        <v>3000000</v>
      </c>
      <c r="K498" s="25">
        <f t="shared" si="89"/>
        <v>0.25</v>
      </c>
      <c r="L498" s="150">
        <f t="shared" si="101"/>
        <v>527435150</v>
      </c>
      <c r="M498" s="25">
        <f t="shared" si="90"/>
        <v>43.952929166666664</v>
      </c>
      <c r="N498" s="149">
        <f>SUM(N499:N500)</f>
        <v>530435150</v>
      </c>
      <c r="O498" s="25">
        <f t="shared" si="91"/>
        <v>44.202929166666664</v>
      </c>
      <c r="P498" s="151">
        <f t="shared" si="102"/>
        <v>669564850</v>
      </c>
      <c r="R498" s="152">
        <f>SUM('[1]gastos ctas'!E498+[2]gctas!E498+[6]ct!E498)</f>
        <v>0</v>
      </c>
      <c r="S498" s="191">
        <f t="shared" si="97"/>
        <v>0</v>
      </c>
    </row>
    <row r="499" spans="1:19" ht="26.25" x14ac:dyDescent="0.25">
      <c r="A499" s="147">
        <v>3311401040932110</v>
      </c>
      <c r="B499" s="33" t="s">
        <v>760</v>
      </c>
      <c r="C499" s="148"/>
      <c r="D499" s="152">
        <f>SUM('[1]gastos ctas'!D499+[2]gctas!D499+[6]ct!D499)</f>
        <v>1200000000</v>
      </c>
      <c r="E499" s="152">
        <f>SUM('[1]gastos ctas'!E499+[2]gctas!E499+[6]ct!E499)</f>
        <v>0</v>
      </c>
      <c r="F499" s="150">
        <f t="shared" si="98"/>
        <v>1200000000</v>
      </c>
      <c r="G499" s="25">
        <f t="shared" si="99"/>
        <v>4.6443901674887295E-3</v>
      </c>
      <c r="H499" s="152"/>
      <c r="I499" s="151">
        <f t="shared" si="100"/>
        <v>1200000000</v>
      </c>
      <c r="J499" s="152">
        <f>SUM('[1]gastos ctas'!J499+[2]gctas!J499+[6]ct!J499)</f>
        <v>3000000</v>
      </c>
      <c r="K499" s="25">
        <f t="shared" si="89"/>
        <v>0.25</v>
      </c>
      <c r="L499" s="150">
        <f t="shared" si="101"/>
        <v>527435150</v>
      </c>
      <c r="M499" s="25">
        <f t="shared" si="90"/>
        <v>43.952929166666664</v>
      </c>
      <c r="N499" s="152">
        <f>SUM('[1]gastos ctas'!N499+[2]gctas!N499+[6]ct!N499)</f>
        <v>530435150</v>
      </c>
      <c r="O499" s="25">
        <f t="shared" si="91"/>
        <v>44.202929166666664</v>
      </c>
      <c r="P499" s="151">
        <f t="shared" si="102"/>
        <v>669564850</v>
      </c>
      <c r="R499" s="152">
        <f>SUM('[1]gastos ctas'!E499+[2]gctas!E499+[6]ct!E499)</f>
        <v>0</v>
      </c>
      <c r="S499" s="191">
        <f t="shared" si="97"/>
        <v>0</v>
      </c>
    </row>
    <row r="500" spans="1:19" ht="26.25" hidden="1" x14ac:dyDescent="0.25">
      <c r="A500" s="147">
        <v>3311401040932120</v>
      </c>
      <c r="B500" s="33" t="s">
        <v>760</v>
      </c>
      <c r="C500" s="148"/>
      <c r="D500" s="152">
        <f>SUM('[1]gastos ctas'!D500+[2]gctas!D500+[6]ct!D500)</f>
        <v>0</v>
      </c>
      <c r="E500" s="152">
        <f>SUM('[1]gastos ctas'!E500+[2]gctas!E500+[6]ct!E500)</f>
        <v>0</v>
      </c>
      <c r="F500" s="150">
        <f t="shared" si="98"/>
        <v>0</v>
      </c>
      <c r="G500" s="25">
        <f t="shared" si="99"/>
        <v>0</v>
      </c>
      <c r="H500" s="152"/>
      <c r="I500" s="151">
        <f t="shared" si="100"/>
        <v>0</v>
      </c>
      <c r="J500" s="152">
        <f>SUM('[1]gastos ctas'!J500+[2]gctas!J500+[6]ct!J500)</f>
        <v>0</v>
      </c>
      <c r="K500" s="25">
        <f t="shared" si="89"/>
        <v>0</v>
      </c>
      <c r="L500" s="150">
        <f t="shared" si="101"/>
        <v>0</v>
      </c>
      <c r="M500" s="25">
        <f t="shared" si="90"/>
        <v>0</v>
      </c>
      <c r="N500" s="152">
        <f>SUM('[1]gastos ctas'!N500+[2]gctas!N500+[6]ct!N500)</f>
        <v>0</v>
      </c>
      <c r="O500" s="25">
        <f t="shared" si="91"/>
        <v>0</v>
      </c>
      <c r="P500" s="151">
        <f t="shared" si="102"/>
        <v>0</v>
      </c>
      <c r="R500" s="152">
        <f>SUM('[1]gastos ctas'!E500+[2]gctas!E500+[6]ct!E500)</f>
        <v>0</v>
      </c>
      <c r="S500" s="191">
        <f t="shared" si="97"/>
        <v>0</v>
      </c>
    </row>
    <row r="501" spans="1:19" x14ac:dyDescent="0.25">
      <c r="A501" s="147">
        <v>3311401040933</v>
      </c>
      <c r="B501" s="33" t="s">
        <v>761</v>
      </c>
      <c r="C501" s="148"/>
      <c r="D501" s="149">
        <f>SUM(D502)</f>
        <v>700000000</v>
      </c>
      <c r="E501" s="149">
        <f>SUM(E502)</f>
        <v>0</v>
      </c>
      <c r="F501" s="150">
        <f t="shared" si="98"/>
        <v>700000000</v>
      </c>
      <c r="G501" s="25">
        <f t="shared" si="99"/>
        <v>2.709227597701759E-3</v>
      </c>
      <c r="H501" s="149">
        <f>SUM(H502)</f>
        <v>0</v>
      </c>
      <c r="I501" s="151">
        <f t="shared" si="100"/>
        <v>700000000</v>
      </c>
      <c r="J501" s="149">
        <f>SUM(J502)</f>
        <v>26833334</v>
      </c>
      <c r="K501" s="25">
        <f t="shared" si="89"/>
        <v>3.8333334285714282</v>
      </c>
      <c r="L501" s="150">
        <f t="shared" si="101"/>
        <v>552612166</v>
      </c>
      <c r="M501" s="25">
        <f t="shared" si="90"/>
        <v>78.944595142857139</v>
      </c>
      <c r="N501" s="149">
        <f>SUM(N502)</f>
        <v>579445500</v>
      </c>
      <c r="O501" s="25">
        <f t="shared" si="91"/>
        <v>82.777928571428575</v>
      </c>
      <c r="P501" s="151">
        <f t="shared" si="102"/>
        <v>120554500</v>
      </c>
      <c r="R501" s="152">
        <f>SUM('[1]gastos ctas'!E501+[2]gctas!E501+[6]ct!E501)</f>
        <v>0</v>
      </c>
      <c r="S501" s="191">
        <f t="shared" si="97"/>
        <v>0</v>
      </c>
    </row>
    <row r="502" spans="1:19" x14ac:dyDescent="0.25">
      <c r="A502" s="147">
        <v>3311401040933120</v>
      </c>
      <c r="B502" s="33" t="s">
        <v>762</v>
      </c>
      <c r="C502" s="148"/>
      <c r="D502" s="152">
        <f>SUM('[1]gastos ctas'!D502+[2]gctas!D502+[6]ct!D502)</f>
        <v>700000000</v>
      </c>
      <c r="E502" s="152">
        <f>SUM('[1]gastos ctas'!E502+[2]gctas!E502+[6]ct!E502)</f>
        <v>0</v>
      </c>
      <c r="F502" s="150">
        <f t="shared" si="98"/>
        <v>700000000</v>
      </c>
      <c r="G502" s="25">
        <f t="shared" si="99"/>
        <v>2.709227597701759E-3</v>
      </c>
      <c r="H502" s="152"/>
      <c r="I502" s="151">
        <f t="shared" si="100"/>
        <v>700000000</v>
      </c>
      <c r="J502" s="152">
        <f>SUM('[1]gastos ctas'!J502+[2]gctas!J502+[6]ct!J502)</f>
        <v>26833334</v>
      </c>
      <c r="K502" s="25">
        <f t="shared" si="89"/>
        <v>3.8333334285714282</v>
      </c>
      <c r="L502" s="150">
        <f t="shared" si="101"/>
        <v>552612166</v>
      </c>
      <c r="M502" s="25">
        <f t="shared" si="90"/>
        <v>78.944595142857139</v>
      </c>
      <c r="N502" s="152">
        <f>SUM('[1]gastos ctas'!N502+[2]gctas!N502+[6]ct!N502)</f>
        <v>579445500</v>
      </c>
      <c r="O502" s="25">
        <f t="shared" si="91"/>
        <v>82.777928571428575</v>
      </c>
      <c r="P502" s="151">
        <f t="shared" si="102"/>
        <v>120554500</v>
      </c>
      <c r="R502" s="152">
        <f>SUM('[1]gastos ctas'!E502+[2]gctas!E502+[6]ct!E502)</f>
        <v>0</v>
      </c>
      <c r="S502" s="191">
        <f t="shared" si="97"/>
        <v>0</v>
      </c>
    </row>
    <row r="503" spans="1:19" ht="26.25" x14ac:dyDescent="0.25">
      <c r="A503" s="147">
        <v>3311401040934</v>
      </c>
      <c r="B503" s="33" t="s">
        <v>763</v>
      </c>
      <c r="C503" s="148"/>
      <c r="D503" s="149">
        <f>SUM(D504+D505)</f>
        <v>8200000000</v>
      </c>
      <c r="E503" s="149">
        <f>SUM(E504+E505)</f>
        <v>0</v>
      </c>
      <c r="F503" s="150">
        <f t="shared" si="98"/>
        <v>8200000000</v>
      </c>
      <c r="G503" s="25">
        <f t="shared" si="99"/>
        <v>3.173666614450632E-2</v>
      </c>
      <c r="H503" s="149">
        <f>SUM(H504+H505)</f>
        <v>0</v>
      </c>
      <c r="I503" s="151">
        <f t="shared" si="100"/>
        <v>8200000000</v>
      </c>
      <c r="J503" s="149">
        <f>SUM(J504+J505)</f>
        <v>186995914</v>
      </c>
      <c r="K503" s="25">
        <f t="shared" si="89"/>
        <v>2.2804379756097561</v>
      </c>
      <c r="L503" s="150">
        <f t="shared" si="101"/>
        <v>1361813134</v>
      </c>
      <c r="M503" s="25">
        <f t="shared" si="90"/>
        <v>16.607477243902437</v>
      </c>
      <c r="N503" s="149">
        <f>SUM(N504+N505)</f>
        <v>1548809048</v>
      </c>
      <c r="O503" s="25">
        <f t="shared" si="91"/>
        <v>18.887915219512195</v>
      </c>
      <c r="P503" s="151">
        <f t="shared" si="102"/>
        <v>6651190952</v>
      </c>
      <c r="R503" s="152">
        <f>SUM('[1]gastos ctas'!E503+[2]gctas!E503+[6]ct!E503)</f>
        <v>0</v>
      </c>
      <c r="S503" s="191">
        <f t="shared" si="97"/>
        <v>0</v>
      </c>
    </row>
    <row r="504" spans="1:19" ht="26.25" x14ac:dyDescent="0.25">
      <c r="A504" s="147">
        <v>3311401040934110</v>
      </c>
      <c r="B504" s="33" t="s">
        <v>764</v>
      </c>
      <c r="C504" s="148"/>
      <c r="D504" s="152">
        <f>SUM('[1]gastos ctas'!D504+[2]gctas!D504+[6]ct!D504)</f>
        <v>8200000000</v>
      </c>
      <c r="E504" s="152">
        <f>SUM('[1]gastos ctas'!E504+[2]gctas!E504+[6]ct!E504)</f>
        <v>0</v>
      </c>
      <c r="F504" s="150">
        <f t="shared" si="98"/>
        <v>8200000000</v>
      </c>
      <c r="G504" s="25">
        <f t="shared" si="99"/>
        <v>3.173666614450632E-2</v>
      </c>
      <c r="H504" s="152"/>
      <c r="I504" s="151">
        <f t="shared" si="100"/>
        <v>8200000000</v>
      </c>
      <c r="J504" s="152">
        <f>SUM('[1]gastos ctas'!J504+[2]gctas!J504+[6]ct!J504)</f>
        <v>186995914</v>
      </c>
      <c r="K504" s="25">
        <f t="shared" si="89"/>
        <v>2.2804379756097561</v>
      </c>
      <c r="L504" s="150">
        <f>SUM(N504-J504)</f>
        <v>1361813134</v>
      </c>
      <c r="M504" s="25">
        <f t="shared" si="90"/>
        <v>16.607477243902437</v>
      </c>
      <c r="N504" s="152">
        <f>SUM('[1]gastos ctas'!N504+[2]gctas!N504+[6]ct!N504)</f>
        <v>1548809048</v>
      </c>
      <c r="O504" s="25">
        <f t="shared" si="91"/>
        <v>18.887915219512195</v>
      </c>
      <c r="P504" s="151">
        <f>SUM(F504-N504)</f>
        <v>6651190952</v>
      </c>
      <c r="R504" s="152">
        <f>SUM('[1]gastos ctas'!E504+[2]gctas!E504+[6]ct!E504)</f>
        <v>0</v>
      </c>
      <c r="S504" s="191">
        <f t="shared" si="97"/>
        <v>0</v>
      </c>
    </row>
    <row r="505" spans="1:19" ht="26.25" hidden="1" x14ac:dyDescent="0.25">
      <c r="A505" s="147">
        <v>3311401040934110</v>
      </c>
      <c r="B505" s="33" t="s">
        <v>765</v>
      </c>
      <c r="C505" s="148"/>
      <c r="D505" s="152">
        <f>SUM('[1]gastos ctas'!D505+[2]gctas!D505+[6]ct!D505)</f>
        <v>0</v>
      </c>
      <c r="E505" s="152">
        <f>SUM('[1]gastos ctas'!E505+[2]gctas!E505+[6]ct!E505)</f>
        <v>0</v>
      </c>
      <c r="F505" s="150">
        <f t="shared" si="98"/>
        <v>0</v>
      </c>
      <c r="G505" s="25">
        <f t="shared" si="99"/>
        <v>0</v>
      </c>
      <c r="H505" s="152"/>
      <c r="I505" s="151">
        <f t="shared" si="100"/>
        <v>0</v>
      </c>
      <c r="J505" s="152">
        <f>SUM('[1]gastos ctas'!J505+[2]gctas!J505+[6]ct!J505)</f>
        <v>0</v>
      </c>
      <c r="K505" s="25">
        <f t="shared" si="89"/>
        <v>0</v>
      </c>
      <c r="L505" s="150">
        <f t="shared" si="101"/>
        <v>0</v>
      </c>
      <c r="M505" s="25">
        <f t="shared" si="90"/>
        <v>0</v>
      </c>
      <c r="N505" s="152">
        <f>SUM('[1]gastos ctas'!N505+[2]gctas!N505+[6]ct!N505)</f>
        <v>0</v>
      </c>
      <c r="O505" s="25">
        <f t="shared" si="91"/>
        <v>0</v>
      </c>
      <c r="P505" s="151">
        <f t="shared" si="102"/>
        <v>0</v>
      </c>
      <c r="R505" s="152">
        <f>SUM('[1]gastos ctas'!E505+[2]gctas!E505+[6]ct!E505)</f>
        <v>0</v>
      </c>
      <c r="S505" s="191">
        <f t="shared" si="97"/>
        <v>0</v>
      </c>
    </row>
    <row r="506" spans="1:19" ht="39" x14ac:dyDescent="0.25">
      <c r="A506" s="147">
        <v>3311401040966</v>
      </c>
      <c r="B506" s="156" t="s">
        <v>766</v>
      </c>
      <c r="C506" s="148"/>
      <c r="D506" s="149">
        <f>SUM(D507)</f>
        <v>1619200000</v>
      </c>
      <c r="E506" s="149">
        <f>SUM(E507)</f>
        <v>0</v>
      </c>
      <c r="F506" s="150">
        <f t="shared" si="98"/>
        <v>1619200000</v>
      </c>
      <c r="G506" s="25">
        <f t="shared" si="99"/>
        <v>6.2668304659981265E-3</v>
      </c>
      <c r="H506" s="149">
        <f>SUM(H507)</f>
        <v>0</v>
      </c>
      <c r="I506" s="151">
        <f t="shared" si="100"/>
        <v>1619200000</v>
      </c>
      <c r="J506" s="149">
        <f>SUM(J507)</f>
        <v>0</v>
      </c>
      <c r="K506" s="25">
        <f t="shared" si="89"/>
        <v>0</v>
      </c>
      <c r="L506" s="150">
        <f t="shared" si="101"/>
        <v>691496000</v>
      </c>
      <c r="M506" s="25">
        <f t="shared" si="90"/>
        <v>42.706027667984195</v>
      </c>
      <c r="N506" s="149">
        <f>SUM(N507)</f>
        <v>691496000</v>
      </c>
      <c r="O506" s="25">
        <f t="shared" si="91"/>
        <v>42.706027667984195</v>
      </c>
      <c r="P506" s="151">
        <f t="shared" si="102"/>
        <v>927704000</v>
      </c>
      <c r="R506" s="152">
        <f>SUM('[1]gastos ctas'!E506+[2]gctas!E506+[6]ct!E506)</f>
        <v>0</v>
      </c>
      <c r="S506" s="191">
        <f t="shared" si="97"/>
        <v>0</v>
      </c>
    </row>
    <row r="507" spans="1:19" ht="39" x14ac:dyDescent="0.25">
      <c r="A507" s="147">
        <v>3311401040966110</v>
      </c>
      <c r="B507" s="156" t="s">
        <v>767</v>
      </c>
      <c r="C507" s="148"/>
      <c r="D507" s="152">
        <f>SUM('[1]gastos ctas'!D507+[2]gctas!D507+[6]ct!D507)</f>
        <v>1619200000</v>
      </c>
      <c r="E507" s="152">
        <f>SUM('[1]gastos ctas'!E507+[2]gctas!E507+[6]ct!E507)</f>
        <v>0</v>
      </c>
      <c r="F507" s="150">
        <f t="shared" si="98"/>
        <v>1619200000</v>
      </c>
      <c r="G507" s="25">
        <f t="shared" si="99"/>
        <v>6.2668304659981265E-3</v>
      </c>
      <c r="H507" s="152"/>
      <c r="I507" s="151">
        <f t="shared" si="100"/>
        <v>1619200000</v>
      </c>
      <c r="J507" s="152">
        <f>SUM('[1]gastos ctas'!J507+[2]gctas!J507+[6]ct!J507)</f>
        <v>0</v>
      </c>
      <c r="K507" s="25">
        <f t="shared" si="89"/>
        <v>0</v>
      </c>
      <c r="L507" s="150">
        <f t="shared" si="101"/>
        <v>691496000</v>
      </c>
      <c r="M507" s="25">
        <f t="shared" si="90"/>
        <v>42.706027667984195</v>
      </c>
      <c r="N507" s="152">
        <f>SUM('[1]gastos ctas'!N507+[2]gctas!N507+[6]ct!N507)</f>
        <v>691496000</v>
      </c>
      <c r="O507" s="25">
        <f t="shared" si="91"/>
        <v>42.706027667984195</v>
      </c>
      <c r="P507" s="151">
        <f t="shared" si="102"/>
        <v>927704000</v>
      </c>
      <c r="R507" s="152">
        <f>SUM('[1]gastos ctas'!E507+[2]gctas!E507+[6]ct!E507)</f>
        <v>0</v>
      </c>
      <c r="S507" s="191">
        <f t="shared" si="97"/>
        <v>0</v>
      </c>
    </row>
    <row r="508" spans="1:19" ht="26.25" x14ac:dyDescent="0.25">
      <c r="A508" s="147">
        <v>3311401040973</v>
      </c>
      <c r="B508" s="156" t="s">
        <v>768</v>
      </c>
      <c r="C508" s="148"/>
      <c r="D508" s="149">
        <f>SUM(D509)</f>
        <v>2000000000</v>
      </c>
      <c r="E508" s="149">
        <f>SUM(E509)</f>
        <v>0</v>
      </c>
      <c r="F508" s="150">
        <f>SUM(D508+E508)</f>
        <v>2000000000</v>
      </c>
      <c r="G508" s="25">
        <f>IF(OR(F508=0,F$7=0),0,F508/F$7)*100</f>
        <v>7.7406502791478836E-3</v>
      </c>
      <c r="H508" s="149">
        <f>SUM(H509)</f>
        <v>0</v>
      </c>
      <c r="I508" s="151">
        <f>SUM(F508-H508)</f>
        <v>2000000000</v>
      </c>
      <c r="J508" s="149">
        <f>SUM(J509)</f>
        <v>5249332</v>
      </c>
      <c r="K508" s="25">
        <f>IF(OR(J508=0,F508=0),0,J508/F508)*100</f>
        <v>0.26246659999999999</v>
      </c>
      <c r="L508" s="150">
        <f>SUM(N508-J508)</f>
        <v>347134668</v>
      </c>
      <c r="M508" s="25">
        <f>IF(OR(L508=0,F508=0),0,L508/F508)*100</f>
        <v>17.3567334</v>
      </c>
      <c r="N508" s="149">
        <f>SUM(N509)</f>
        <v>352384000</v>
      </c>
      <c r="O508" s="25">
        <f>IF(OR(N508=0,F508=0),0,N508/F508)*100</f>
        <v>17.619199999999999</v>
      </c>
      <c r="P508" s="151">
        <f>SUM(F508-N508)</f>
        <v>1647616000</v>
      </c>
      <c r="R508" s="152">
        <f>SUM('[1]gastos ctas'!E508+[2]gctas!E508+[6]ct!E508)</f>
        <v>0</v>
      </c>
      <c r="S508" s="191">
        <f t="shared" si="97"/>
        <v>0</v>
      </c>
    </row>
    <row r="509" spans="1:19" ht="26.25" x14ac:dyDescent="0.25">
      <c r="A509" s="147">
        <v>3311401040973110</v>
      </c>
      <c r="B509" s="156" t="s">
        <v>769</v>
      </c>
      <c r="C509" s="148"/>
      <c r="D509" s="152">
        <f>SUM('[1]gastos ctas'!D509+[2]gctas!D509+[6]ct!D509)</f>
        <v>2000000000</v>
      </c>
      <c r="E509" s="152">
        <f>SUM('[1]gastos ctas'!E509+[2]gctas!E509+[6]ct!E509)</f>
        <v>0</v>
      </c>
      <c r="F509" s="150">
        <f>SUM(D509+E509)</f>
        <v>2000000000</v>
      </c>
      <c r="G509" s="25">
        <f>IF(OR(F509=0,F$7=0),0,F509/F$7)*100</f>
        <v>7.7406502791478836E-3</v>
      </c>
      <c r="H509" s="152"/>
      <c r="I509" s="151">
        <f>SUM(F509-H509)</f>
        <v>2000000000</v>
      </c>
      <c r="J509" s="152">
        <f>SUM('[1]gastos ctas'!J509+[2]gctas!J509+[6]ct!J509)</f>
        <v>5249332</v>
      </c>
      <c r="K509" s="25">
        <f>IF(OR(J509=0,F509=0),0,J509/F509)*100</f>
        <v>0.26246659999999999</v>
      </c>
      <c r="L509" s="150">
        <f>SUM(N509-J509)</f>
        <v>347134668</v>
      </c>
      <c r="M509" s="25">
        <f>IF(OR(L509=0,F509=0),0,L509/F509)*100</f>
        <v>17.3567334</v>
      </c>
      <c r="N509" s="152">
        <f>SUM('[1]gastos ctas'!N509+[2]gctas!N509+[6]ct!N509)</f>
        <v>352384000</v>
      </c>
      <c r="O509" s="25">
        <f>IF(OR(N509=0,F509=0),0,N509/F509)*100</f>
        <v>17.619199999999999</v>
      </c>
      <c r="P509" s="151">
        <f>SUM(F509-N509)</f>
        <v>1647616000</v>
      </c>
      <c r="R509" s="152">
        <f>SUM('[1]gastos ctas'!E509+[2]gctas!E509+[6]ct!E509)</f>
        <v>0</v>
      </c>
      <c r="S509" s="191">
        <f t="shared" si="97"/>
        <v>0</v>
      </c>
    </row>
    <row r="510" spans="1:19" ht="39" x14ac:dyDescent="0.25">
      <c r="A510" s="175">
        <v>331140105</v>
      </c>
      <c r="B510" s="176" t="s">
        <v>770</v>
      </c>
      <c r="C510" s="148"/>
      <c r="D510" s="149">
        <f>SUM(D511+D513+D515+D517+D519+D521+D523+D525+D527+D529+D531+D533+D536+D538+D540+D542+D544+D546+D548+D550+D552+D554+D556+D558)</f>
        <v>259364175000</v>
      </c>
      <c r="E510" s="149">
        <f>SUM(E511+E513+E515+E517+E519+E521+E523+E525+E527+E529+E531+E533+E536+E538+E540+E542+E544+E546+E548+E550+E552+E554+E556+E558)</f>
        <v>-599290374</v>
      </c>
      <c r="F510" s="150">
        <f t="shared" si="98"/>
        <v>258764884626</v>
      </c>
      <c r="G510" s="25">
        <f t="shared" si="99"/>
        <v>1.0015042382069583</v>
      </c>
      <c r="H510" s="149">
        <f>SUM(H511+H513+H515+H517+H519+H521+H523+H525+H527+H529+H531+H533+H536+H538+H540+H542+H544+H546+H548+H550+H552+H554+H556+H558)</f>
        <v>0</v>
      </c>
      <c r="I510" s="151">
        <f t="shared" si="100"/>
        <v>258764884626</v>
      </c>
      <c r="J510" s="149">
        <f>SUM(J511+J513+J515+J517+J519+J521+J523+J525+J527+J529+J531+J533+J536+J538+J540+J542+J544+J546+J548+J550+J552+J554+J556+J558)</f>
        <v>20412105079</v>
      </c>
      <c r="K510" s="25">
        <f t="shared" si="89"/>
        <v>7.8882824879821607</v>
      </c>
      <c r="L510" s="150">
        <f t="shared" si="101"/>
        <v>140434584423</v>
      </c>
      <c r="M510" s="25">
        <f t="shared" si="90"/>
        <v>54.271113573224575</v>
      </c>
      <c r="N510" s="149">
        <f>SUM(N511+N513+N515+N517+N519+N521+N523+N525+N527+N529+N531+N533+N536+N538+N540+N542+N544+N546+N548+N550+N552+N554+N556+N558)</f>
        <v>160846689502</v>
      </c>
      <c r="O510" s="25">
        <f t="shared" si="91"/>
        <v>62.159396061206742</v>
      </c>
      <c r="P510" s="151">
        <f t="shared" si="102"/>
        <v>97918195124</v>
      </c>
      <c r="R510" s="152">
        <f>SUM('[1]gastos ctas'!E510+[2]gctas!E510+[6]ct!E510)</f>
        <v>-599290374</v>
      </c>
      <c r="S510" s="191">
        <f t="shared" si="97"/>
        <v>0</v>
      </c>
    </row>
    <row r="511" spans="1:19" x14ac:dyDescent="0.25">
      <c r="A511" s="175">
        <v>3311401050439</v>
      </c>
      <c r="B511" s="176" t="s">
        <v>771</v>
      </c>
      <c r="C511" s="148"/>
      <c r="D511" s="149">
        <f>SUM(D512)</f>
        <v>125000000</v>
      </c>
      <c r="E511" s="149">
        <f>SUM(E512)</f>
        <v>0</v>
      </c>
      <c r="F511" s="150">
        <f t="shared" si="98"/>
        <v>125000000</v>
      </c>
      <c r="G511" s="25">
        <f t="shared" si="99"/>
        <v>4.8379064244674272E-4</v>
      </c>
      <c r="H511" s="149">
        <f>SUM(H512)</f>
        <v>0</v>
      </c>
      <c r="I511" s="151">
        <f t="shared" si="100"/>
        <v>125000000</v>
      </c>
      <c r="J511" s="149">
        <f>SUM(J512)</f>
        <v>4061123</v>
      </c>
      <c r="K511" s="25">
        <f t="shared" si="89"/>
        <v>3.2488983999999999</v>
      </c>
      <c r="L511" s="150">
        <f t="shared" si="101"/>
        <v>43260766</v>
      </c>
      <c r="M511" s="25">
        <f t="shared" si="90"/>
        <v>34.608612799999996</v>
      </c>
      <c r="N511" s="149">
        <f>SUM(N512)</f>
        <v>47321889</v>
      </c>
      <c r="O511" s="25">
        <f t="shared" si="91"/>
        <v>37.857511199999998</v>
      </c>
      <c r="P511" s="151">
        <f t="shared" si="102"/>
        <v>77678111</v>
      </c>
      <c r="R511" s="152">
        <f>SUM('[1]gastos ctas'!E511+[2]gctas!E511+[6]ct!E511)</f>
        <v>0</v>
      </c>
      <c r="S511" s="191">
        <f t="shared" si="97"/>
        <v>0</v>
      </c>
    </row>
    <row r="512" spans="1:19" x14ac:dyDescent="0.25">
      <c r="A512" s="175">
        <v>3311401050439120</v>
      </c>
      <c r="B512" s="176" t="s">
        <v>771</v>
      </c>
      <c r="C512" s="148"/>
      <c r="D512" s="152">
        <f>SUM('[1]gastos ctas'!D512+[2]gctas!D512+[6]ct!D512)</f>
        <v>125000000</v>
      </c>
      <c r="E512" s="152">
        <f>SUM('[1]gastos ctas'!E512+[2]gctas!E512+[6]ct!E512)</f>
        <v>0</v>
      </c>
      <c r="F512" s="150">
        <f t="shared" si="98"/>
        <v>125000000</v>
      </c>
      <c r="G512" s="25">
        <f t="shared" si="99"/>
        <v>4.8379064244674272E-4</v>
      </c>
      <c r="H512" s="152"/>
      <c r="I512" s="151">
        <f t="shared" si="100"/>
        <v>125000000</v>
      </c>
      <c r="J512" s="152">
        <f>SUM('[1]gastos ctas'!J512+[2]gctas!J512+[6]ct!J512)</f>
        <v>4061123</v>
      </c>
      <c r="K512" s="25">
        <f t="shared" si="89"/>
        <v>3.2488983999999999</v>
      </c>
      <c r="L512" s="150">
        <f t="shared" si="101"/>
        <v>43260766</v>
      </c>
      <c r="M512" s="25">
        <f t="shared" si="90"/>
        <v>34.608612799999996</v>
      </c>
      <c r="N512" s="152">
        <f>SUM('[1]gastos ctas'!N512+[2]gctas!N512+[6]ct!N512)</f>
        <v>47321889</v>
      </c>
      <c r="O512" s="25">
        <f t="shared" si="91"/>
        <v>37.857511199999998</v>
      </c>
      <c r="P512" s="151">
        <f t="shared" si="102"/>
        <v>77678111</v>
      </c>
      <c r="R512" s="152">
        <f>SUM('[1]gastos ctas'!E512+[2]gctas!E512+[6]ct!E512)</f>
        <v>0</v>
      </c>
      <c r="S512" s="191">
        <f t="shared" si="97"/>
        <v>0</v>
      </c>
    </row>
    <row r="513" spans="1:19" ht="26.25" x14ac:dyDescent="0.25">
      <c r="A513" s="175">
        <v>3311401050640</v>
      </c>
      <c r="B513" s="33" t="s">
        <v>772</v>
      </c>
      <c r="C513" s="148"/>
      <c r="D513" s="149">
        <f>SUM(D514)</f>
        <v>937000000</v>
      </c>
      <c r="E513" s="149">
        <f>SUM(E514)</f>
        <v>0</v>
      </c>
      <c r="F513" s="150">
        <f t="shared" si="98"/>
        <v>937000000</v>
      </c>
      <c r="G513" s="25">
        <f t="shared" si="99"/>
        <v>3.6264946557807835E-3</v>
      </c>
      <c r="H513" s="149">
        <f>SUM(H514)</f>
        <v>0</v>
      </c>
      <c r="I513" s="151">
        <f t="shared" si="100"/>
        <v>937000000</v>
      </c>
      <c r="J513" s="149">
        <f>SUM(J514)</f>
        <v>79654354</v>
      </c>
      <c r="K513" s="25">
        <f t="shared" si="89"/>
        <v>8.5009982924226257</v>
      </c>
      <c r="L513" s="150">
        <f t="shared" si="101"/>
        <v>61833333</v>
      </c>
      <c r="M513" s="25">
        <f t="shared" si="90"/>
        <v>6.5990750266808966</v>
      </c>
      <c r="N513" s="149">
        <f>SUM(N514)</f>
        <v>141487687</v>
      </c>
      <c r="O513" s="25">
        <f t="shared" si="91"/>
        <v>15.100073319103521</v>
      </c>
      <c r="P513" s="151">
        <f t="shared" si="102"/>
        <v>795512313</v>
      </c>
      <c r="R513" s="152">
        <f>SUM('[1]gastos ctas'!E513+[2]gctas!E513+[6]ct!E513)</f>
        <v>0</v>
      </c>
      <c r="S513" s="191">
        <f t="shared" si="97"/>
        <v>0</v>
      </c>
    </row>
    <row r="514" spans="1:19" ht="26.25" x14ac:dyDescent="0.25">
      <c r="A514" s="175">
        <v>3311401050640120</v>
      </c>
      <c r="B514" s="33" t="s">
        <v>772</v>
      </c>
      <c r="C514" s="148"/>
      <c r="D514" s="152">
        <f>SUM('[1]gastos ctas'!D514+[2]gctas!D514+[6]ct!D514)</f>
        <v>937000000</v>
      </c>
      <c r="E514" s="152">
        <f>SUM('[1]gastos ctas'!E514+[2]gctas!E514+[6]ct!E514)</f>
        <v>0</v>
      </c>
      <c r="F514" s="150">
        <f t="shared" si="98"/>
        <v>937000000</v>
      </c>
      <c r="G514" s="25">
        <f t="shared" si="99"/>
        <v>3.6264946557807835E-3</v>
      </c>
      <c r="H514" s="152"/>
      <c r="I514" s="151">
        <f t="shared" si="100"/>
        <v>937000000</v>
      </c>
      <c r="J514" s="152">
        <f>SUM('[1]gastos ctas'!J514+[2]gctas!J514+[6]ct!J514)</f>
        <v>79654354</v>
      </c>
      <c r="K514" s="25">
        <f t="shared" si="89"/>
        <v>8.5009982924226257</v>
      </c>
      <c r="L514" s="150">
        <f t="shared" si="101"/>
        <v>61833333</v>
      </c>
      <c r="M514" s="25">
        <f t="shared" si="90"/>
        <v>6.5990750266808966</v>
      </c>
      <c r="N514" s="152">
        <f>SUM('[1]gastos ctas'!N514+[2]gctas!N514+[6]ct!N514)</f>
        <v>141487687</v>
      </c>
      <c r="O514" s="25">
        <f t="shared" si="91"/>
        <v>15.100073319103521</v>
      </c>
      <c r="P514" s="151">
        <f t="shared" si="102"/>
        <v>795512313</v>
      </c>
      <c r="R514" s="152">
        <f>SUM('[1]gastos ctas'!E514+[2]gctas!E514+[6]ct!E514)</f>
        <v>0</v>
      </c>
      <c r="S514" s="191">
        <f t="shared" si="97"/>
        <v>0</v>
      </c>
    </row>
    <row r="515" spans="1:19" ht="51.75" x14ac:dyDescent="0.25">
      <c r="A515" s="147">
        <v>3311401050717</v>
      </c>
      <c r="B515" s="33" t="s">
        <v>773</v>
      </c>
      <c r="C515" s="148"/>
      <c r="D515" s="149">
        <f>SUM(D516)</f>
        <v>263465000</v>
      </c>
      <c r="E515" s="149">
        <f>SUM(E516)</f>
        <v>0</v>
      </c>
      <c r="F515" s="150">
        <f t="shared" si="98"/>
        <v>263465000</v>
      </c>
      <c r="G515" s="25">
        <f t="shared" si="99"/>
        <v>1.0196952128978484E-3</v>
      </c>
      <c r="H515" s="149">
        <f>SUM(H516)</f>
        <v>0</v>
      </c>
      <c r="I515" s="151">
        <f t="shared" si="100"/>
        <v>263465000</v>
      </c>
      <c r="J515" s="149">
        <f>SUM(J516)</f>
        <v>4503333</v>
      </c>
      <c r="K515" s="25">
        <f t="shared" ref="K515:K580" si="103">IF(OR(J515=0,F515=0),0,J515/F515)*100</f>
        <v>1.7092718197863093</v>
      </c>
      <c r="L515" s="150">
        <f t="shared" si="101"/>
        <v>54896667</v>
      </c>
      <c r="M515" s="25">
        <f t="shared" ref="M515:M580" si="104">IF(OR(L515=0,F515=0),0,L515/F515)*100</f>
        <v>20.836417360939784</v>
      </c>
      <c r="N515" s="149">
        <f>SUM(N516)</f>
        <v>59400000</v>
      </c>
      <c r="O515" s="25">
        <f t="shared" ref="O515:O580" si="105">IF(OR(N515=0,F515=0),0,N515/F515)*100</f>
        <v>22.545689180726093</v>
      </c>
      <c r="P515" s="151">
        <f t="shared" si="102"/>
        <v>204065000</v>
      </c>
      <c r="R515" s="152">
        <f>SUM('[1]gastos ctas'!E515+[2]gctas!E515+[6]ct!E515)</f>
        <v>0</v>
      </c>
      <c r="S515" s="191">
        <f t="shared" si="97"/>
        <v>0</v>
      </c>
    </row>
    <row r="516" spans="1:19" ht="51.75" x14ac:dyDescent="0.25">
      <c r="A516" s="147">
        <v>3311401050717120</v>
      </c>
      <c r="B516" s="33" t="s">
        <v>773</v>
      </c>
      <c r="C516" s="148"/>
      <c r="D516" s="152">
        <f>SUM('[1]gastos ctas'!D516+[2]gctas!D516+[6]ct!D516)</f>
        <v>263465000</v>
      </c>
      <c r="E516" s="152">
        <f>SUM('[1]gastos ctas'!E516+[2]gctas!E516+[6]ct!E516)</f>
        <v>0</v>
      </c>
      <c r="F516" s="150">
        <f t="shared" si="98"/>
        <v>263465000</v>
      </c>
      <c r="G516" s="25">
        <f t="shared" si="99"/>
        <v>1.0196952128978484E-3</v>
      </c>
      <c r="H516" s="152"/>
      <c r="I516" s="151">
        <f t="shared" si="100"/>
        <v>263465000</v>
      </c>
      <c r="J516" s="152">
        <f>SUM('[1]gastos ctas'!J516+[2]gctas!J516+[6]ct!J516)</f>
        <v>4503333</v>
      </c>
      <c r="K516" s="25">
        <f t="shared" si="103"/>
        <v>1.7092718197863093</v>
      </c>
      <c r="L516" s="150">
        <f t="shared" si="101"/>
        <v>54896667</v>
      </c>
      <c r="M516" s="25">
        <f t="shared" si="104"/>
        <v>20.836417360939784</v>
      </c>
      <c r="N516" s="152">
        <f>SUM('[1]gastos ctas'!N516+[2]gctas!N516+[6]ct!N516)</f>
        <v>59400000</v>
      </c>
      <c r="O516" s="25">
        <f t="shared" si="105"/>
        <v>22.545689180726093</v>
      </c>
      <c r="P516" s="151">
        <f t="shared" si="102"/>
        <v>204065000</v>
      </c>
      <c r="R516" s="152">
        <f>SUM('[1]gastos ctas'!E516+[2]gctas!E516+[6]ct!E516)</f>
        <v>0</v>
      </c>
      <c r="S516" s="191">
        <f t="shared" si="97"/>
        <v>0</v>
      </c>
    </row>
    <row r="517" spans="1:19" ht="26.25" x14ac:dyDescent="0.25">
      <c r="A517" s="147">
        <v>3311401050721</v>
      </c>
      <c r="B517" s="33" t="s">
        <v>774</v>
      </c>
      <c r="C517" s="148"/>
      <c r="D517" s="149">
        <f>SUM(D518)</f>
        <v>38843592000</v>
      </c>
      <c r="E517" s="149">
        <f>SUM(E518)</f>
        <v>-122939404</v>
      </c>
      <c r="F517" s="150">
        <f t="shared" si="98"/>
        <v>38720652596</v>
      </c>
      <c r="G517" s="25">
        <f t="shared" si="99"/>
        <v>0.14986151516300777</v>
      </c>
      <c r="H517" s="149">
        <f>SUM(H518)</f>
        <v>0</v>
      </c>
      <c r="I517" s="151">
        <f t="shared" si="100"/>
        <v>38720652596</v>
      </c>
      <c r="J517" s="149">
        <f>SUM(J518)</f>
        <v>1796948049</v>
      </c>
      <c r="K517" s="25">
        <f t="shared" si="103"/>
        <v>4.640800008586714</v>
      </c>
      <c r="L517" s="150">
        <f t="shared" si="101"/>
        <v>22665320111</v>
      </c>
      <c r="M517" s="25">
        <f t="shared" si="104"/>
        <v>58.535480658044023</v>
      </c>
      <c r="N517" s="149">
        <f>SUM(N518)</f>
        <v>24462268160</v>
      </c>
      <c r="O517" s="25">
        <f t="shared" si="105"/>
        <v>63.176280666630738</v>
      </c>
      <c r="P517" s="151">
        <f t="shared" si="102"/>
        <v>14258384436</v>
      </c>
      <c r="R517" s="152">
        <f>SUM('[1]gastos ctas'!E517+[2]gctas!E517+[6]ct!E517)</f>
        <v>-122939404</v>
      </c>
      <c r="S517" s="191">
        <f t="shared" si="97"/>
        <v>0</v>
      </c>
    </row>
    <row r="518" spans="1:19" ht="26.25" x14ac:dyDescent="0.25">
      <c r="A518" s="147">
        <v>3311401050721120</v>
      </c>
      <c r="B518" s="33" t="s">
        <v>774</v>
      </c>
      <c r="C518" s="148"/>
      <c r="D518" s="152">
        <f>SUM('[1]gastos ctas'!D518+[2]gctas!D518+[6]ct!D518)</f>
        <v>38843592000</v>
      </c>
      <c r="E518" s="152">
        <f>SUM('[1]gastos ctas'!E518+[2]gctas!E518+[6]ct!E518)</f>
        <v>-122939404</v>
      </c>
      <c r="F518" s="150">
        <f t="shared" si="98"/>
        <v>38720652596</v>
      </c>
      <c r="G518" s="25">
        <f t="shared" si="99"/>
        <v>0.14986151516300777</v>
      </c>
      <c r="H518" s="152"/>
      <c r="I518" s="151">
        <f t="shared" si="100"/>
        <v>38720652596</v>
      </c>
      <c r="J518" s="152">
        <f>SUM('[1]gastos ctas'!J518+[2]gctas!J518+[6]ct!J518)</f>
        <v>1796948049</v>
      </c>
      <c r="K518" s="25">
        <f t="shared" si="103"/>
        <v>4.640800008586714</v>
      </c>
      <c r="L518" s="150">
        <f t="shared" si="101"/>
        <v>22665320111</v>
      </c>
      <c r="M518" s="25">
        <f t="shared" si="104"/>
        <v>58.535480658044023</v>
      </c>
      <c r="N518" s="152">
        <f>SUM('[1]gastos ctas'!N518+[2]gctas!N518+[6]ct!N518)</f>
        <v>24462268160</v>
      </c>
      <c r="O518" s="25">
        <f t="shared" si="105"/>
        <v>63.176280666630738</v>
      </c>
      <c r="P518" s="151">
        <f t="shared" si="102"/>
        <v>14258384436</v>
      </c>
      <c r="R518" s="152">
        <f>SUM('[1]gastos ctas'!E518+[2]gctas!E518+[6]ct!E518)</f>
        <v>-122939404</v>
      </c>
      <c r="S518" s="191">
        <f t="shared" si="97"/>
        <v>0</v>
      </c>
    </row>
    <row r="519" spans="1:19" ht="51.75" x14ac:dyDescent="0.25">
      <c r="A519" s="175">
        <v>3311401050722</v>
      </c>
      <c r="B519" s="33" t="s">
        <v>775</v>
      </c>
      <c r="C519" s="148"/>
      <c r="D519" s="149">
        <f>SUM(D520)</f>
        <v>14766768000</v>
      </c>
      <c r="E519" s="149">
        <f>SUM(E520)</f>
        <v>0</v>
      </c>
      <c r="F519" s="150">
        <f t="shared" si="98"/>
        <v>14766768000</v>
      </c>
      <c r="G519" s="25">
        <f t="shared" si="99"/>
        <v>5.7152193420656014E-2</v>
      </c>
      <c r="H519" s="149">
        <f>SUM(H520)</f>
        <v>0</v>
      </c>
      <c r="I519" s="151">
        <f t="shared" si="100"/>
        <v>14766768000</v>
      </c>
      <c r="J519" s="149">
        <f>SUM(J520)</f>
        <v>1429265122</v>
      </c>
      <c r="K519" s="25">
        <f t="shared" si="103"/>
        <v>9.6789298917677868</v>
      </c>
      <c r="L519" s="150">
        <f t="shared" si="101"/>
        <v>3753278034</v>
      </c>
      <c r="M519" s="25">
        <f t="shared" si="104"/>
        <v>25.417058316349252</v>
      </c>
      <c r="N519" s="149">
        <f>SUM(N520)</f>
        <v>5182543156</v>
      </c>
      <c r="O519" s="25">
        <f t="shared" si="105"/>
        <v>35.095988208117035</v>
      </c>
      <c r="P519" s="151">
        <f t="shared" si="102"/>
        <v>9584224844</v>
      </c>
      <c r="R519" s="152">
        <f>SUM('[1]gastos ctas'!E519+[2]gctas!E519+[6]ct!E519)</f>
        <v>0</v>
      </c>
      <c r="S519" s="191">
        <f t="shared" si="97"/>
        <v>0</v>
      </c>
    </row>
    <row r="520" spans="1:19" ht="51.75" x14ac:dyDescent="0.25">
      <c r="A520" s="175">
        <v>3311401050722120</v>
      </c>
      <c r="B520" s="33" t="s">
        <v>775</v>
      </c>
      <c r="C520" s="148"/>
      <c r="D520" s="152">
        <f>SUM('[1]gastos ctas'!D520+[2]gctas!D520+[6]ct!D520)</f>
        <v>14766768000</v>
      </c>
      <c r="E520" s="152">
        <f>SUM('[1]gastos ctas'!E520+[2]gctas!E520+[6]ct!E520)</f>
        <v>0</v>
      </c>
      <c r="F520" s="150">
        <f t="shared" si="98"/>
        <v>14766768000</v>
      </c>
      <c r="G520" s="25">
        <f t="shared" si="99"/>
        <v>5.7152193420656014E-2</v>
      </c>
      <c r="H520" s="152"/>
      <c r="I520" s="151">
        <f t="shared" si="100"/>
        <v>14766768000</v>
      </c>
      <c r="J520" s="152">
        <f>SUM('[1]gastos ctas'!J520+[2]gctas!J520+[6]ct!J520)</f>
        <v>1429265122</v>
      </c>
      <c r="K520" s="25">
        <f t="shared" si="103"/>
        <v>9.6789298917677868</v>
      </c>
      <c r="L520" s="150">
        <f t="shared" si="101"/>
        <v>3753278034</v>
      </c>
      <c r="M520" s="25">
        <f t="shared" si="104"/>
        <v>25.417058316349252</v>
      </c>
      <c r="N520" s="152">
        <f>SUM('[1]gastos ctas'!N520+[2]gctas!N520+[6]ct!N520)</f>
        <v>5182543156</v>
      </c>
      <c r="O520" s="25">
        <f t="shared" si="105"/>
        <v>35.095988208117035</v>
      </c>
      <c r="P520" s="151">
        <f t="shared" si="102"/>
        <v>9584224844</v>
      </c>
      <c r="R520" s="152">
        <f>SUM('[1]gastos ctas'!E520+[2]gctas!E520+[6]ct!E520)</f>
        <v>0</v>
      </c>
      <c r="S520" s="191">
        <f t="shared" ref="S520:S583" si="106">SUM(E520-R520)</f>
        <v>0</v>
      </c>
    </row>
    <row r="521" spans="1:19" ht="39" hidden="1" x14ac:dyDescent="0.25">
      <c r="A521" s="175">
        <v>3311401050724</v>
      </c>
      <c r="B521" s="33" t="s">
        <v>776</v>
      </c>
      <c r="C521" s="148"/>
      <c r="D521" s="149">
        <f>SUM(D522)</f>
        <v>0</v>
      </c>
      <c r="E521" s="149">
        <f>SUM(E522)</f>
        <v>0</v>
      </c>
      <c r="F521" s="150">
        <f t="shared" si="98"/>
        <v>0</v>
      </c>
      <c r="G521" s="25">
        <f t="shared" si="99"/>
        <v>0</v>
      </c>
      <c r="H521" s="149">
        <f>SUM(H522)</f>
        <v>0</v>
      </c>
      <c r="I521" s="151">
        <f t="shared" si="100"/>
        <v>0</v>
      </c>
      <c r="J521" s="149">
        <f>SUM(J522)</f>
        <v>0</v>
      </c>
      <c r="K521" s="25">
        <f t="shared" si="103"/>
        <v>0</v>
      </c>
      <c r="L521" s="150">
        <f t="shared" si="101"/>
        <v>0</v>
      </c>
      <c r="M521" s="25">
        <f t="shared" si="104"/>
        <v>0</v>
      </c>
      <c r="N521" s="149">
        <f>SUM(N522)</f>
        <v>0</v>
      </c>
      <c r="O521" s="25">
        <f t="shared" si="105"/>
        <v>0</v>
      </c>
      <c r="P521" s="151">
        <f t="shared" si="102"/>
        <v>0</v>
      </c>
      <c r="R521" s="152">
        <f>SUM('[1]gastos ctas'!E521+[2]gctas!E521+[6]ct!E521)</f>
        <v>0</v>
      </c>
      <c r="S521" s="191">
        <f t="shared" si="106"/>
        <v>0</v>
      </c>
    </row>
    <row r="522" spans="1:19" ht="39" hidden="1" x14ac:dyDescent="0.25">
      <c r="A522" s="175">
        <v>3311401050724120</v>
      </c>
      <c r="B522" s="33" t="s">
        <v>776</v>
      </c>
      <c r="C522" s="148"/>
      <c r="D522" s="152">
        <f>SUM('[1]gastos ctas'!D522+[2]gctas!D522+[6]ct!D522)</f>
        <v>0</v>
      </c>
      <c r="E522" s="152">
        <f>SUM('[1]gastos ctas'!E522+[2]gctas!E522+[6]ct!E522)</f>
        <v>0</v>
      </c>
      <c r="F522" s="150">
        <f t="shared" si="98"/>
        <v>0</v>
      </c>
      <c r="G522" s="25">
        <f t="shared" si="99"/>
        <v>0</v>
      </c>
      <c r="H522" s="152"/>
      <c r="I522" s="151">
        <f t="shared" si="100"/>
        <v>0</v>
      </c>
      <c r="J522" s="152">
        <f>SUM('[1]gastos ctas'!J522+[2]gctas!J522+[6]ct!J522)</f>
        <v>0</v>
      </c>
      <c r="K522" s="25">
        <f t="shared" si="103"/>
        <v>0</v>
      </c>
      <c r="L522" s="150">
        <f t="shared" si="101"/>
        <v>0</v>
      </c>
      <c r="M522" s="25">
        <f t="shared" si="104"/>
        <v>0</v>
      </c>
      <c r="N522" s="152">
        <f>SUM('[1]gastos ctas'!N522+[2]gctas!N522+[6]ct!N522)</f>
        <v>0</v>
      </c>
      <c r="O522" s="25">
        <f t="shared" si="105"/>
        <v>0</v>
      </c>
      <c r="P522" s="151">
        <f t="shared" si="102"/>
        <v>0</v>
      </c>
      <c r="R522" s="152">
        <f>SUM('[1]gastos ctas'!E522+[2]gctas!E522+[6]ct!E522)</f>
        <v>0</v>
      </c>
      <c r="S522" s="191">
        <f t="shared" si="106"/>
        <v>0</v>
      </c>
    </row>
    <row r="523" spans="1:19" ht="39" x14ac:dyDescent="0.25">
      <c r="A523" s="147">
        <v>3311401050742</v>
      </c>
      <c r="B523" s="33" t="s">
        <v>777</v>
      </c>
      <c r="C523" s="148"/>
      <c r="D523" s="149">
        <f>SUM(D524)</f>
        <v>115389247000</v>
      </c>
      <c r="E523" s="149">
        <f>SUM(E524)</f>
        <v>-62269970</v>
      </c>
      <c r="F523" s="150">
        <f t="shared" si="98"/>
        <v>115326977030</v>
      </c>
      <c r="G523" s="25">
        <f t="shared" si="99"/>
        <v>0.44635289847027548</v>
      </c>
      <c r="H523" s="149">
        <f>SUM(H524)</f>
        <v>0</v>
      </c>
      <c r="I523" s="151">
        <f t="shared" si="100"/>
        <v>115326977030</v>
      </c>
      <c r="J523" s="149">
        <f>SUM(J524)</f>
        <v>14622192711</v>
      </c>
      <c r="K523" s="25">
        <f t="shared" si="103"/>
        <v>12.678900537899585</v>
      </c>
      <c r="L523" s="150">
        <f t="shared" si="101"/>
        <v>85026768060</v>
      </c>
      <c r="M523" s="25">
        <f t="shared" si="104"/>
        <v>73.726694525151728</v>
      </c>
      <c r="N523" s="149">
        <f>SUM(N524)</f>
        <v>99648960771</v>
      </c>
      <c r="O523" s="25">
        <f t="shared" si="105"/>
        <v>86.405595063051308</v>
      </c>
      <c r="P523" s="151">
        <f t="shared" si="102"/>
        <v>15678016259</v>
      </c>
      <c r="R523" s="152">
        <f>SUM('[1]gastos ctas'!E523+[2]gctas!E523+[6]ct!E523)</f>
        <v>-62269970</v>
      </c>
      <c r="S523" s="191">
        <f t="shared" si="106"/>
        <v>0</v>
      </c>
    </row>
    <row r="524" spans="1:19" ht="39" x14ac:dyDescent="0.25">
      <c r="A524" s="147">
        <v>3311401050742120</v>
      </c>
      <c r="B524" s="33" t="s">
        <v>777</v>
      </c>
      <c r="C524" s="148"/>
      <c r="D524" s="152">
        <f>SUM('[1]gastos ctas'!D524+[2]gctas!D524+[6]ct!D524)</f>
        <v>115389247000</v>
      </c>
      <c r="E524" s="152">
        <f>SUM('[1]gastos ctas'!E524+[2]gctas!E524+[6]ct!E524)</f>
        <v>-62269970</v>
      </c>
      <c r="F524" s="150">
        <f t="shared" si="98"/>
        <v>115326977030</v>
      </c>
      <c r="G524" s="25">
        <f t="shared" si="99"/>
        <v>0.44635289847027548</v>
      </c>
      <c r="H524" s="152"/>
      <c r="I524" s="151">
        <f t="shared" si="100"/>
        <v>115326977030</v>
      </c>
      <c r="J524" s="152">
        <f>SUM('[1]gastos ctas'!J524+[2]gctas!J524+[6]ct!J524)</f>
        <v>14622192711</v>
      </c>
      <c r="K524" s="25">
        <f t="shared" si="103"/>
        <v>12.678900537899585</v>
      </c>
      <c r="L524" s="150">
        <f t="shared" si="101"/>
        <v>85026768060</v>
      </c>
      <c r="M524" s="25">
        <f t="shared" si="104"/>
        <v>73.726694525151728</v>
      </c>
      <c r="N524" s="152">
        <f>SUM('[1]gastos ctas'!N524+[2]gctas!N524+[6]ct!N524)</f>
        <v>99648960771</v>
      </c>
      <c r="O524" s="25">
        <f t="shared" si="105"/>
        <v>86.405595063051308</v>
      </c>
      <c r="P524" s="151">
        <f t="shared" si="102"/>
        <v>15678016259</v>
      </c>
      <c r="R524" s="152">
        <f>SUM('[1]gastos ctas'!E524+[2]gctas!E524+[6]ct!E524)</f>
        <v>-62269970</v>
      </c>
      <c r="S524" s="191">
        <f t="shared" si="106"/>
        <v>0</v>
      </c>
    </row>
    <row r="525" spans="1:19" ht="26.25" x14ac:dyDescent="0.25">
      <c r="A525" s="147">
        <v>3311401050743</v>
      </c>
      <c r="B525" s="33" t="s">
        <v>778</v>
      </c>
      <c r="C525" s="148"/>
      <c r="D525" s="149">
        <f>SUM(D526)</f>
        <v>25650000000</v>
      </c>
      <c r="E525" s="149">
        <f>SUM(E526)</f>
        <v>0</v>
      </c>
      <c r="F525" s="150">
        <f t="shared" si="98"/>
        <v>25650000000</v>
      </c>
      <c r="G525" s="25">
        <f t="shared" si="99"/>
        <v>9.9273839830071597E-2</v>
      </c>
      <c r="H525" s="149">
        <f>SUM(H526)</f>
        <v>0</v>
      </c>
      <c r="I525" s="151">
        <f t="shared" si="100"/>
        <v>25650000000</v>
      </c>
      <c r="J525" s="149">
        <f>SUM(J526)</f>
        <v>714780723</v>
      </c>
      <c r="K525" s="25">
        <f t="shared" si="103"/>
        <v>2.7866694853801168</v>
      </c>
      <c r="L525" s="150">
        <f t="shared" si="101"/>
        <v>11242281315</v>
      </c>
      <c r="M525" s="25">
        <f t="shared" si="104"/>
        <v>43.829556783625726</v>
      </c>
      <c r="N525" s="149">
        <f>SUM(N526)</f>
        <v>11957062038</v>
      </c>
      <c r="O525" s="25">
        <f t="shared" si="105"/>
        <v>46.61622626900585</v>
      </c>
      <c r="P525" s="151">
        <f t="shared" si="102"/>
        <v>13692937962</v>
      </c>
      <c r="R525" s="152">
        <f>SUM('[1]gastos ctas'!E525+[2]gctas!E525+[6]ct!E525)</f>
        <v>0</v>
      </c>
      <c r="S525" s="191">
        <f t="shared" si="106"/>
        <v>0</v>
      </c>
    </row>
    <row r="526" spans="1:19" ht="26.25" x14ac:dyDescent="0.25">
      <c r="A526" s="147">
        <v>3311401050743120</v>
      </c>
      <c r="B526" s="33" t="s">
        <v>778</v>
      </c>
      <c r="C526" s="148"/>
      <c r="D526" s="152">
        <f>SUM('[1]gastos ctas'!D526+[2]gctas!D526+[6]ct!D526)</f>
        <v>25650000000</v>
      </c>
      <c r="E526" s="152">
        <f>SUM('[1]gastos ctas'!E526+[2]gctas!E526+[6]ct!E526)</f>
        <v>0</v>
      </c>
      <c r="F526" s="150">
        <f t="shared" si="98"/>
        <v>25650000000</v>
      </c>
      <c r="G526" s="25">
        <f t="shared" si="99"/>
        <v>9.9273839830071597E-2</v>
      </c>
      <c r="H526" s="152"/>
      <c r="I526" s="151">
        <f t="shared" si="100"/>
        <v>25650000000</v>
      </c>
      <c r="J526" s="152">
        <f>SUM('[1]gastos ctas'!J526+[2]gctas!J526+[6]ct!J526)</f>
        <v>714780723</v>
      </c>
      <c r="K526" s="25">
        <f t="shared" si="103"/>
        <v>2.7866694853801168</v>
      </c>
      <c r="L526" s="150">
        <f t="shared" si="101"/>
        <v>11242281315</v>
      </c>
      <c r="M526" s="25">
        <f t="shared" si="104"/>
        <v>43.829556783625726</v>
      </c>
      <c r="N526" s="152">
        <f>SUM('[1]gastos ctas'!N526+[2]gctas!N526+[6]ct!N526)</f>
        <v>11957062038</v>
      </c>
      <c r="O526" s="25">
        <f t="shared" si="105"/>
        <v>46.61622626900585</v>
      </c>
      <c r="P526" s="151">
        <f t="shared" si="102"/>
        <v>13692937962</v>
      </c>
      <c r="R526" s="152">
        <f>SUM('[1]gastos ctas'!E526+[2]gctas!E526+[6]ct!E526)</f>
        <v>0</v>
      </c>
      <c r="S526" s="191">
        <f t="shared" si="106"/>
        <v>0</v>
      </c>
    </row>
    <row r="527" spans="1:19" ht="26.25" x14ac:dyDescent="0.25">
      <c r="A527" s="147">
        <v>3311401050749</v>
      </c>
      <c r="B527" s="33" t="s">
        <v>779</v>
      </c>
      <c r="C527" s="148"/>
      <c r="D527" s="149">
        <f>SUM(D528)</f>
        <v>2569865000</v>
      </c>
      <c r="E527" s="149">
        <f>SUM(E528)</f>
        <v>0</v>
      </c>
      <c r="F527" s="150">
        <f t="shared" si="98"/>
        <v>2569865000</v>
      </c>
      <c r="G527" s="25">
        <f t="shared" si="99"/>
        <v>9.9462131148111872E-3</v>
      </c>
      <c r="H527" s="149">
        <f>SUM(H528)</f>
        <v>0</v>
      </c>
      <c r="I527" s="151">
        <f t="shared" si="100"/>
        <v>2569865000</v>
      </c>
      <c r="J527" s="149">
        <f>SUM(J528)</f>
        <v>127684065</v>
      </c>
      <c r="K527" s="25">
        <f t="shared" si="103"/>
        <v>4.9685125483245232</v>
      </c>
      <c r="L527" s="150">
        <f t="shared" si="101"/>
        <v>2261821935</v>
      </c>
      <c r="M527" s="25">
        <f t="shared" si="104"/>
        <v>88.013258867683703</v>
      </c>
      <c r="N527" s="149">
        <f>SUM(N528)</f>
        <v>2389506000</v>
      </c>
      <c r="O527" s="25">
        <f t="shared" si="105"/>
        <v>92.981771416008229</v>
      </c>
      <c r="P527" s="151">
        <f t="shared" si="102"/>
        <v>180359000</v>
      </c>
      <c r="R527" s="152">
        <f>SUM('[1]gastos ctas'!E527+[2]gctas!E527+[6]ct!E527)</f>
        <v>0</v>
      </c>
      <c r="S527" s="191">
        <f t="shared" si="106"/>
        <v>0</v>
      </c>
    </row>
    <row r="528" spans="1:19" ht="26.25" x14ac:dyDescent="0.25">
      <c r="A528" s="147">
        <v>3311401050749120</v>
      </c>
      <c r="B528" s="33" t="s">
        <v>779</v>
      </c>
      <c r="C528" s="148"/>
      <c r="D528" s="152">
        <f>SUM('[1]gastos ctas'!D528+[2]gctas!D528+[6]ct!D528)</f>
        <v>2569865000</v>
      </c>
      <c r="E528" s="152">
        <f>SUM('[1]gastos ctas'!E528+[2]gctas!E528+[6]ct!E528)</f>
        <v>0</v>
      </c>
      <c r="F528" s="150">
        <f t="shared" si="98"/>
        <v>2569865000</v>
      </c>
      <c r="G528" s="25">
        <f t="shared" si="99"/>
        <v>9.9462131148111872E-3</v>
      </c>
      <c r="H528" s="152"/>
      <c r="I528" s="151">
        <f t="shared" si="100"/>
        <v>2569865000</v>
      </c>
      <c r="J528" s="152">
        <f>SUM('[1]gastos ctas'!J528+[2]gctas!J528+[6]ct!J528)</f>
        <v>127684065</v>
      </c>
      <c r="K528" s="25">
        <f t="shared" si="103"/>
        <v>4.9685125483245232</v>
      </c>
      <c r="L528" s="150">
        <f t="shared" si="101"/>
        <v>2261821935</v>
      </c>
      <c r="M528" s="25">
        <f t="shared" si="104"/>
        <v>88.013258867683703</v>
      </c>
      <c r="N528" s="152">
        <f>SUM('[1]gastos ctas'!N528+[2]gctas!N528+[6]ct!N528)</f>
        <v>2389506000</v>
      </c>
      <c r="O528" s="25">
        <f t="shared" si="105"/>
        <v>92.981771416008229</v>
      </c>
      <c r="P528" s="151">
        <f t="shared" si="102"/>
        <v>180359000</v>
      </c>
      <c r="R528" s="152">
        <f>SUM('[1]gastos ctas'!E528+[2]gctas!E528+[6]ct!E528)</f>
        <v>0</v>
      </c>
      <c r="S528" s="191">
        <f t="shared" si="106"/>
        <v>0</v>
      </c>
    </row>
    <row r="529" spans="1:19" ht="26.25" x14ac:dyDescent="0.25">
      <c r="A529" s="147">
        <v>3311401050760</v>
      </c>
      <c r="B529" s="33" t="s">
        <v>780</v>
      </c>
      <c r="C529" s="148"/>
      <c r="D529" s="149">
        <f>SUM(D530)</f>
        <v>32711717000</v>
      </c>
      <c r="E529" s="149">
        <f>SUM(E530)</f>
        <v>-33081000</v>
      </c>
      <c r="F529" s="150">
        <f t="shared" ref="F529:F594" si="107">SUM(D529+E529)</f>
        <v>32678636000</v>
      </c>
      <c r="G529" s="25">
        <f t="shared" si="99"/>
        <v>0.12647694643778601</v>
      </c>
      <c r="H529" s="149">
        <f>SUM(H530)</f>
        <v>0</v>
      </c>
      <c r="I529" s="151">
        <f t="shared" si="100"/>
        <v>32678636000</v>
      </c>
      <c r="J529" s="149">
        <f>SUM(J530)</f>
        <v>273543846</v>
      </c>
      <c r="K529" s="25">
        <f t="shared" si="103"/>
        <v>0.83707241024380574</v>
      </c>
      <c r="L529" s="150">
        <f t="shared" si="101"/>
        <v>8607111854</v>
      </c>
      <c r="M529" s="25">
        <f t="shared" si="104"/>
        <v>26.338650897179427</v>
      </c>
      <c r="N529" s="149">
        <f>SUM(N530)</f>
        <v>8880655700</v>
      </c>
      <c r="O529" s="25">
        <f t="shared" si="105"/>
        <v>27.175723307423233</v>
      </c>
      <c r="P529" s="151">
        <f t="shared" si="102"/>
        <v>23797980300</v>
      </c>
      <c r="R529" s="152">
        <f>SUM('[1]gastos ctas'!E529+[2]gctas!E529+[6]ct!E529)</f>
        <v>-33081000</v>
      </c>
      <c r="S529" s="191">
        <f t="shared" si="106"/>
        <v>0</v>
      </c>
    </row>
    <row r="530" spans="1:19" ht="26.25" x14ac:dyDescent="0.25">
      <c r="A530" s="147">
        <v>3311401050760120</v>
      </c>
      <c r="B530" s="33" t="s">
        <v>780</v>
      </c>
      <c r="C530" s="148"/>
      <c r="D530" s="152">
        <f>SUM('[1]gastos ctas'!D530+[2]gctas!D530+[6]ct!D530)</f>
        <v>32711717000</v>
      </c>
      <c r="E530" s="152">
        <f>SUM('[1]gastos ctas'!E530+[2]gctas!E530+[6]ct!E530)</f>
        <v>-33081000</v>
      </c>
      <c r="F530" s="150">
        <f t="shared" si="107"/>
        <v>32678636000</v>
      </c>
      <c r="G530" s="25">
        <f t="shared" si="99"/>
        <v>0.12647694643778601</v>
      </c>
      <c r="H530" s="152"/>
      <c r="I530" s="151">
        <f t="shared" ref="I530:I595" si="108">SUM(F530-H530)</f>
        <v>32678636000</v>
      </c>
      <c r="J530" s="152">
        <f>SUM('[1]gastos ctas'!J530+[2]gctas!J530+[6]ct!J530)</f>
        <v>273543846</v>
      </c>
      <c r="K530" s="25">
        <f t="shared" si="103"/>
        <v>0.83707241024380574</v>
      </c>
      <c r="L530" s="150">
        <f t="shared" si="101"/>
        <v>8607111854</v>
      </c>
      <c r="M530" s="25">
        <f t="shared" si="104"/>
        <v>26.338650897179427</v>
      </c>
      <c r="N530" s="152">
        <f>SUM('[1]gastos ctas'!N530+[2]gctas!N530+[6]ct!N530)</f>
        <v>8880655700</v>
      </c>
      <c r="O530" s="25">
        <f t="shared" si="105"/>
        <v>27.175723307423233</v>
      </c>
      <c r="P530" s="151">
        <f t="shared" si="102"/>
        <v>23797980300</v>
      </c>
      <c r="R530" s="152">
        <f>SUM('[1]gastos ctas'!E530+[2]gctas!E530+[6]ct!E530)</f>
        <v>-33081000</v>
      </c>
      <c r="S530" s="191">
        <f t="shared" si="106"/>
        <v>0</v>
      </c>
    </row>
    <row r="531" spans="1:19" x14ac:dyDescent="0.25">
      <c r="A531" s="147">
        <v>3311401050764</v>
      </c>
      <c r="B531" s="33" t="s">
        <v>781</v>
      </c>
      <c r="C531" s="148"/>
      <c r="D531" s="149">
        <f>SUM(D532)</f>
        <v>2230137000</v>
      </c>
      <c r="E531" s="149">
        <f>SUM(E532)</f>
        <v>0</v>
      </c>
      <c r="F531" s="150">
        <f t="shared" si="107"/>
        <v>2230137000</v>
      </c>
      <c r="G531" s="25">
        <f t="shared" si="99"/>
        <v>8.6313552957940111E-3</v>
      </c>
      <c r="H531" s="149">
        <f>SUM(H532)</f>
        <v>0</v>
      </c>
      <c r="I531" s="151">
        <f t="shared" si="108"/>
        <v>2230137000</v>
      </c>
      <c r="J531" s="149">
        <f>SUM(J532)</f>
        <v>172276099</v>
      </c>
      <c r="K531" s="25">
        <f t="shared" si="103"/>
        <v>7.7249110256455102</v>
      </c>
      <c r="L531" s="150">
        <f t="shared" si="101"/>
        <v>1817141901</v>
      </c>
      <c r="M531" s="25">
        <f t="shared" si="104"/>
        <v>81.481178106995216</v>
      </c>
      <c r="N531" s="149">
        <f>SUM(N532)</f>
        <v>1989418000</v>
      </c>
      <c r="O531" s="25">
        <f t="shared" si="105"/>
        <v>89.206089132640727</v>
      </c>
      <c r="P531" s="151">
        <f t="shared" si="102"/>
        <v>240719000</v>
      </c>
      <c r="R531" s="152">
        <f>SUM('[1]gastos ctas'!E531+[2]gctas!E531+[6]ct!E531)</f>
        <v>0</v>
      </c>
      <c r="S531" s="191">
        <f t="shared" si="106"/>
        <v>0</v>
      </c>
    </row>
    <row r="532" spans="1:19" x14ac:dyDescent="0.25">
      <c r="A532" s="147">
        <v>3311401050764120</v>
      </c>
      <c r="B532" s="33" t="s">
        <v>781</v>
      </c>
      <c r="C532" s="148"/>
      <c r="D532" s="152">
        <f>SUM('[1]gastos ctas'!D532+[2]gctas!D532+[6]ct!D532)</f>
        <v>2230137000</v>
      </c>
      <c r="E532" s="152">
        <f>SUM('[1]gastos ctas'!E532+[2]gctas!E532+[6]ct!E532)</f>
        <v>0</v>
      </c>
      <c r="F532" s="150">
        <f t="shared" si="107"/>
        <v>2230137000</v>
      </c>
      <c r="G532" s="25">
        <f t="shared" si="99"/>
        <v>8.6313552957940111E-3</v>
      </c>
      <c r="H532" s="152"/>
      <c r="I532" s="151">
        <f t="shared" si="108"/>
        <v>2230137000</v>
      </c>
      <c r="J532" s="152">
        <f>SUM('[1]gastos ctas'!J532+[2]gctas!J532+[6]ct!J532)</f>
        <v>172276099</v>
      </c>
      <c r="K532" s="25">
        <f t="shared" si="103"/>
        <v>7.7249110256455102</v>
      </c>
      <c r="L532" s="150">
        <f t="shared" si="101"/>
        <v>1817141901</v>
      </c>
      <c r="M532" s="25">
        <f t="shared" si="104"/>
        <v>81.481178106995216</v>
      </c>
      <c r="N532" s="152">
        <f>SUM('[1]gastos ctas'!N532+[2]gctas!N532+[6]ct!N532)</f>
        <v>1989418000</v>
      </c>
      <c r="O532" s="25">
        <f t="shared" si="105"/>
        <v>89.206089132640727</v>
      </c>
      <c r="P532" s="151">
        <f t="shared" si="102"/>
        <v>240719000</v>
      </c>
      <c r="R532" s="152">
        <f>SUM('[1]gastos ctas'!E532+[2]gctas!E532+[6]ct!E532)</f>
        <v>0</v>
      </c>
      <c r="S532" s="191">
        <f t="shared" si="106"/>
        <v>0</v>
      </c>
    </row>
    <row r="533" spans="1:19" ht="26.25" x14ac:dyDescent="0.25">
      <c r="A533" s="175">
        <v>3311401050772</v>
      </c>
      <c r="B533" s="33" t="s">
        <v>782</v>
      </c>
      <c r="C533" s="148"/>
      <c r="D533" s="149">
        <f>SUM(D534:D535)</f>
        <v>1280000000</v>
      </c>
      <c r="E533" s="149">
        <f>SUM(E534:E535)</f>
        <v>0</v>
      </c>
      <c r="F533" s="150">
        <f t="shared" si="107"/>
        <v>1280000000</v>
      </c>
      <c r="G533" s="25">
        <f t="shared" ref="G533:G602" si="109">IF(OR(F533=0,F$7=0),0,F533/F$7)*100</f>
        <v>4.9540161786546452E-3</v>
      </c>
      <c r="H533" s="149">
        <f>SUM(H534:H535)</f>
        <v>0</v>
      </c>
      <c r="I533" s="151">
        <f t="shared" si="108"/>
        <v>1280000000</v>
      </c>
      <c r="J533" s="149">
        <f>SUM(J534:J535)</f>
        <v>80000000</v>
      </c>
      <c r="K533" s="25">
        <f t="shared" si="103"/>
        <v>6.25</v>
      </c>
      <c r="L533" s="150">
        <f t="shared" si="101"/>
        <v>333000000</v>
      </c>
      <c r="M533" s="25">
        <f t="shared" si="104"/>
        <v>26.015624999999996</v>
      </c>
      <c r="N533" s="149">
        <f>SUM(N534:N535)</f>
        <v>413000000</v>
      </c>
      <c r="O533" s="25">
        <f t="shared" si="105"/>
        <v>32.265625</v>
      </c>
      <c r="P533" s="151">
        <f t="shared" si="102"/>
        <v>867000000</v>
      </c>
      <c r="R533" s="152">
        <f>SUM('[1]gastos ctas'!E533+[2]gctas!E533+[6]ct!E533)</f>
        <v>0</v>
      </c>
      <c r="S533" s="191">
        <f t="shared" si="106"/>
        <v>0</v>
      </c>
    </row>
    <row r="534" spans="1:19" ht="26.25" x14ac:dyDescent="0.25">
      <c r="A534" s="175">
        <v>3311401050772120</v>
      </c>
      <c r="B534" s="33" t="s">
        <v>782</v>
      </c>
      <c r="C534" s="148"/>
      <c r="D534" s="152">
        <f>SUM('[1]gastos ctas'!D534+[2]gctas!D534+[6]ct!D534)</f>
        <v>100000000</v>
      </c>
      <c r="E534" s="152">
        <f>SUM('[1]gastos ctas'!E534+[2]gctas!E534+[6]ct!E534)</f>
        <v>0</v>
      </c>
      <c r="F534" s="150">
        <f t="shared" si="107"/>
        <v>100000000</v>
      </c>
      <c r="G534" s="25">
        <f t="shared" si="109"/>
        <v>3.8703251395739416E-4</v>
      </c>
      <c r="H534" s="152"/>
      <c r="I534" s="151">
        <f t="shared" si="108"/>
        <v>100000000</v>
      </c>
      <c r="J534" s="152">
        <f>SUM('[1]gastos ctas'!J534+[2]gctas!J534+[6]ct!J534)</f>
        <v>0</v>
      </c>
      <c r="K534" s="25">
        <f t="shared" si="103"/>
        <v>0</v>
      </c>
      <c r="L534" s="150">
        <f t="shared" si="101"/>
        <v>33000000</v>
      </c>
      <c r="M534" s="25">
        <f t="shared" si="104"/>
        <v>33</v>
      </c>
      <c r="N534" s="152">
        <f>SUM('[1]gastos ctas'!N534+[2]gctas!N534+[6]ct!N534)</f>
        <v>33000000</v>
      </c>
      <c r="O534" s="25">
        <f t="shared" si="105"/>
        <v>33</v>
      </c>
      <c r="P534" s="151">
        <f t="shared" si="102"/>
        <v>67000000</v>
      </c>
      <c r="R534" s="152">
        <f>SUM('[1]gastos ctas'!E534+[2]gctas!E534+[6]ct!E534)</f>
        <v>0</v>
      </c>
      <c r="S534" s="191">
        <f t="shared" si="106"/>
        <v>0</v>
      </c>
    </row>
    <row r="535" spans="1:19" ht="26.25" x14ac:dyDescent="0.25">
      <c r="A535" s="175">
        <v>3311401050772120</v>
      </c>
      <c r="B535" s="33" t="s">
        <v>782</v>
      </c>
      <c r="C535" s="148"/>
      <c r="D535" s="152">
        <f>SUM('[1]gastos ctas'!D535+[2]gctas!D535+[6]ct!D535)</f>
        <v>1180000000</v>
      </c>
      <c r="E535" s="152">
        <f>SUM('[1]gastos ctas'!E535+[2]gctas!E535+[6]ct!E535)</f>
        <v>0</v>
      </c>
      <c r="F535" s="150">
        <f t="shared" si="107"/>
        <v>1180000000</v>
      </c>
      <c r="G535" s="25">
        <f t="shared" si="109"/>
        <v>4.5669836646972505E-3</v>
      </c>
      <c r="H535" s="152"/>
      <c r="I535" s="151">
        <f t="shared" si="108"/>
        <v>1180000000</v>
      </c>
      <c r="J535" s="152">
        <f>SUM('[1]gastos ctas'!J535+[2]gctas!J535+[6]ct!J535)</f>
        <v>80000000</v>
      </c>
      <c r="K535" s="25">
        <f t="shared" si="103"/>
        <v>6.7796610169491522</v>
      </c>
      <c r="L535" s="150">
        <f t="shared" si="101"/>
        <v>300000000</v>
      </c>
      <c r="M535" s="25">
        <f t="shared" si="104"/>
        <v>25.423728813559322</v>
      </c>
      <c r="N535" s="152">
        <f>SUM('[1]gastos ctas'!N535+[2]gctas!N535+[6]ct!N535)</f>
        <v>380000000</v>
      </c>
      <c r="O535" s="25">
        <f t="shared" si="105"/>
        <v>32.20338983050847</v>
      </c>
      <c r="P535" s="151">
        <f t="shared" si="102"/>
        <v>800000000</v>
      </c>
      <c r="R535" s="152">
        <f>SUM('[1]gastos ctas'!E535+[2]gctas!E535+[6]ct!E535)</f>
        <v>0</v>
      </c>
      <c r="S535" s="191">
        <f t="shared" si="106"/>
        <v>0</v>
      </c>
    </row>
    <row r="536" spans="1:19" ht="26.25" x14ac:dyDescent="0.25">
      <c r="A536" s="147">
        <v>3311401050779</v>
      </c>
      <c r="B536" s="33" t="s">
        <v>783</v>
      </c>
      <c r="C536" s="148"/>
      <c r="D536" s="149">
        <f>SUM(D537)</f>
        <v>1745390000</v>
      </c>
      <c r="E536" s="149">
        <f>SUM(E537)</f>
        <v>-381000000</v>
      </c>
      <c r="F536" s="150">
        <f t="shared" si="107"/>
        <v>1364390000</v>
      </c>
      <c r="G536" s="25">
        <f t="shared" si="109"/>
        <v>5.2806329171832898E-3</v>
      </c>
      <c r="H536" s="149">
        <f>SUM(H537)</f>
        <v>0</v>
      </c>
      <c r="I536" s="151">
        <f t="shared" si="108"/>
        <v>1364390000</v>
      </c>
      <c r="J536" s="149">
        <f>SUM(J537)</f>
        <v>62437982</v>
      </c>
      <c r="K536" s="25">
        <f t="shared" si="103"/>
        <v>4.57625620240547</v>
      </c>
      <c r="L536" s="150">
        <f t="shared" si="101"/>
        <v>362809788</v>
      </c>
      <c r="M536" s="25">
        <f t="shared" si="104"/>
        <v>26.591354964489629</v>
      </c>
      <c r="N536" s="149">
        <f>SUM(N537)</f>
        <v>425247770</v>
      </c>
      <c r="O536" s="25">
        <f t="shared" si="105"/>
        <v>31.167611166895099</v>
      </c>
      <c r="P536" s="151">
        <f t="shared" ref="P536:P601" si="110">SUM(F536-N536)</f>
        <v>939142230</v>
      </c>
      <c r="R536" s="152">
        <f>SUM('[1]gastos ctas'!E536+[2]gctas!E536+[6]ct!E536)</f>
        <v>-381000000</v>
      </c>
      <c r="S536" s="191">
        <f t="shared" si="106"/>
        <v>0</v>
      </c>
    </row>
    <row r="537" spans="1:19" ht="26.25" x14ac:dyDescent="0.25">
      <c r="A537" s="147">
        <v>3311401050779120</v>
      </c>
      <c r="B537" s="33" t="s">
        <v>783</v>
      </c>
      <c r="C537" s="148"/>
      <c r="D537" s="152">
        <f>SUM('[1]gastos ctas'!D537+[2]gctas!D537+[6]ct!D537)</f>
        <v>1745390000</v>
      </c>
      <c r="E537" s="152">
        <f>SUM('[1]gastos ctas'!E537+[2]gctas!E537+[6]ct!E537)</f>
        <v>-381000000</v>
      </c>
      <c r="F537" s="150">
        <f t="shared" si="107"/>
        <v>1364390000</v>
      </c>
      <c r="G537" s="25">
        <f t="shared" si="109"/>
        <v>5.2806329171832898E-3</v>
      </c>
      <c r="H537" s="152"/>
      <c r="I537" s="151">
        <f t="shared" si="108"/>
        <v>1364390000</v>
      </c>
      <c r="J537" s="152">
        <f>SUM('[1]gastos ctas'!J537+[2]gctas!J537+[6]ct!J537)</f>
        <v>62437982</v>
      </c>
      <c r="K537" s="25">
        <f t="shared" si="103"/>
        <v>4.57625620240547</v>
      </c>
      <c r="L537" s="150">
        <f t="shared" ref="L537:L602" si="111">SUM(N537-J537)</f>
        <v>362809788</v>
      </c>
      <c r="M537" s="25">
        <f t="shared" si="104"/>
        <v>26.591354964489629</v>
      </c>
      <c r="N537" s="152">
        <f>SUM('[1]gastos ctas'!N537+[2]gctas!N537+[6]ct!N537)</f>
        <v>425247770</v>
      </c>
      <c r="O537" s="25">
        <f t="shared" si="105"/>
        <v>31.167611166895099</v>
      </c>
      <c r="P537" s="151">
        <f t="shared" si="110"/>
        <v>939142230</v>
      </c>
      <c r="R537" s="152">
        <f>SUM('[1]gastos ctas'!E537+[2]gctas!E537+[6]ct!E537)</f>
        <v>-381000000</v>
      </c>
      <c r="S537" s="191">
        <f t="shared" si="106"/>
        <v>0</v>
      </c>
    </row>
    <row r="538" spans="1:19" ht="77.25" x14ac:dyDescent="0.25">
      <c r="A538" s="147">
        <v>3311401050797</v>
      </c>
      <c r="B538" s="33" t="s">
        <v>784</v>
      </c>
      <c r="C538" s="148"/>
      <c r="D538" s="149">
        <f>SUM(D539)</f>
        <v>270000000</v>
      </c>
      <c r="E538" s="149">
        <f>SUM(E539)</f>
        <v>0</v>
      </c>
      <c r="F538" s="150">
        <f t="shared" si="107"/>
        <v>270000000</v>
      </c>
      <c r="G538" s="25">
        <f t="shared" si="109"/>
        <v>1.0449877876849642E-3</v>
      </c>
      <c r="H538" s="149">
        <f>SUM(H539)</f>
        <v>0</v>
      </c>
      <c r="I538" s="151">
        <f t="shared" si="108"/>
        <v>270000000</v>
      </c>
      <c r="J538" s="149">
        <f>SUM(J539)</f>
        <v>0</v>
      </c>
      <c r="K538" s="25">
        <f t="shared" si="103"/>
        <v>0</v>
      </c>
      <c r="L538" s="150">
        <f t="shared" si="111"/>
        <v>0</v>
      </c>
      <c r="M538" s="25">
        <f t="shared" si="104"/>
        <v>0</v>
      </c>
      <c r="N538" s="149">
        <f>SUM(N539)</f>
        <v>0</v>
      </c>
      <c r="O538" s="25">
        <f t="shared" si="105"/>
        <v>0</v>
      </c>
      <c r="P538" s="151">
        <f t="shared" si="110"/>
        <v>270000000</v>
      </c>
      <c r="R538" s="152">
        <f>SUM('[1]gastos ctas'!E538+[2]gctas!E538+[6]ct!E538)</f>
        <v>0</v>
      </c>
      <c r="S538" s="191">
        <f t="shared" si="106"/>
        <v>0</v>
      </c>
    </row>
    <row r="539" spans="1:19" ht="77.25" x14ac:dyDescent="0.25">
      <c r="A539" s="147">
        <v>3311401050797120</v>
      </c>
      <c r="B539" s="33" t="s">
        <v>784</v>
      </c>
      <c r="C539" s="148"/>
      <c r="D539" s="152">
        <f>SUM('[1]gastos ctas'!D539+[2]gctas!D539+[6]ct!D539)</f>
        <v>270000000</v>
      </c>
      <c r="E539" s="152">
        <f>SUM('[1]gastos ctas'!E539+[2]gctas!E539+[6]ct!E539)</f>
        <v>0</v>
      </c>
      <c r="F539" s="150">
        <f t="shared" si="107"/>
        <v>270000000</v>
      </c>
      <c r="G539" s="25">
        <f t="shared" si="109"/>
        <v>1.0449877876849642E-3</v>
      </c>
      <c r="H539" s="152"/>
      <c r="I539" s="151">
        <f t="shared" si="108"/>
        <v>270000000</v>
      </c>
      <c r="J539" s="152">
        <f>SUM('[1]gastos ctas'!J539+[2]gctas!J539+[6]ct!J539)</f>
        <v>0</v>
      </c>
      <c r="K539" s="25">
        <f t="shared" si="103"/>
        <v>0</v>
      </c>
      <c r="L539" s="150">
        <f t="shared" si="111"/>
        <v>0</v>
      </c>
      <c r="M539" s="25">
        <f t="shared" si="104"/>
        <v>0</v>
      </c>
      <c r="N539" s="152">
        <f>SUM('[1]gastos ctas'!N539+[2]gctas!N539+[6]ct!N539)</f>
        <v>0</v>
      </c>
      <c r="O539" s="25">
        <f t="shared" si="105"/>
        <v>0</v>
      </c>
      <c r="P539" s="151">
        <f t="shared" si="110"/>
        <v>270000000</v>
      </c>
      <c r="R539" s="152">
        <f>SUM('[1]gastos ctas'!E539+[2]gctas!E539+[6]ct!E539)</f>
        <v>0</v>
      </c>
      <c r="S539" s="191">
        <f t="shared" si="106"/>
        <v>0</v>
      </c>
    </row>
    <row r="540" spans="1:19" ht="51.75" x14ac:dyDescent="0.25">
      <c r="A540" s="147">
        <v>3311401050828</v>
      </c>
      <c r="B540" s="33" t="s">
        <v>785</v>
      </c>
      <c r="C540" s="148"/>
      <c r="D540" s="149">
        <f>SUM(D541)</f>
        <v>1130706000</v>
      </c>
      <c r="E540" s="149">
        <f>SUM(E541)</f>
        <v>0</v>
      </c>
      <c r="F540" s="150">
        <f t="shared" si="107"/>
        <v>1130706000</v>
      </c>
      <c r="G540" s="25">
        <f t="shared" si="109"/>
        <v>4.3761998572670931E-3</v>
      </c>
      <c r="H540" s="149">
        <f>SUM(H541)</f>
        <v>0</v>
      </c>
      <c r="I540" s="151">
        <f t="shared" si="108"/>
        <v>1130706000</v>
      </c>
      <c r="J540" s="149">
        <f>SUM(J541)</f>
        <v>0</v>
      </c>
      <c r="K540" s="25">
        <f t="shared" si="103"/>
        <v>0</v>
      </c>
      <c r="L540" s="150">
        <f t="shared" si="111"/>
        <v>297250000</v>
      </c>
      <c r="M540" s="25">
        <f t="shared" si="104"/>
        <v>26.288884997514828</v>
      </c>
      <c r="N540" s="149">
        <f>SUM(N541)</f>
        <v>297250000</v>
      </c>
      <c r="O540" s="25">
        <f t="shared" si="105"/>
        <v>26.288884997514828</v>
      </c>
      <c r="P540" s="151">
        <f t="shared" si="110"/>
        <v>833456000</v>
      </c>
      <c r="R540" s="152">
        <f>SUM('[1]gastos ctas'!E540+[2]gctas!E540+[6]ct!E540)</f>
        <v>0</v>
      </c>
      <c r="S540" s="191">
        <f t="shared" si="106"/>
        <v>0</v>
      </c>
    </row>
    <row r="541" spans="1:19" ht="51.75" x14ac:dyDescent="0.25">
      <c r="A541" s="147">
        <v>3311401050828120</v>
      </c>
      <c r="B541" s="33" t="s">
        <v>785</v>
      </c>
      <c r="C541" s="148"/>
      <c r="D541" s="152">
        <f>SUM('[1]gastos ctas'!D541+[2]gctas!D541+[6]ct!D541)</f>
        <v>1130706000</v>
      </c>
      <c r="E541" s="152">
        <f>SUM('[1]gastos ctas'!E541+[2]gctas!E541+[6]ct!E541)</f>
        <v>0</v>
      </c>
      <c r="F541" s="150">
        <f t="shared" si="107"/>
        <v>1130706000</v>
      </c>
      <c r="G541" s="25">
        <f t="shared" si="109"/>
        <v>4.3761998572670931E-3</v>
      </c>
      <c r="H541" s="152"/>
      <c r="I541" s="151">
        <f t="shared" si="108"/>
        <v>1130706000</v>
      </c>
      <c r="J541" s="152">
        <f>SUM('[1]gastos ctas'!J541+[2]gctas!J541+[6]ct!J541)</f>
        <v>0</v>
      </c>
      <c r="K541" s="25">
        <f t="shared" si="103"/>
        <v>0</v>
      </c>
      <c r="L541" s="150">
        <f t="shared" si="111"/>
        <v>297250000</v>
      </c>
      <c r="M541" s="25">
        <f t="shared" si="104"/>
        <v>26.288884997514828</v>
      </c>
      <c r="N541" s="152">
        <f>SUM('[1]gastos ctas'!N541+[2]gctas!N541+[6]ct!N541)</f>
        <v>297250000</v>
      </c>
      <c r="O541" s="25">
        <f t="shared" si="105"/>
        <v>26.288884997514828</v>
      </c>
      <c r="P541" s="151">
        <f t="shared" si="110"/>
        <v>833456000</v>
      </c>
      <c r="R541" s="152">
        <f>SUM('[1]gastos ctas'!E541+[2]gctas!E541+[6]ct!E541)</f>
        <v>0</v>
      </c>
      <c r="S541" s="191">
        <f t="shared" si="106"/>
        <v>0</v>
      </c>
    </row>
    <row r="542" spans="1:19" ht="26.25" x14ac:dyDescent="0.25">
      <c r="A542" s="147">
        <v>3311401050829</v>
      </c>
      <c r="B542" s="33" t="s">
        <v>786</v>
      </c>
      <c r="C542" s="148"/>
      <c r="D542" s="149">
        <f>SUM(D543)</f>
        <v>982000000</v>
      </c>
      <c r="E542" s="149">
        <f>SUM(E543)</f>
        <v>0</v>
      </c>
      <c r="F542" s="150">
        <f t="shared" si="107"/>
        <v>982000000</v>
      </c>
      <c r="G542" s="25">
        <f t="shared" si="109"/>
        <v>3.8006592870616107E-3</v>
      </c>
      <c r="H542" s="149">
        <f>SUM(H543)</f>
        <v>0</v>
      </c>
      <c r="I542" s="151">
        <f t="shared" si="108"/>
        <v>982000000</v>
      </c>
      <c r="J542" s="149">
        <f>SUM(J543)</f>
        <v>11516667</v>
      </c>
      <c r="K542" s="25">
        <f t="shared" si="103"/>
        <v>1.1727766802443993</v>
      </c>
      <c r="L542" s="150">
        <f t="shared" si="111"/>
        <v>318483333</v>
      </c>
      <c r="M542" s="25">
        <f t="shared" si="104"/>
        <v>32.432111303462321</v>
      </c>
      <c r="N542" s="149">
        <f>SUM(N543)</f>
        <v>330000000</v>
      </c>
      <c r="O542" s="25">
        <f t="shared" si="105"/>
        <v>33.604887983706725</v>
      </c>
      <c r="P542" s="151">
        <f t="shared" si="110"/>
        <v>652000000</v>
      </c>
      <c r="R542" s="152">
        <f>SUM('[1]gastos ctas'!E542+[2]gctas!E542+[6]ct!E542)</f>
        <v>0</v>
      </c>
      <c r="S542" s="191">
        <f t="shared" si="106"/>
        <v>0</v>
      </c>
    </row>
    <row r="543" spans="1:19" ht="26.25" x14ac:dyDescent="0.25">
      <c r="A543" s="147">
        <v>3311401050829120</v>
      </c>
      <c r="B543" s="33" t="s">
        <v>786</v>
      </c>
      <c r="C543" s="148"/>
      <c r="D543" s="152">
        <f>SUM('[1]gastos ctas'!D543+[2]gctas!D543+[6]ct!D543)</f>
        <v>982000000</v>
      </c>
      <c r="E543" s="152">
        <f>SUM('[1]gastos ctas'!E543+[2]gctas!E543+[6]ct!E543)</f>
        <v>0</v>
      </c>
      <c r="F543" s="150">
        <f t="shared" si="107"/>
        <v>982000000</v>
      </c>
      <c r="G543" s="25">
        <f t="shared" si="109"/>
        <v>3.8006592870616107E-3</v>
      </c>
      <c r="H543" s="152"/>
      <c r="I543" s="151">
        <f t="shared" si="108"/>
        <v>982000000</v>
      </c>
      <c r="J543" s="152">
        <f>SUM('[1]gastos ctas'!J543+[2]gctas!J543+[6]ct!J543)</f>
        <v>11516667</v>
      </c>
      <c r="K543" s="25">
        <f t="shared" si="103"/>
        <v>1.1727766802443993</v>
      </c>
      <c r="L543" s="150">
        <f t="shared" si="111"/>
        <v>318483333</v>
      </c>
      <c r="M543" s="25">
        <f t="shared" si="104"/>
        <v>32.432111303462321</v>
      </c>
      <c r="N543" s="152">
        <f>SUM('[1]gastos ctas'!N543+[2]gctas!N543+[6]ct!N543)</f>
        <v>330000000</v>
      </c>
      <c r="O543" s="25">
        <f t="shared" si="105"/>
        <v>33.604887983706725</v>
      </c>
      <c r="P543" s="151">
        <f t="shared" si="110"/>
        <v>652000000</v>
      </c>
      <c r="R543" s="152">
        <f>SUM('[1]gastos ctas'!E543+[2]gctas!E543+[6]ct!E543)</f>
        <v>0</v>
      </c>
      <c r="S543" s="191">
        <f t="shared" si="106"/>
        <v>0</v>
      </c>
    </row>
    <row r="544" spans="1:19" x14ac:dyDescent="0.25">
      <c r="A544" s="175">
        <v>3311401050847</v>
      </c>
      <c r="B544" s="33" t="s">
        <v>787</v>
      </c>
      <c r="C544" s="148"/>
      <c r="D544" s="149">
        <f>SUM(D545)</f>
        <v>1410000000</v>
      </c>
      <c r="E544" s="149">
        <f>SUM(E545)</f>
        <v>0</v>
      </c>
      <c r="F544" s="150">
        <f t="shared" si="107"/>
        <v>1410000000</v>
      </c>
      <c r="G544" s="25">
        <f t="shared" si="109"/>
        <v>5.4571584467992575E-3</v>
      </c>
      <c r="H544" s="149">
        <f>SUM(H545)</f>
        <v>0</v>
      </c>
      <c r="I544" s="151">
        <f t="shared" si="108"/>
        <v>1410000000</v>
      </c>
      <c r="J544" s="149">
        <f>SUM(J545)</f>
        <v>36750682</v>
      </c>
      <c r="K544" s="25">
        <f t="shared" si="103"/>
        <v>2.6064313475177308</v>
      </c>
      <c r="L544" s="150">
        <f t="shared" si="111"/>
        <v>548606124</v>
      </c>
      <c r="M544" s="25">
        <f t="shared" si="104"/>
        <v>38.908235744680852</v>
      </c>
      <c r="N544" s="149">
        <f>SUM(N545)</f>
        <v>585356806</v>
      </c>
      <c r="O544" s="25">
        <f t="shared" si="105"/>
        <v>41.514667092198579</v>
      </c>
      <c r="P544" s="151">
        <f t="shared" si="110"/>
        <v>824643194</v>
      </c>
      <c r="R544" s="152">
        <f>SUM('[1]gastos ctas'!E544+[2]gctas!E544+[6]ct!E544)</f>
        <v>0</v>
      </c>
      <c r="S544" s="191">
        <f t="shared" si="106"/>
        <v>0</v>
      </c>
    </row>
    <row r="545" spans="1:19" x14ac:dyDescent="0.25">
      <c r="A545" s="175">
        <v>3311401050847120</v>
      </c>
      <c r="B545" s="33" t="s">
        <v>787</v>
      </c>
      <c r="C545" s="148"/>
      <c r="D545" s="152">
        <f>SUM('[1]gastos ctas'!D545+[2]gctas!D545+[6]ct!D545)</f>
        <v>1410000000</v>
      </c>
      <c r="E545" s="152">
        <f>SUM('[1]gastos ctas'!E545+[2]gctas!E545+[6]ct!E545)</f>
        <v>0</v>
      </c>
      <c r="F545" s="150">
        <f t="shared" si="107"/>
        <v>1410000000</v>
      </c>
      <c r="G545" s="25">
        <f t="shared" si="109"/>
        <v>5.4571584467992575E-3</v>
      </c>
      <c r="H545" s="152"/>
      <c r="I545" s="151">
        <f t="shared" si="108"/>
        <v>1410000000</v>
      </c>
      <c r="J545" s="152">
        <f>SUM('[1]gastos ctas'!J545+[2]gctas!J545+[6]ct!J545)</f>
        <v>36750682</v>
      </c>
      <c r="K545" s="25">
        <f t="shared" si="103"/>
        <v>2.6064313475177308</v>
      </c>
      <c r="L545" s="150">
        <f t="shared" si="111"/>
        <v>548606124</v>
      </c>
      <c r="M545" s="25">
        <f t="shared" si="104"/>
        <v>38.908235744680852</v>
      </c>
      <c r="N545" s="152">
        <f>SUM('[1]gastos ctas'!N545+[2]gctas!N545+[6]ct!N545)</f>
        <v>585356806</v>
      </c>
      <c r="O545" s="25">
        <f t="shared" si="105"/>
        <v>41.514667092198579</v>
      </c>
      <c r="P545" s="151">
        <f t="shared" si="110"/>
        <v>824643194</v>
      </c>
      <c r="R545" s="152">
        <f>SUM('[1]gastos ctas'!E545+[2]gctas!E545+[6]ct!E545)</f>
        <v>0</v>
      </c>
      <c r="S545" s="191">
        <f t="shared" si="106"/>
        <v>0</v>
      </c>
    </row>
    <row r="546" spans="1:19" x14ac:dyDescent="0.25">
      <c r="A546" s="175">
        <v>3311401050912</v>
      </c>
      <c r="B546" s="177" t="s">
        <v>788</v>
      </c>
      <c r="C546" s="148"/>
      <c r="D546" s="149">
        <f>SUM(D547)</f>
        <v>554000000</v>
      </c>
      <c r="E546" s="149">
        <f>SUM(E547)</f>
        <v>0</v>
      </c>
      <c r="F546" s="150">
        <f t="shared" si="107"/>
        <v>554000000</v>
      </c>
      <c r="G546" s="25">
        <f t="shared" si="109"/>
        <v>2.1441601273239634E-3</v>
      </c>
      <c r="H546" s="149">
        <f>SUM(H547)</f>
        <v>0</v>
      </c>
      <c r="I546" s="151">
        <f t="shared" si="108"/>
        <v>554000000</v>
      </c>
      <c r="J546" s="149">
        <f>SUM(J547)</f>
        <v>12542135</v>
      </c>
      <c r="K546" s="25">
        <f t="shared" si="103"/>
        <v>2.263923285198556</v>
      </c>
      <c r="L546" s="150">
        <f t="shared" si="111"/>
        <v>138066806</v>
      </c>
      <c r="M546" s="25">
        <f t="shared" si="104"/>
        <v>24.921806137184117</v>
      </c>
      <c r="N546" s="149">
        <f>SUM(N547)</f>
        <v>150608941</v>
      </c>
      <c r="O546" s="25">
        <f t="shared" si="105"/>
        <v>27.185729422382671</v>
      </c>
      <c r="P546" s="151">
        <f t="shared" si="110"/>
        <v>403391059</v>
      </c>
      <c r="R546" s="152">
        <f>SUM('[1]gastos ctas'!E546+[2]gctas!E546+[6]ct!E546)</f>
        <v>0</v>
      </c>
      <c r="S546" s="191">
        <f t="shared" si="106"/>
        <v>0</v>
      </c>
    </row>
    <row r="547" spans="1:19" x14ac:dyDescent="0.25">
      <c r="A547" s="175">
        <v>3311401050912120</v>
      </c>
      <c r="B547" s="177" t="s">
        <v>789</v>
      </c>
      <c r="C547" s="148"/>
      <c r="D547" s="152">
        <f>SUM('[1]gastos ctas'!D547+[2]gctas!D547+[6]ct!D547)</f>
        <v>554000000</v>
      </c>
      <c r="E547" s="152">
        <f>SUM('[1]gastos ctas'!E547+[2]gctas!E547+[6]ct!E547)</f>
        <v>0</v>
      </c>
      <c r="F547" s="150">
        <f t="shared" si="107"/>
        <v>554000000</v>
      </c>
      <c r="G547" s="25">
        <f t="shared" si="109"/>
        <v>2.1441601273239634E-3</v>
      </c>
      <c r="H547" s="152"/>
      <c r="I547" s="151">
        <f t="shared" si="108"/>
        <v>554000000</v>
      </c>
      <c r="J547" s="152">
        <f>SUM('[1]gastos ctas'!J547+[2]gctas!J547+[6]ct!J547)</f>
        <v>12542135</v>
      </c>
      <c r="K547" s="25">
        <f t="shared" si="103"/>
        <v>2.263923285198556</v>
      </c>
      <c r="L547" s="150">
        <f t="shared" si="111"/>
        <v>138066806</v>
      </c>
      <c r="M547" s="25">
        <f t="shared" si="104"/>
        <v>24.921806137184117</v>
      </c>
      <c r="N547" s="152">
        <f>SUM('[1]gastos ctas'!N547+[2]gctas!N547+[6]ct!N547)</f>
        <v>150608941</v>
      </c>
      <c r="O547" s="25">
        <f t="shared" si="105"/>
        <v>27.185729422382671</v>
      </c>
      <c r="P547" s="151">
        <f t="shared" si="110"/>
        <v>403391059</v>
      </c>
      <c r="R547" s="152">
        <f>SUM('[1]gastos ctas'!E547+[2]gctas!E547+[6]ct!E547)</f>
        <v>0</v>
      </c>
      <c r="S547" s="191">
        <f t="shared" si="106"/>
        <v>0</v>
      </c>
    </row>
    <row r="548" spans="1:19" x14ac:dyDescent="0.25">
      <c r="A548" s="175">
        <v>3311401050920</v>
      </c>
      <c r="B548" s="177" t="s">
        <v>790</v>
      </c>
      <c r="C548" s="148"/>
      <c r="D548" s="149">
        <f>SUM(D549)</f>
        <v>613431000</v>
      </c>
      <c r="E548" s="149">
        <f>SUM(E549)</f>
        <v>0</v>
      </c>
      <c r="F548" s="150">
        <f t="shared" si="107"/>
        <v>613431000</v>
      </c>
      <c r="G548" s="25">
        <f t="shared" si="109"/>
        <v>2.3741774206939826E-3</v>
      </c>
      <c r="H548" s="149">
        <f>SUM(H549)</f>
        <v>0</v>
      </c>
      <c r="I548" s="151">
        <f t="shared" si="108"/>
        <v>613431000</v>
      </c>
      <c r="J548" s="149">
        <f>SUM(J549)</f>
        <v>44433633</v>
      </c>
      <c r="K548" s="25">
        <f t="shared" si="103"/>
        <v>7.2434606337143048</v>
      </c>
      <c r="L548" s="150">
        <f t="shared" si="111"/>
        <v>205500367</v>
      </c>
      <c r="M548" s="25">
        <f t="shared" si="104"/>
        <v>33.500160083204143</v>
      </c>
      <c r="N548" s="149">
        <f>SUM(N549)</f>
        <v>249934000</v>
      </c>
      <c r="O548" s="25">
        <f t="shared" si="105"/>
        <v>40.74362071691845</v>
      </c>
      <c r="P548" s="151">
        <f t="shared" si="110"/>
        <v>363497000</v>
      </c>
      <c r="R548" s="152">
        <f>SUM('[1]gastos ctas'!E548+[2]gctas!E548+[6]ct!E548)</f>
        <v>0</v>
      </c>
      <c r="S548" s="191">
        <f t="shared" si="106"/>
        <v>0</v>
      </c>
    </row>
    <row r="549" spans="1:19" x14ac:dyDescent="0.25">
      <c r="A549" s="175">
        <v>3311401050920120</v>
      </c>
      <c r="B549" s="177" t="s">
        <v>790</v>
      </c>
      <c r="C549" s="148"/>
      <c r="D549" s="152">
        <f>SUM('[1]gastos ctas'!D549+[2]gctas!D549+[6]ct!D549)</f>
        <v>613431000</v>
      </c>
      <c r="E549" s="152">
        <f>SUM('[1]gastos ctas'!E549+[2]gctas!E549+[6]ct!E549)</f>
        <v>0</v>
      </c>
      <c r="F549" s="150">
        <f t="shared" si="107"/>
        <v>613431000</v>
      </c>
      <c r="G549" s="25">
        <f t="shared" si="109"/>
        <v>2.3741774206939826E-3</v>
      </c>
      <c r="H549" s="152"/>
      <c r="I549" s="151">
        <f t="shared" si="108"/>
        <v>613431000</v>
      </c>
      <c r="J549" s="152">
        <f>SUM('[1]gastos ctas'!J549+[2]gctas!J549+[6]ct!J549)</f>
        <v>44433633</v>
      </c>
      <c r="K549" s="25">
        <f t="shared" si="103"/>
        <v>7.2434606337143048</v>
      </c>
      <c r="L549" s="150">
        <f t="shared" si="111"/>
        <v>205500367</v>
      </c>
      <c r="M549" s="25">
        <f t="shared" si="104"/>
        <v>33.500160083204143</v>
      </c>
      <c r="N549" s="152">
        <f>SUM('[1]gastos ctas'!N549+[2]gctas!N549+[6]ct!N549)</f>
        <v>249934000</v>
      </c>
      <c r="O549" s="25">
        <f t="shared" si="105"/>
        <v>40.74362071691845</v>
      </c>
      <c r="P549" s="151">
        <f t="shared" si="110"/>
        <v>363497000</v>
      </c>
      <c r="R549" s="152">
        <f>SUM('[1]gastos ctas'!E549+[2]gctas!E549+[6]ct!E549)</f>
        <v>0</v>
      </c>
      <c r="S549" s="191">
        <f t="shared" si="106"/>
        <v>0</v>
      </c>
    </row>
    <row r="550" spans="1:19" ht="26.25" x14ac:dyDescent="0.25">
      <c r="A550" s="175">
        <v>3311401050959</v>
      </c>
      <c r="B550" s="177" t="s">
        <v>791</v>
      </c>
      <c r="C550" s="148"/>
      <c r="D550" s="149">
        <f>SUM(D551)</f>
        <v>11293500000</v>
      </c>
      <c r="E550" s="149">
        <f>SUM(E551)</f>
        <v>0</v>
      </c>
      <c r="F550" s="150">
        <f t="shared" si="107"/>
        <v>11293500000</v>
      </c>
      <c r="G550" s="25">
        <f t="shared" si="109"/>
        <v>4.3709516963778304E-2</v>
      </c>
      <c r="H550" s="149">
        <f>SUM(H551)</f>
        <v>0</v>
      </c>
      <c r="I550" s="151">
        <f t="shared" si="108"/>
        <v>11293500000</v>
      </c>
      <c r="J550" s="149">
        <f>SUM(J551)</f>
        <v>917659249</v>
      </c>
      <c r="K550" s="25">
        <f t="shared" si="103"/>
        <v>8.1255522999955723</v>
      </c>
      <c r="L550" s="150">
        <f t="shared" si="111"/>
        <v>877956560</v>
      </c>
      <c r="M550" s="25">
        <f t="shared" si="104"/>
        <v>7.7739988488953822</v>
      </c>
      <c r="N550" s="149">
        <f>SUM(N551)</f>
        <v>1795615809</v>
      </c>
      <c r="O550" s="25">
        <f t="shared" si="105"/>
        <v>15.899551148890955</v>
      </c>
      <c r="P550" s="151">
        <f t="shared" si="110"/>
        <v>9497884191</v>
      </c>
      <c r="R550" s="152">
        <f>SUM('[1]gastos ctas'!E550+[2]gctas!E550+[6]ct!E550)</f>
        <v>0</v>
      </c>
      <c r="S550" s="191">
        <f t="shared" si="106"/>
        <v>0</v>
      </c>
    </row>
    <row r="551" spans="1:19" ht="26.25" x14ac:dyDescent="0.25">
      <c r="A551" s="175">
        <v>3311401050959</v>
      </c>
      <c r="B551" s="177" t="s">
        <v>791</v>
      </c>
      <c r="C551" s="148"/>
      <c r="D551" s="152">
        <f>SUM('[1]gastos ctas'!D551+[2]gctas!D551+[6]ct!D551)</f>
        <v>11293500000</v>
      </c>
      <c r="E551" s="152">
        <f>SUM('[1]gastos ctas'!E551+[2]gctas!E551+[6]ct!E551)</f>
        <v>0</v>
      </c>
      <c r="F551" s="150">
        <f t="shared" si="107"/>
        <v>11293500000</v>
      </c>
      <c r="G551" s="25">
        <f t="shared" si="109"/>
        <v>4.3709516963778304E-2</v>
      </c>
      <c r="H551" s="152"/>
      <c r="I551" s="151">
        <f t="shared" si="108"/>
        <v>11293500000</v>
      </c>
      <c r="J551" s="152">
        <f>SUM('[1]gastos ctas'!J551+[2]gctas!J551+[6]ct!J551)</f>
        <v>917659249</v>
      </c>
      <c r="K551" s="25">
        <f t="shared" si="103"/>
        <v>8.1255522999955723</v>
      </c>
      <c r="L551" s="150">
        <f t="shared" si="111"/>
        <v>877956560</v>
      </c>
      <c r="M551" s="25">
        <f t="shared" si="104"/>
        <v>7.7739988488953822</v>
      </c>
      <c r="N551" s="152">
        <f>SUM('[1]gastos ctas'!N551+[2]gctas!N551+[6]ct!N551)</f>
        <v>1795615809</v>
      </c>
      <c r="O551" s="25">
        <f t="shared" si="105"/>
        <v>15.899551148890955</v>
      </c>
      <c r="P551" s="151">
        <f t="shared" si="110"/>
        <v>9497884191</v>
      </c>
      <c r="R551" s="152">
        <f>SUM('[1]gastos ctas'!E551+[2]gctas!E551+[6]ct!E551)</f>
        <v>0</v>
      </c>
      <c r="S551" s="191">
        <f t="shared" si="106"/>
        <v>0</v>
      </c>
    </row>
    <row r="552" spans="1:19" ht="26.25" x14ac:dyDescent="0.25">
      <c r="A552" s="175">
        <v>3311401050960</v>
      </c>
      <c r="B552" s="156" t="s">
        <v>792</v>
      </c>
      <c r="C552" s="148"/>
      <c r="D552" s="149">
        <f>SUM(D553)</f>
        <v>3098357000</v>
      </c>
      <c r="E552" s="149">
        <f>SUM(E553)</f>
        <v>0</v>
      </c>
      <c r="F552" s="150">
        <f t="shared" si="107"/>
        <v>3098357000</v>
      </c>
      <c r="G552" s="25">
        <f t="shared" si="109"/>
        <v>1.1991648988474898E-2</v>
      </c>
      <c r="H552" s="149">
        <f>SUM(H553)</f>
        <v>0</v>
      </c>
      <c r="I552" s="151">
        <f t="shared" si="108"/>
        <v>3098357000</v>
      </c>
      <c r="J552" s="149">
        <f>SUM(J553)</f>
        <v>12679334</v>
      </c>
      <c r="K552" s="25">
        <f t="shared" si="103"/>
        <v>0.40922766485592199</v>
      </c>
      <c r="L552" s="150">
        <f t="shared" si="111"/>
        <v>892179629</v>
      </c>
      <c r="M552" s="25">
        <f t="shared" si="104"/>
        <v>28.79524951450075</v>
      </c>
      <c r="N552" s="149">
        <f>SUM(N553)</f>
        <v>904858963</v>
      </c>
      <c r="O552" s="25">
        <f t="shared" si="105"/>
        <v>29.204477179356669</v>
      </c>
      <c r="P552" s="151">
        <f t="shared" si="110"/>
        <v>2193498037</v>
      </c>
      <c r="R552" s="152">
        <f>SUM('[1]gastos ctas'!E552+[2]gctas!E552+[6]ct!E552)</f>
        <v>0</v>
      </c>
      <c r="S552" s="191">
        <f t="shared" si="106"/>
        <v>0</v>
      </c>
    </row>
    <row r="553" spans="1:19" ht="26.25" x14ac:dyDescent="0.25">
      <c r="A553" s="175">
        <v>3311401050960</v>
      </c>
      <c r="B553" s="156" t="s">
        <v>793</v>
      </c>
      <c r="C553" s="148"/>
      <c r="D553" s="152">
        <f>SUM('[1]gastos ctas'!D553+[2]gctas!D553+[6]ct!D553)</f>
        <v>3098357000</v>
      </c>
      <c r="E553" s="152">
        <f>SUM('[1]gastos ctas'!E553+[2]gctas!E553+[6]ct!E553)</f>
        <v>0</v>
      </c>
      <c r="F553" s="150">
        <f t="shared" si="107"/>
        <v>3098357000</v>
      </c>
      <c r="G553" s="25">
        <f t="shared" si="109"/>
        <v>1.1991648988474898E-2</v>
      </c>
      <c r="H553" s="152"/>
      <c r="I553" s="151">
        <f t="shared" si="108"/>
        <v>3098357000</v>
      </c>
      <c r="J553" s="152">
        <f>SUM('[1]gastos ctas'!J553+[2]gctas!J553+[6]ct!J553)</f>
        <v>12679334</v>
      </c>
      <c r="K553" s="25">
        <f t="shared" si="103"/>
        <v>0.40922766485592199</v>
      </c>
      <c r="L553" s="150">
        <f t="shared" si="111"/>
        <v>892179629</v>
      </c>
      <c r="M553" s="25">
        <f t="shared" si="104"/>
        <v>28.79524951450075</v>
      </c>
      <c r="N553" s="152">
        <f>SUM('[1]gastos ctas'!N553+[2]gctas!N553+[6]ct!N553)</f>
        <v>904858963</v>
      </c>
      <c r="O553" s="25">
        <f t="shared" si="105"/>
        <v>29.204477179356669</v>
      </c>
      <c r="P553" s="151">
        <f t="shared" si="110"/>
        <v>2193498037</v>
      </c>
      <c r="R553" s="152">
        <f>SUM('[1]gastos ctas'!E553+[2]gctas!E553+[6]ct!E553)</f>
        <v>0</v>
      </c>
      <c r="S553" s="191">
        <f t="shared" si="106"/>
        <v>0</v>
      </c>
    </row>
    <row r="554" spans="1:19" ht="39" x14ac:dyDescent="0.25">
      <c r="A554" s="175">
        <v>3311401050972</v>
      </c>
      <c r="B554" s="156" t="s">
        <v>794</v>
      </c>
      <c r="C554" s="148"/>
      <c r="D554" s="149">
        <f>SUM(D555)</f>
        <v>3500000000</v>
      </c>
      <c r="E554" s="149">
        <f>SUM(E555)</f>
        <v>0</v>
      </c>
      <c r="F554" s="150">
        <f>SUM(D554+E554)</f>
        <v>3500000000</v>
      </c>
      <c r="G554" s="25">
        <f>IF(OR(F554=0,F$7=0),0,F554/F$7)*100</f>
        <v>1.3546137988508795E-2</v>
      </c>
      <c r="H554" s="149">
        <f>SUM(H555)</f>
        <v>0</v>
      </c>
      <c r="I554" s="151">
        <f>SUM(F554-H554)</f>
        <v>3500000000</v>
      </c>
      <c r="J554" s="149">
        <f>SUM(J555)</f>
        <v>9175972</v>
      </c>
      <c r="K554" s="25">
        <f>IF(OR(J554=0,F554=0),0,J554/F554)*100</f>
        <v>0.26217062857142859</v>
      </c>
      <c r="L554" s="150">
        <f>SUM(N554-J554)</f>
        <v>927017840</v>
      </c>
      <c r="M554" s="25">
        <f>IF(OR(L554=0,F554=0),0,L554/F554)*100</f>
        <v>26.486224000000004</v>
      </c>
      <c r="N554" s="149">
        <f>SUM(N555)</f>
        <v>936193812</v>
      </c>
      <c r="O554" s="25">
        <f>IF(OR(N554=0,F554=0),0,N554/F554)*100</f>
        <v>26.748394628571425</v>
      </c>
      <c r="P554" s="151">
        <f>SUM(F554-N554)</f>
        <v>2563806188</v>
      </c>
      <c r="R554" s="152">
        <f>SUM('[1]gastos ctas'!E554+[2]gctas!E554+[6]ct!E554)</f>
        <v>0</v>
      </c>
      <c r="S554" s="191">
        <f t="shared" si="106"/>
        <v>0</v>
      </c>
    </row>
    <row r="555" spans="1:19" ht="39" x14ac:dyDescent="0.25">
      <c r="A555" s="175">
        <v>3311401050972120</v>
      </c>
      <c r="B555" s="156" t="s">
        <v>795</v>
      </c>
      <c r="C555" s="148"/>
      <c r="D555" s="152">
        <f>SUM('[1]gastos ctas'!D555+[2]gctas!D555+[6]ct!D555)</f>
        <v>3500000000</v>
      </c>
      <c r="E555" s="152">
        <f>SUM('[1]gastos ctas'!E555+[2]gctas!E555+[6]ct!E555)</f>
        <v>0</v>
      </c>
      <c r="F555" s="150">
        <f>SUM(D555+E555)</f>
        <v>3500000000</v>
      </c>
      <c r="G555" s="25">
        <f>IF(OR(F555=0,F$7=0),0,F555/F$7)*100</f>
        <v>1.3546137988508795E-2</v>
      </c>
      <c r="H555" s="152"/>
      <c r="I555" s="151">
        <f>SUM(F555-H555)</f>
        <v>3500000000</v>
      </c>
      <c r="J555" s="152">
        <f>SUM('[1]gastos ctas'!J555+[2]gctas!J555+[6]ct!J555)</f>
        <v>9175972</v>
      </c>
      <c r="K555" s="25">
        <f>IF(OR(J555=0,F555=0),0,J555/F555)*100</f>
        <v>0.26217062857142859</v>
      </c>
      <c r="L555" s="150">
        <f>SUM(N555-J555)</f>
        <v>927017840</v>
      </c>
      <c r="M555" s="25">
        <f>IF(OR(L555=0,F555=0),0,L555/F555)*100</f>
        <v>26.486224000000004</v>
      </c>
      <c r="N555" s="152">
        <f>SUM('[1]gastos ctas'!N555+[2]gctas!N555+[6]ct!N555)</f>
        <v>936193812</v>
      </c>
      <c r="O555" s="25">
        <f>IF(OR(N555=0,F555=0),0,N555/F555)*100</f>
        <v>26.748394628571425</v>
      </c>
      <c r="P555" s="151">
        <f>SUM(F555-N555)</f>
        <v>2563806188</v>
      </c>
      <c r="R555" s="152">
        <f>SUM('[1]gastos ctas'!E555+[2]gctas!E555+[6]ct!E555)</f>
        <v>0</v>
      </c>
      <c r="S555" s="191">
        <f t="shared" si="106"/>
        <v>0</v>
      </c>
    </row>
    <row r="556" spans="1:19" ht="26.25" hidden="1" x14ac:dyDescent="0.25">
      <c r="A556" s="175">
        <v>3311401054006</v>
      </c>
      <c r="B556" s="33" t="s">
        <v>796</v>
      </c>
      <c r="C556" s="148"/>
      <c r="D556" s="149">
        <f>SUM(D557)</f>
        <v>0</v>
      </c>
      <c r="E556" s="149">
        <f>SUM(E557)</f>
        <v>0</v>
      </c>
      <c r="F556" s="150">
        <f t="shared" si="107"/>
        <v>0</v>
      </c>
      <c r="G556" s="25">
        <f t="shared" si="109"/>
        <v>0</v>
      </c>
      <c r="H556" s="149">
        <f>SUM(H557)</f>
        <v>0</v>
      </c>
      <c r="I556" s="151">
        <f t="shared" si="108"/>
        <v>0</v>
      </c>
      <c r="J556" s="149">
        <f>SUM(J557)</f>
        <v>0</v>
      </c>
      <c r="K556" s="25">
        <f t="shared" si="103"/>
        <v>0</v>
      </c>
      <c r="L556" s="150">
        <f t="shared" si="111"/>
        <v>0</v>
      </c>
      <c r="M556" s="25">
        <f t="shared" si="104"/>
        <v>0</v>
      </c>
      <c r="N556" s="149">
        <f>SUM(N557)</f>
        <v>0</v>
      </c>
      <c r="O556" s="25">
        <f t="shared" si="105"/>
        <v>0</v>
      </c>
      <c r="P556" s="151">
        <f t="shared" si="110"/>
        <v>0</v>
      </c>
      <c r="R556" s="152">
        <f>SUM('[1]gastos ctas'!E556+[2]gctas!E556+[6]ct!E556)</f>
        <v>0</v>
      </c>
      <c r="S556" s="191">
        <f t="shared" si="106"/>
        <v>0</v>
      </c>
    </row>
    <row r="557" spans="1:19" ht="26.25" hidden="1" x14ac:dyDescent="0.25">
      <c r="A557" s="175">
        <v>3311401054006120</v>
      </c>
      <c r="B557" s="33" t="s">
        <v>796</v>
      </c>
      <c r="C557" s="148"/>
      <c r="D557" s="152">
        <f>SUM('[1]gastos ctas'!D557+[2]gctas!D557+[6]ct!D557)</f>
        <v>0</v>
      </c>
      <c r="E557" s="152">
        <f>SUM('[1]gastos ctas'!E557+[2]gctas!E557+[6]ct!E557)</f>
        <v>0</v>
      </c>
      <c r="F557" s="150">
        <f t="shared" si="107"/>
        <v>0</v>
      </c>
      <c r="G557" s="25">
        <f t="shared" si="109"/>
        <v>0</v>
      </c>
      <c r="H557" s="152"/>
      <c r="I557" s="151">
        <f t="shared" si="108"/>
        <v>0</v>
      </c>
      <c r="J557" s="152">
        <f>SUM('[1]gastos ctas'!J557+[2]gctas!J557+[6]ct!J557)</f>
        <v>0</v>
      </c>
      <c r="K557" s="25">
        <f t="shared" si="103"/>
        <v>0</v>
      </c>
      <c r="L557" s="150">
        <f t="shared" si="111"/>
        <v>0</v>
      </c>
      <c r="M557" s="25">
        <f t="shared" si="104"/>
        <v>0</v>
      </c>
      <c r="N557" s="152">
        <f>SUM('[1]gastos ctas'!N557+[2]gctas!N557+[6]ct!N557)</f>
        <v>0</v>
      </c>
      <c r="O557" s="25">
        <f t="shared" si="105"/>
        <v>0</v>
      </c>
      <c r="P557" s="151">
        <f t="shared" si="110"/>
        <v>0</v>
      </c>
      <c r="R557" s="152">
        <f>SUM('[1]gastos ctas'!E557+[2]gctas!E557+[6]ct!E557)</f>
        <v>0</v>
      </c>
      <c r="S557" s="191">
        <f t="shared" si="106"/>
        <v>0</v>
      </c>
    </row>
    <row r="558" spans="1:19" ht="26.25" hidden="1" x14ac:dyDescent="0.25">
      <c r="A558" s="175">
        <v>3311401057243</v>
      </c>
      <c r="B558" s="33" t="s">
        <v>797</v>
      </c>
      <c r="C558" s="148"/>
      <c r="D558" s="149">
        <f>SUM(D559)</f>
        <v>0</v>
      </c>
      <c r="E558" s="149">
        <f>SUM(E559)</f>
        <v>0</v>
      </c>
      <c r="F558" s="150">
        <f t="shared" si="107"/>
        <v>0</v>
      </c>
      <c r="G558" s="25">
        <f t="shared" si="109"/>
        <v>0</v>
      </c>
      <c r="H558" s="149">
        <f>SUM(H559)</f>
        <v>0</v>
      </c>
      <c r="I558" s="151">
        <f t="shared" si="108"/>
        <v>0</v>
      </c>
      <c r="J558" s="149">
        <f>SUM(J559)</f>
        <v>0</v>
      </c>
      <c r="K558" s="25">
        <f t="shared" si="103"/>
        <v>0</v>
      </c>
      <c r="L558" s="150">
        <f t="shared" si="111"/>
        <v>0</v>
      </c>
      <c r="M558" s="25">
        <f t="shared" si="104"/>
        <v>0</v>
      </c>
      <c r="N558" s="149">
        <f>SUM(N559)</f>
        <v>0</v>
      </c>
      <c r="O558" s="25">
        <f t="shared" si="105"/>
        <v>0</v>
      </c>
      <c r="P558" s="151">
        <f t="shared" si="110"/>
        <v>0</v>
      </c>
      <c r="R558" s="152">
        <f>SUM('[1]gastos ctas'!E558+[2]gctas!E558+[6]ct!E558)</f>
        <v>0</v>
      </c>
      <c r="S558" s="191">
        <f t="shared" si="106"/>
        <v>0</v>
      </c>
    </row>
    <row r="559" spans="1:19" ht="26.25" hidden="1" x14ac:dyDescent="0.25">
      <c r="A559" s="175">
        <v>3311401057243120</v>
      </c>
      <c r="B559" s="33" t="s">
        <v>797</v>
      </c>
      <c r="C559" s="148"/>
      <c r="D559" s="152">
        <f>SUM('[1]gastos ctas'!D559+[2]gctas!D559+[6]ct!D559)</f>
        <v>0</v>
      </c>
      <c r="E559" s="152">
        <f>SUM('[1]gastos ctas'!E559+[2]gctas!E559+[6]ct!E559)</f>
        <v>0</v>
      </c>
      <c r="F559" s="150">
        <f t="shared" si="107"/>
        <v>0</v>
      </c>
      <c r="G559" s="25">
        <f t="shared" si="109"/>
        <v>0</v>
      </c>
      <c r="H559" s="152"/>
      <c r="I559" s="151">
        <f t="shared" si="108"/>
        <v>0</v>
      </c>
      <c r="J559" s="152">
        <f>SUM('[1]gastos ctas'!J559+[2]gctas!J559+[6]ct!J559)</f>
        <v>0</v>
      </c>
      <c r="K559" s="25">
        <f t="shared" si="103"/>
        <v>0</v>
      </c>
      <c r="L559" s="150">
        <f t="shared" si="111"/>
        <v>0</v>
      </c>
      <c r="M559" s="25">
        <f t="shared" si="104"/>
        <v>0</v>
      </c>
      <c r="N559" s="152">
        <f>SUM('[1]gastos ctas'!N559+[2]gctas!N559+[6]ct!N559)</f>
        <v>0</v>
      </c>
      <c r="O559" s="25">
        <f t="shared" si="105"/>
        <v>0</v>
      </c>
      <c r="P559" s="151">
        <f t="shared" si="110"/>
        <v>0</v>
      </c>
      <c r="R559" s="152">
        <f>SUM('[1]gastos ctas'!E559+[2]gctas!E559+[6]ct!E559)</f>
        <v>0</v>
      </c>
      <c r="S559" s="191">
        <f t="shared" si="106"/>
        <v>0</v>
      </c>
    </row>
    <row r="560" spans="1:19" x14ac:dyDescent="0.25">
      <c r="A560" s="147">
        <v>331140106</v>
      </c>
      <c r="B560" s="33" t="s">
        <v>798</v>
      </c>
      <c r="C560" s="148"/>
      <c r="D560" s="149">
        <f>SUM(D561)</f>
        <v>18682070000</v>
      </c>
      <c r="E560" s="149">
        <f>SUM(E561)</f>
        <v>0</v>
      </c>
      <c r="F560" s="150">
        <f t="shared" si="107"/>
        <v>18682070000</v>
      </c>
      <c r="G560" s="25">
        <f t="shared" si="109"/>
        <v>7.2305685180280133E-2</v>
      </c>
      <c r="H560" s="149">
        <f>SUM(H561)</f>
        <v>0</v>
      </c>
      <c r="I560" s="151">
        <f t="shared" si="108"/>
        <v>18682070000</v>
      </c>
      <c r="J560" s="149">
        <f>SUM(J561)</f>
        <v>1576935845</v>
      </c>
      <c r="K560" s="25">
        <f t="shared" si="103"/>
        <v>8.44090534400096</v>
      </c>
      <c r="L560" s="150">
        <f t="shared" si="111"/>
        <v>1950534102</v>
      </c>
      <c r="M560" s="25">
        <f t="shared" si="104"/>
        <v>10.44067441134735</v>
      </c>
      <c r="N560" s="149">
        <f>SUM(N561)</f>
        <v>3527469947</v>
      </c>
      <c r="O560" s="25">
        <f t="shared" si="105"/>
        <v>18.881579755348309</v>
      </c>
      <c r="P560" s="151">
        <f t="shared" si="110"/>
        <v>15154600053</v>
      </c>
      <c r="R560" s="152">
        <f>SUM('[1]gastos ctas'!E560+[2]gctas!E560+[6]ct!E560)</f>
        <v>0</v>
      </c>
      <c r="S560" s="191">
        <f t="shared" si="106"/>
        <v>0</v>
      </c>
    </row>
    <row r="561" spans="1:19" ht="39" x14ac:dyDescent="0.25">
      <c r="A561" s="147">
        <v>3311401060768</v>
      </c>
      <c r="B561" s="33" t="s">
        <v>799</v>
      </c>
      <c r="C561" s="148"/>
      <c r="D561" s="149">
        <f>SUM(D562:D563)</f>
        <v>18682070000</v>
      </c>
      <c r="E561" s="149">
        <f>SUM(E562:E563)</f>
        <v>0</v>
      </c>
      <c r="F561" s="150">
        <f t="shared" si="107"/>
        <v>18682070000</v>
      </c>
      <c r="G561" s="25">
        <f t="shared" si="109"/>
        <v>7.2305685180280133E-2</v>
      </c>
      <c r="H561" s="149">
        <f>SUM(H562:H563)</f>
        <v>0</v>
      </c>
      <c r="I561" s="151">
        <f t="shared" si="108"/>
        <v>18682070000</v>
      </c>
      <c r="J561" s="149">
        <f>SUM(J562:J563)</f>
        <v>1576935845</v>
      </c>
      <c r="K561" s="25">
        <f t="shared" si="103"/>
        <v>8.44090534400096</v>
      </c>
      <c r="L561" s="150">
        <f t="shared" si="111"/>
        <v>1950534102</v>
      </c>
      <c r="M561" s="25">
        <f t="shared" si="104"/>
        <v>10.44067441134735</v>
      </c>
      <c r="N561" s="149">
        <f>SUM(N562:N563)</f>
        <v>3527469947</v>
      </c>
      <c r="O561" s="25">
        <f t="shared" si="105"/>
        <v>18.881579755348309</v>
      </c>
      <c r="P561" s="151">
        <f t="shared" si="110"/>
        <v>15154600053</v>
      </c>
      <c r="R561" s="152">
        <f>SUM('[1]gastos ctas'!E561+[2]gctas!E561+[6]ct!E561)</f>
        <v>0</v>
      </c>
      <c r="S561" s="191">
        <f t="shared" si="106"/>
        <v>0</v>
      </c>
    </row>
    <row r="562" spans="1:19" ht="39" x14ac:dyDescent="0.25">
      <c r="A562" s="147">
        <v>3311401060768120</v>
      </c>
      <c r="B562" s="33" t="s">
        <v>799</v>
      </c>
      <c r="C562" s="148"/>
      <c r="D562" s="152">
        <f>SUM('[1]gastos ctas'!D562+[2]gctas!D562+[6]ct!D562)</f>
        <v>3641570000</v>
      </c>
      <c r="E562" s="152">
        <f>SUM('[1]gastos ctas'!E562+[2]gctas!E562+[6]ct!E562)</f>
        <v>0</v>
      </c>
      <c r="F562" s="150">
        <f t="shared" si="107"/>
        <v>3641570000</v>
      </c>
      <c r="G562" s="25">
        <f t="shared" si="109"/>
        <v>1.4094059918518276E-2</v>
      </c>
      <c r="H562" s="152"/>
      <c r="I562" s="151">
        <f t="shared" si="108"/>
        <v>3641570000</v>
      </c>
      <c r="J562" s="152">
        <f>SUM('[1]gastos ctas'!J562+[2]gctas!J562+[6]ct!J562)</f>
        <v>328100526</v>
      </c>
      <c r="K562" s="25">
        <f t="shared" si="103"/>
        <v>9.0098645913713042</v>
      </c>
      <c r="L562" s="150">
        <f t="shared" si="111"/>
        <v>435576183</v>
      </c>
      <c r="M562" s="25">
        <f t="shared" si="104"/>
        <v>11.961219556400124</v>
      </c>
      <c r="N562" s="152">
        <f>SUM('[1]gastos ctas'!N562+[2]gctas!N562+[6]ct!N562)</f>
        <v>763676709</v>
      </c>
      <c r="O562" s="25">
        <f t="shared" si="105"/>
        <v>20.971084147771428</v>
      </c>
      <c r="P562" s="151">
        <f t="shared" si="110"/>
        <v>2877893291</v>
      </c>
      <c r="R562" s="152">
        <f>SUM('[1]gastos ctas'!E562+[2]gctas!E562+[6]ct!E562)</f>
        <v>0</v>
      </c>
      <c r="S562" s="191">
        <f t="shared" si="106"/>
        <v>0</v>
      </c>
    </row>
    <row r="563" spans="1:19" ht="39" x14ac:dyDescent="0.25">
      <c r="A563" s="147">
        <v>3311401060768130</v>
      </c>
      <c r="B563" s="33" t="s">
        <v>799</v>
      </c>
      <c r="C563" s="148"/>
      <c r="D563" s="152">
        <f>SUM('[1]gastos ctas'!D563+[2]gctas!D563+[6]ct!D563)</f>
        <v>15040500000</v>
      </c>
      <c r="E563" s="152">
        <f>SUM('[1]gastos ctas'!E563+[2]gctas!E563+[6]ct!E563)</f>
        <v>0</v>
      </c>
      <c r="F563" s="150">
        <f t="shared" si="107"/>
        <v>15040500000</v>
      </c>
      <c r="G563" s="25">
        <f t="shared" si="109"/>
        <v>5.8211625261761872E-2</v>
      </c>
      <c r="H563" s="152"/>
      <c r="I563" s="151">
        <f t="shared" si="108"/>
        <v>15040500000</v>
      </c>
      <c r="J563" s="152">
        <f>SUM('[1]gastos ctas'!J563+[2]gctas!J563+[6]ct!J563)</f>
        <v>1248835319</v>
      </c>
      <c r="K563" s="25">
        <f t="shared" si="103"/>
        <v>8.3031502875569299</v>
      </c>
      <c r="L563" s="150">
        <f t="shared" si="111"/>
        <v>1514957919</v>
      </c>
      <c r="M563" s="25">
        <f t="shared" si="104"/>
        <v>10.07252364615538</v>
      </c>
      <c r="N563" s="152">
        <f>SUM('[1]gastos ctas'!N563+[2]gctas!N563+[6]ct!N563)</f>
        <v>2763793238</v>
      </c>
      <c r="O563" s="25">
        <f t="shared" si="105"/>
        <v>18.37567393371231</v>
      </c>
      <c r="P563" s="151">
        <f t="shared" si="110"/>
        <v>12276706762</v>
      </c>
      <c r="R563" s="152">
        <f>SUM('[1]gastos ctas'!E563+[2]gctas!E563+[6]ct!E563)</f>
        <v>0</v>
      </c>
      <c r="S563" s="191">
        <f t="shared" si="106"/>
        <v>0</v>
      </c>
    </row>
    <row r="564" spans="1:19" ht="26.25" x14ac:dyDescent="0.25">
      <c r="A564" s="147">
        <v>331140107</v>
      </c>
      <c r="B564" s="33" t="s">
        <v>800</v>
      </c>
      <c r="C564" s="148"/>
      <c r="D564" s="149">
        <f>SUM(D565+D567+D570+D572+D574+D576+D578+D580)</f>
        <v>36763313000</v>
      </c>
      <c r="E564" s="149">
        <f>SUM(E565+E567+E570+E572+E574+E576+E578+E580)</f>
        <v>-870607500</v>
      </c>
      <c r="F564" s="150">
        <f t="shared" si="107"/>
        <v>35892705500</v>
      </c>
      <c r="G564" s="25">
        <f t="shared" si="109"/>
        <v>0.13891644042397386</v>
      </c>
      <c r="H564" s="149">
        <f>SUM(H565+H567+H570+H572+H574+H576+H578+H580)</f>
        <v>0</v>
      </c>
      <c r="I564" s="151">
        <f t="shared" si="108"/>
        <v>35892705500</v>
      </c>
      <c r="J564" s="149">
        <f>SUM(J565+J567+J570+J572+J574+J576+J578+J580)</f>
        <v>1320897022</v>
      </c>
      <c r="K564" s="25">
        <f t="shared" si="103"/>
        <v>3.6801266541470383</v>
      </c>
      <c r="L564" s="150">
        <f t="shared" si="111"/>
        <v>18143358235</v>
      </c>
      <c r="M564" s="25">
        <f t="shared" si="104"/>
        <v>50.548873321906598</v>
      </c>
      <c r="N564" s="149">
        <f>SUM(N565+N567+N570+N572+N574+N576+N578+N580)</f>
        <v>19464255257</v>
      </c>
      <c r="O564" s="25">
        <f t="shared" si="105"/>
        <v>54.228999976053629</v>
      </c>
      <c r="P564" s="151">
        <f t="shared" si="110"/>
        <v>16428450243</v>
      </c>
      <c r="R564" s="152">
        <f>SUM('[1]gastos ctas'!E564+[2]gctas!E564+[6]ct!E564)</f>
        <v>-870607500</v>
      </c>
      <c r="S564" s="191">
        <f t="shared" si="106"/>
        <v>0</v>
      </c>
    </row>
    <row r="565" spans="1:19" ht="26.25" x14ac:dyDescent="0.25">
      <c r="A565" s="147">
        <v>3311401070741</v>
      </c>
      <c r="B565" s="33" t="s">
        <v>801</v>
      </c>
      <c r="C565" s="148"/>
      <c r="D565" s="149">
        <f>SUM(D566)</f>
        <v>20781193000</v>
      </c>
      <c r="E565" s="149">
        <f>SUM(E566)</f>
        <v>-870607500</v>
      </c>
      <c r="F565" s="150">
        <f t="shared" si="107"/>
        <v>19910585500</v>
      </c>
      <c r="G565" s="25">
        <f t="shared" si="109"/>
        <v>7.7060439604286393E-2</v>
      </c>
      <c r="H565" s="149">
        <f>SUM(H566)</f>
        <v>0</v>
      </c>
      <c r="I565" s="151">
        <f t="shared" si="108"/>
        <v>19910585500</v>
      </c>
      <c r="J565" s="149">
        <f>SUM(J566)</f>
        <v>1241676378</v>
      </c>
      <c r="K565" s="25">
        <f t="shared" si="103"/>
        <v>6.2362625046862634</v>
      </c>
      <c r="L565" s="150">
        <f t="shared" si="111"/>
        <v>15102636773</v>
      </c>
      <c r="M565" s="25">
        <f t="shared" si="104"/>
        <v>75.852298632805145</v>
      </c>
      <c r="N565" s="149">
        <f>SUM(N566)</f>
        <v>16344313151</v>
      </c>
      <c r="O565" s="25">
        <f t="shared" si="105"/>
        <v>82.088561137491411</v>
      </c>
      <c r="P565" s="151">
        <f t="shared" si="110"/>
        <v>3566272349</v>
      </c>
      <c r="R565" s="152">
        <f>SUM('[1]gastos ctas'!E565+[2]gctas!E565+[6]ct!E565)</f>
        <v>-870607500</v>
      </c>
      <c r="S565" s="191">
        <f t="shared" si="106"/>
        <v>0</v>
      </c>
    </row>
    <row r="566" spans="1:19" ht="26.25" x14ac:dyDescent="0.25">
      <c r="A566" s="147">
        <v>3311401070741130</v>
      </c>
      <c r="B566" s="33" t="s">
        <v>801</v>
      </c>
      <c r="C566" s="148"/>
      <c r="D566" s="152">
        <f>SUM('[1]gastos ctas'!D566+[2]gctas!D566+[6]ct!D566)</f>
        <v>20781193000</v>
      </c>
      <c r="E566" s="152">
        <f>SUM('[1]gastos ctas'!E566+[2]gctas!E566+[6]ct!E566)</f>
        <v>-870607500</v>
      </c>
      <c r="F566" s="150">
        <f t="shared" si="107"/>
        <v>19910585500</v>
      </c>
      <c r="G566" s="25">
        <f t="shared" si="109"/>
        <v>7.7060439604286393E-2</v>
      </c>
      <c r="H566" s="152"/>
      <c r="I566" s="151">
        <f t="shared" si="108"/>
        <v>19910585500</v>
      </c>
      <c r="J566" s="152">
        <f>SUM('[1]gastos ctas'!J566+[2]gctas!J566+[6]ct!J566)</f>
        <v>1241676378</v>
      </c>
      <c r="K566" s="25">
        <f t="shared" si="103"/>
        <v>6.2362625046862634</v>
      </c>
      <c r="L566" s="150">
        <f t="shared" si="111"/>
        <v>15102636773</v>
      </c>
      <c r="M566" s="25">
        <f t="shared" si="104"/>
        <v>75.852298632805145</v>
      </c>
      <c r="N566" s="152">
        <f>SUM('[1]gastos ctas'!N566+[2]gctas!N566+[6]ct!N566)</f>
        <v>16344313151</v>
      </c>
      <c r="O566" s="25">
        <f t="shared" si="105"/>
        <v>82.088561137491411</v>
      </c>
      <c r="P566" s="151">
        <f t="shared" si="110"/>
        <v>3566272349</v>
      </c>
      <c r="R566" s="152">
        <f>SUM('[1]gastos ctas'!E566+[2]gctas!E566+[6]ct!E566)</f>
        <v>-870607500</v>
      </c>
      <c r="S566" s="191">
        <f t="shared" si="106"/>
        <v>0</v>
      </c>
    </row>
    <row r="567" spans="1:19" ht="51.75" x14ac:dyDescent="0.25">
      <c r="A567" s="147">
        <v>3311401070827</v>
      </c>
      <c r="B567" s="33" t="s">
        <v>802</v>
      </c>
      <c r="C567" s="148"/>
      <c r="D567" s="149">
        <f>SUM(D568:D569)</f>
        <v>6067000000</v>
      </c>
      <c r="E567" s="149">
        <f>SUM(E568:E569)</f>
        <v>0</v>
      </c>
      <c r="F567" s="150">
        <f t="shared" si="107"/>
        <v>6067000000</v>
      </c>
      <c r="G567" s="25">
        <f t="shared" si="109"/>
        <v>2.3481262621795101E-2</v>
      </c>
      <c r="H567" s="149">
        <f>SUM(H568:H569)</f>
        <v>0</v>
      </c>
      <c r="I567" s="151">
        <f t="shared" si="108"/>
        <v>6067000000</v>
      </c>
      <c r="J567" s="149">
        <f>SUM(J568:J569)</f>
        <v>24396354</v>
      </c>
      <c r="K567" s="25">
        <f t="shared" si="103"/>
        <v>0.40211560903247073</v>
      </c>
      <c r="L567" s="150">
        <f t="shared" si="111"/>
        <v>1452698754</v>
      </c>
      <c r="M567" s="25">
        <f t="shared" si="104"/>
        <v>23.944268238008899</v>
      </c>
      <c r="N567" s="149">
        <f>SUM(N568:N569)</f>
        <v>1477095108</v>
      </c>
      <c r="O567" s="25">
        <f t="shared" si="105"/>
        <v>24.346383847041373</v>
      </c>
      <c r="P567" s="151">
        <f t="shared" si="110"/>
        <v>4589904892</v>
      </c>
      <c r="R567" s="152">
        <f>SUM('[1]gastos ctas'!E567+[2]gctas!E567+[6]ct!E567)</f>
        <v>0</v>
      </c>
      <c r="S567" s="191">
        <f t="shared" si="106"/>
        <v>0</v>
      </c>
    </row>
    <row r="568" spans="1:19" ht="51.75" x14ac:dyDescent="0.25">
      <c r="A568" s="147">
        <v>3311401070827130</v>
      </c>
      <c r="B568" s="33" t="s">
        <v>802</v>
      </c>
      <c r="C568" s="148"/>
      <c r="D568" s="152">
        <f>SUM('[1]gastos ctas'!D568+[2]gctas!D568+[6]ct!D568)</f>
        <v>1918000000</v>
      </c>
      <c r="E568" s="152">
        <f>SUM('[1]gastos ctas'!E568+[2]gctas!E568+[6]ct!E568)</f>
        <v>0</v>
      </c>
      <c r="F568" s="150">
        <f t="shared" si="107"/>
        <v>1918000000</v>
      </c>
      <c r="G568" s="25">
        <f t="shared" si="109"/>
        <v>7.4232836177028205E-3</v>
      </c>
      <c r="H568" s="152"/>
      <c r="I568" s="151">
        <f t="shared" si="108"/>
        <v>1918000000</v>
      </c>
      <c r="J568" s="152">
        <f>SUM('[1]gastos ctas'!J568+[2]gctas!J568+[6]ct!J568)</f>
        <v>14516667</v>
      </c>
      <c r="K568" s="25">
        <f t="shared" si="103"/>
        <v>0.75686480709071946</v>
      </c>
      <c r="L568" s="150">
        <f t="shared" si="111"/>
        <v>274183333</v>
      </c>
      <c r="M568" s="25">
        <f t="shared" si="104"/>
        <v>14.295272836287801</v>
      </c>
      <c r="N568" s="152">
        <f>SUM('[1]gastos ctas'!N568+[2]gctas!N568+[6]ct!N568)</f>
        <v>288700000</v>
      </c>
      <c r="O568" s="25">
        <f t="shared" si="105"/>
        <v>15.052137643378519</v>
      </c>
      <c r="P568" s="151">
        <f t="shared" si="110"/>
        <v>1629300000</v>
      </c>
      <c r="R568" s="152">
        <f>SUM('[1]gastos ctas'!E568+[2]gctas!E568+[6]ct!E568)</f>
        <v>0</v>
      </c>
      <c r="S568" s="191">
        <f t="shared" si="106"/>
        <v>0</v>
      </c>
    </row>
    <row r="569" spans="1:19" ht="51.75" x14ac:dyDescent="0.25">
      <c r="A569" s="147">
        <v>3311401070827130</v>
      </c>
      <c r="B569" s="33" t="s">
        <v>802</v>
      </c>
      <c r="C569" s="148"/>
      <c r="D569" s="152">
        <f>SUM('[1]gastos ctas'!D569+[2]gctas!D569+[6]ct!D569)</f>
        <v>4149000000</v>
      </c>
      <c r="E569" s="152">
        <f>SUM('[1]gastos ctas'!E569+[2]gctas!E569+[6]ct!E569)</f>
        <v>0</v>
      </c>
      <c r="F569" s="150">
        <f t="shared" si="107"/>
        <v>4149000000</v>
      </c>
      <c r="G569" s="25">
        <f t="shared" si="109"/>
        <v>1.6057979004092286E-2</v>
      </c>
      <c r="H569" s="152"/>
      <c r="I569" s="151">
        <f t="shared" si="108"/>
        <v>4149000000</v>
      </c>
      <c r="J569" s="152">
        <f>SUM('[1]gastos ctas'!J569+[2]gctas!J569+[6]ct!J569)</f>
        <v>9879687</v>
      </c>
      <c r="K569" s="25">
        <f t="shared" si="103"/>
        <v>0.23812212581344902</v>
      </c>
      <c r="L569" s="150">
        <f t="shared" si="111"/>
        <v>1178515421</v>
      </c>
      <c r="M569" s="25">
        <f t="shared" si="104"/>
        <v>28.404806483489999</v>
      </c>
      <c r="N569" s="152">
        <f>SUM('[1]gastos ctas'!N569+[2]gctas!N569+[6]ct!N569)</f>
        <v>1188395108</v>
      </c>
      <c r="O569" s="25">
        <f t="shared" si="105"/>
        <v>28.642928609303446</v>
      </c>
      <c r="P569" s="151">
        <f t="shared" si="110"/>
        <v>2960604892</v>
      </c>
      <c r="R569" s="152">
        <f>SUM('[1]gastos ctas'!E569+[2]gctas!E569+[6]ct!E569)</f>
        <v>0</v>
      </c>
      <c r="S569" s="191">
        <f t="shared" si="106"/>
        <v>0</v>
      </c>
    </row>
    <row r="570" spans="1:19" ht="64.5" x14ac:dyDescent="0.25">
      <c r="A570" s="147">
        <v>3311401070832</v>
      </c>
      <c r="B570" s="33" t="s">
        <v>803</v>
      </c>
      <c r="C570" s="148"/>
      <c r="D570" s="149">
        <f>SUM(D571)</f>
        <v>840942000</v>
      </c>
      <c r="E570" s="149">
        <f>SUM(E571)</f>
        <v>0</v>
      </c>
      <c r="F570" s="150">
        <f t="shared" si="107"/>
        <v>840942000</v>
      </c>
      <c r="G570" s="25">
        <f t="shared" si="109"/>
        <v>3.2547189635235892E-3</v>
      </c>
      <c r="H570" s="149">
        <f>SUM(H571)</f>
        <v>0</v>
      </c>
      <c r="I570" s="151">
        <f t="shared" si="108"/>
        <v>840942000</v>
      </c>
      <c r="J570" s="149">
        <f>SUM(J571)</f>
        <v>0</v>
      </c>
      <c r="K570" s="25">
        <f t="shared" si="103"/>
        <v>0</v>
      </c>
      <c r="L570" s="150">
        <f t="shared" si="111"/>
        <v>184750000</v>
      </c>
      <c r="M570" s="25">
        <f t="shared" si="104"/>
        <v>21.96941049442173</v>
      </c>
      <c r="N570" s="149">
        <f>SUM(N571)</f>
        <v>184750000</v>
      </c>
      <c r="O570" s="25">
        <f t="shared" si="105"/>
        <v>21.96941049442173</v>
      </c>
      <c r="P570" s="151">
        <f t="shared" si="110"/>
        <v>656192000</v>
      </c>
      <c r="R570" s="152">
        <f>SUM('[1]gastos ctas'!E570+[2]gctas!E570+[6]ct!E570)</f>
        <v>0</v>
      </c>
      <c r="S570" s="191">
        <f t="shared" si="106"/>
        <v>0</v>
      </c>
    </row>
    <row r="571" spans="1:19" ht="64.5" x14ac:dyDescent="0.25">
      <c r="A571" s="147">
        <v>3311401070832130</v>
      </c>
      <c r="B571" s="33" t="s">
        <v>803</v>
      </c>
      <c r="C571" s="148"/>
      <c r="D571" s="152">
        <f>SUM('[1]gastos ctas'!D571+[2]gctas!D571+[6]ct!D571)</f>
        <v>840942000</v>
      </c>
      <c r="E571" s="152">
        <f>SUM('[1]gastos ctas'!E571+[2]gctas!E571+[6]ct!E571)</f>
        <v>0</v>
      </c>
      <c r="F571" s="150">
        <f t="shared" si="107"/>
        <v>840942000</v>
      </c>
      <c r="G571" s="25">
        <f t="shared" si="109"/>
        <v>3.2547189635235892E-3</v>
      </c>
      <c r="H571" s="152"/>
      <c r="I571" s="151">
        <f t="shared" si="108"/>
        <v>840942000</v>
      </c>
      <c r="J571" s="152">
        <f>SUM('[1]gastos ctas'!J571+[2]gctas!J571+[6]ct!J571)</f>
        <v>0</v>
      </c>
      <c r="K571" s="25">
        <f t="shared" si="103"/>
        <v>0</v>
      </c>
      <c r="L571" s="150">
        <f t="shared" si="111"/>
        <v>184750000</v>
      </c>
      <c r="M571" s="25">
        <f t="shared" si="104"/>
        <v>21.96941049442173</v>
      </c>
      <c r="N571" s="152">
        <f>SUM('[1]gastos ctas'!N571+[2]gctas!N571+[6]ct!N571)</f>
        <v>184750000</v>
      </c>
      <c r="O571" s="25">
        <f t="shared" si="105"/>
        <v>21.96941049442173</v>
      </c>
      <c r="P571" s="151">
        <f t="shared" si="110"/>
        <v>656192000</v>
      </c>
      <c r="R571" s="152">
        <f>SUM('[1]gastos ctas'!E571+[2]gctas!E571+[6]ct!E571)</f>
        <v>0</v>
      </c>
      <c r="S571" s="191">
        <f t="shared" si="106"/>
        <v>0</v>
      </c>
    </row>
    <row r="572" spans="1:19" ht="39" x14ac:dyDescent="0.25">
      <c r="A572" s="147">
        <v>3311401070833</v>
      </c>
      <c r="B572" s="33" t="s">
        <v>804</v>
      </c>
      <c r="C572" s="148"/>
      <c r="D572" s="149">
        <f>SUM(D573)</f>
        <v>2729409000</v>
      </c>
      <c r="E572" s="149">
        <f>SUM(E573)</f>
        <v>0</v>
      </c>
      <c r="F572" s="150">
        <f t="shared" si="107"/>
        <v>2729409000</v>
      </c>
      <c r="G572" s="25">
        <f t="shared" si="109"/>
        <v>1.0563700268879372E-2</v>
      </c>
      <c r="H572" s="149">
        <f>SUM(H573)</f>
        <v>0</v>
      </c>
      <c r="I572" s="151">
        <f t="shared" si="108"/>
        <v>2729409000</v>
      </c>
      <c r="J572" s="149">
        <f>SUM(J573)</f>
        <v>21400000</v>
      </c>
      <c r="K572" s="25">
        <f t="shared" si="103"/>
        <v>0.78405251832905953</v>
      </c>
      <c r="L572" s="150">
        <f t="shared" si="111"/>
        <v>782200000</v>
      </c>
      <c r="M572" s="25">
        <f t="shared" si="104"/>
        <v>28.658218683971509</v>
      </c>
      <c r="N572" s="149">
        <f>SUM(N573)</f>
        <v>803600000</v>
      </c>
      <c r="O572" s="25">
        <f t="shared" si="105"/>
        <v>29.442271202300574</v>
      </c>
      <c r="P572" s="151">
        <f t="shared" si="110"/>
        <v>1925809000</v>
      </c>
      <c r="R572" s="152">
        <f>SUM('[1]gastos ctas'!E572+[2]gctas!E572+[6]ct!E572)</f>
        <v>0</v>
      </c>
      <c r="S572" s="191">
        <f t="shared" si="106"/>
        <v>0</v>
      </c>
    </row>
    <row r="573" spans="1:19" ht="39" x14ac:dyDescent="0.25">
      <c r="A573" s="147">
        <v>3311401070833130</v>
      </c>
      <c r="B573" s="33" t="s">
        <v>804</v>
      </c>
      <c r="C573" s="148"/>
      <c r="D573" s="152">
        <f>SUM('[1]gastos ctas'!D573+[2]gctas!D573+[6]ct!D573)</f>
        <v>2729409000</v>
      </c>
      <c r="E573" s="152">
        <f>SUM('[1]gastos ctas'!E573+[2]gctas!E573+[6]ct!E573)</f>
        <v>0</v>
      </c>
      <c r="F573" s="150">
        <f t="shared" si="107"/>
        <v>2729409000</v>
      </c>
      <c r="G573" s="25">
        <f t="shared" si="109"/>
        <v>1.0563700268879372E-2</v>
      </c>
      <c r="H573" s="152"/>
      <c r="I573" s="151">
        <f t="shared" si="108"/>
        <v>2729409000</v>
      </c>
      <c r="J573" s="152">
        <f>SUM('[1]gastos ctas'!J573+[2]gctas!J573+[6]ct!J573)</f>
        <v>21400000</v>
      </c>
      <c r="K573" s="25">
        <f t="shared" si="103"/>
        <v>0.78405251832905953</v>
      </c>
      <c r="L573" s="150">
        <f t="shared" si="111"/>
        <v>782200000</v>
      </c>
      <c r="M573" s="25">
        <f t="shared" si="104"/>
        <v>28.658218683971509</v>
      </c>
      <c r="N573" s="152">
        <f>SUM('[1]gastos ctas'!N573+[2]gctas!N573+[6]ct!N573)</f>
        <v>803600000</v>
      </c>
      <c r="O573" s="25">
        <f t="shared" si="105"/>
        <v>29.442271202300574</v>
      </c>
      <c r="P573" s="151">
        <f t="shared" si="110"/>
        <v>1925809000</v>
      </c>
      <c r="R573" s="152">
        <f>SUM('[1]gastos ctas'!E573+[2]gctas!E573+[6]ct!E573)</f>
        <v>0</v>
      </c>
      <c r="S573" s="191">
        <f t="shared" si="106"/>
        <v>0</v>
      </c>
    </row>
    <row r="574" spans="1:19" hidden="1" x14ac:dyDescent="0.25">
      <c r="A574" s="147">
        <v>3311401070836</v>
      </c>
      <c r="B574" s="33" t="s">
        <v>805</v>
      </c>
      <c r="C574" s="148"/>
      <c r="D574" s="149">
        <f>SUM(D575)</f>
        <v>0</v>
      </c>
      <c r="E574" s="149">
        <f>SUM(E575)</f>
        <v>0</v>
      </c>
      <c r="F574" s="150">
        <f t="shared" si="107"/>
        <v>0</v>
      </c>
      <c r="G574" s="25">
        <f t="shared" si="109"/>
        <v>0</v>
      </c>
      <c r="H574" s="149">
        <f>SUM(H575)</f>
        <v>0</v>
      </c>
      <c r="I574" s="151">
        <f t="shared" si="108"/>
        <v>0</v>
      </c>
      <c r="J574" s="149">
        <f>SUM(J575)</f>
        <v>0</v>
      </c>
      <c r="K574" s="25">
        <f t="shared" si="103"/>
        <v>0</v>
      </c>
      <c r="L574" s="150">
        <f t="shared" si="111"/>
        <v>0</v>
      </c>
      <c r="M574" s="25">
        <f t="shared" si="104"/>
        <v>0</v>
      </c>
      <c r="N574" s="149">
        <f>SUM(N575)</f>
        <v>0</v>
      </c>
      <c r="O574" s="25">
        <f t="shared" si="105"/>
        <v>0</v>
      </c>
      <c r="P574" s="151">
        <f t="shared" si="110"/>
        <v>0</v>
      </c>
      <c r="R574" s="152">
        <f>SUM('[1]gastos ctas'!E574+[2]gctas!E574+[6]ct!E574)</f>
        <v>0</v>
      </c>
      <c r="S574" s="191">
        <f t="shared" si="106"/>
        <v>0</v>
      </c>
    </row>
    <row r="575" spans="1:19" hidden="1" x14ac:dyDescent="0.25">
      <c r="A575" s="147">
        <v>3311401070836140</v>
      </c>
      <c r="B575" s="33" t="s">
        <v>805</v>
      </c>
      <c r="C575" s="148"/>
      <c r="D575" s="152">
        <f>SUM('[1]gastos ctas'!D575+[2]gctas!D575+[6]ct!D575)</f>
        <v>0</v>
      </c>
      <c r="E575" s="152">
        <f>SUM('[1]gastos ctas'!E575+[2]gctas!E575+[6]ct!E575)</f>
        <v>0</v>
      </c>
      <c r="F575" s="150">
        <f t="shared" si="107"/>
        <v>0</v>
      </c>
      <c r="G575" s="25">
        <f t="shared" si="109"/>
        <v>0</v>
      </c>
      <c r="H575" s="152"/>
      <c r="I575" s="151">
        <f t="shared" si="108"/>
        <v>0</v>
      </c>
      <c r="J575" s="152">
        <f>SUM('[1]gastos ctas'!J575+[2]gctas!J575+[6]ct!J575)</f>
        <v>0</v>
      </c>
      <c r="K575" s="25">
        <f t="shared" si="103"/>
        <v>0</v>
      </c>
      <c r="L575" s="150">
        <f t="shared" si="111"/>
        <v>0</v>
      </c>
      <c r="M575" s="25">
        <f t="shared" si="104"/>
        <v>0</v>
      </c>
      <c r="N575" s="152">
        <f>SUM('[1]gastos ctas'!N575+[2]gctas!N575+[6]ct!N575)</f>
        <v>0</v>
      </c>
      <c r="O575" s="25">
        <f t="shared" si="105"/>
        <v>0</v>
      </c>
      <c r="P575" s="151">
        <f t="shared" si="110"/>
        <v>0</v>
      </c>
      <c r="R575" s="152">
        <f>SUM('[1]gastos ctas'!E575+[2]gctas!E575+[6]ct!E575)</f>
        <v>0</v>
      </c>
      <c r="S575" s="191">
        <f t="shared" si="106"/>
        <v>0</v>
      </c>
    </row>
    <row r="576" spans="1:19" ht="39" x14ac:dyDescent="0.25">
      <c r="A576" s="147">
        <v>3311401070837</v>
      </c>
      <c r="B576" s="33" t="s">
        <v>806</v>
      </c>
      <c r="C576" s="148"/>
      <c r="D576" s="149">
        <f>SUM(D577)</f>
        <v>2100000000</v>
      </c>
      <c r="E576" s="149">
        <f>SUM(E577)</f>
        <v>0</v>
      </c>
      <c r="F576" s="150">
        <f t="shared" si="107"/>
        <v>2100000000</v>
      </c>
      <c r="G576" s="25">
        <f t="shared" si="109"/>
        <v>8.1276827931052783E-3</v>
      </c>
      <c r="H576" s="149">
        <f>SUM(H577)</f>
        <v>0</v>
      </c>
      <c r="I576" s="151">
        <f t="shared" si="108"/>
        <v>2100000000</v>
      </c>
      <c r="J576" s="149">
        <f>SUM(J577)</f>
        <v>0</v>
      </c>
      <c r="K576" s="25">
        <f t="shared" si="103"/>
        <v>0</v>
      </c>
      <c r="L576" s="150">
        <f t="shared" si="111"/>
        <v>170000000</v>
      </c>
      <c r="M576" s="25">
        <f t="shared" si="104"/>
        <v>8.0952380952380949</v>
      </c>
      <c r="N576" s="149">
        <f>SUM(N577)</f>
        <v>170000000</v>
      </c>
      <c r="O576" s="25">
        <f t="shared" si="105"/>
        <v>8.0952380952380949</v>
      </c>
      <c r="P576" s="151">
        <f t="shared" si="110"/>
        <v>1930000000</v>
      </c>
      <c r="R576" s="152">
        <f>SUM('[1]gastos ctas'!E576+[2]gctas!E576+[6]ct!E576)</f>
        <v>0</v>
      </c>
      <c r="S576" s="191">
        <f t="shared" si="106"/>
        <v>0</v>
      </c>
    </row>
    <row r="577" spans="1:19" ht="39" x14ac:dyDescent="0.25">
      <c r="A577" s="147">
        <v>3311401070837130</v>
      </c>
      <c r="B577" s="33" t="s">
        <v>806</v>
      </c>
      <c r="C577" s="148"/>
      <c r="D577" s="152">
        <f>SUM('[1]gastos ctas'!D577+[2]gctas!D577+[6]ct!D577)</f>
        <v>2100000000</v>
      </c>
      <c r="E577" s="152">
        <f>SUM('[1]gastos ctas'!E577+[2]gctas!E577+[6]ct!E577)</f>
        <v>0</v>
      </c>
      <c r="F577" s="150">
        <f t="shared" si="107"/>
        <v>2100000000</v>
      </c>
      <c r="G577" s="25">
        <f t="shared" si="109"/>
        <v>8.1276827931052783E-3</v>
      </c>
      <c r="H577" s="152"/>
      <c r="I577" s="151">
        <f t="shared" si="108"/>
        <v>2100000000</v>
      </c>
      <c r="J577" s="152">
        <f>SUM('[1]gastos ctas'!J577+[2]gctas!J577+[6]ct!J577)</f>
        <v>0</v>
      </c>
      <c r="K577" s="25">
        <f t="shared" si="103"/>
        <v>0</v>
      </c>
      <c r="L577" s="150">
        <f t="shared" si="111"/>
        <v>170000000</v>
      </c>
      <c r="M577" s="25">
        <f t="shared" si="104"/>
        <v>8.0952380952380949</v>
      </c>
      <c r="N577" s="152">
        <f>SUM('[1]gastos ctas'!N577+[2]gctas!N577+[6]ct!N577)</f>
        <v>170000000</v>
      </c>
      <c r="O577" s="25">
        <f t="shared" si="105"/>
        <v>8.0952380952380949</v>
      </c>
      <c r="P577" s="151">
        <f t="shared" si="110"/>
        <v>1930000000</v>
      </c>
      <c r="R577" s="152">
        <f>SUM('[1]gastos ctas'!E577+[2]gctas!E577+[6]ct!E577)</f>
        <v>0</v>
      </c>
      <c r="S577" s="191">
        <f t="shared" si="106"/>
        <v>0</v>
      </c>
    </row>
    <row r="578" spans="1:19" ht="26.25" x14ac:dyDescent="0.25">
      <c r="A578" s="147">
        <v>3311401070839</v>
      </c>
      <c r="B578" s="33" t="s">
        <v>807</v>
      </c>
      <c r="C578" s="148"/>
      <c r="D578" s="149">
        <f>SUM(D579)</f>
        <v>2761412000</v>
      </c>
      <c r="E578" s="149">
        <f>SUM(E579)</f>
        <v>0</v>
      </c>
      <c r="F578" s="150">
        <f t="shared" si="107"/>
        <v>2761412000</v>
      </c>
      <c r="G578" s="25">
        <f t="shared" si="109"/>
        <v>1.0687562284321158E-2</v>
      </c>
      <c r="H578" s="149">
        <f>SUM(H579)</f>
        <v>0</v>
      </c>
      <c r="I578" s="151">
        <f t="shared" si="108"/>
        <v>2761412000</v>
      </c>
      <c r="J578" s="149">
        <f>SUM(J579)</f>
        <v>5300000</v>
      </c>
      <c r="K578" s="25">
        <f t="shared" si="103"/>
        <v>0.19193079482525605</v>
      </c>
      <c r="L578" s="150">
        <f t="shared" si="111"/>
        <v>360700000</v>
      </c>
      <c r="M578" s="25">
        <f t="shared" si="104"/>
        <v>13.062158055371672</v>
      </c>
      <c r="N578" s="149">
        <f>SUM(N579)</f>
        <v>366000000</v>
      </c>
      <c r="O578" s="25">
        <f t="shared" si="105"/>
        <v>13.254088850196929</v>
      </c>
      <c r="P578" s="151">
        <f t="shared" si="110"/>
        <v>2395412000</v>
      </c>
      <c r="R578" s="152">
        <f>SUM('[1]gastos ctas'!E578+[2]gctas!E578+[6]ct!E578)</f>
        <v>0</v>
      </c>
      <c r="S578" s="191">
        <f t="shared" si="106"/>
        <v>0</v>
      </c>
    </row>
    <row r="579" spans="1:19" ht="26.25" x14ac:dyDescent="0.25">
      <c r="A579" s="147">
        <v>3311401070839130</v>
      </c>
      <c r="B579" s="33" t="s">
        <v>807</v>
      </c>
      <c r="C579" s="148"/>
      <c r="D579" s="152">
        <f>SUM('[1]gastos ctas'!D579+[2]gctas!D579+[6]ct!D579)</f>
        <v>2761412000</v>
      </c>
      <c r="E579" s="152">
        <f>SUM('[1]gastos ctas'!E579+[2]gctas!E579+[6]ct!E579)</f>
        <v>0</v>
      </c>
      <c r="F579" s="150">
        <f t="shared" si="107"/>
        <v>2761412000</v>
      </c>
      <c r="G579" s="25">
        <f t="shared" si="109"/>
        <v>1.0687562284321158E-2</v>
      </c>
      <c r="H579" s="152"/>
      <c r="I579" s="151">
        <f t="shared" si="108"/>
        <v>2761412000</v>
      </c>
      <c r="J579" s="152">
        <f>SUM('[1]gastos ctas'!J579+[2]gctas!J579+[6]ct!J579)</f>
        <v>5300000</v>
      </c>
      <c r="K579" s="25">
        <f t="shared" si="103"/>
        <v>0.19193079482525605</v>
      </c>
      <c r="L579" s="150">
        <f t="shared" si="111"/>
        <v>360700000</v>
      </c>
      <c r="M579" s="25">
        <f t="shared" si="104"/>
        <v>13.062158055371672</v>
      </c>
      <c r="N579" s="152">
        <f>SUM('[1]gastos ctas'!N579+[2]gctas!N579+[6]ct!N579)</f>
        <v>366000000</v>
      </c>
      <c r="O579" s="25">
        <f t="shared" si="105"/>
        <v>13.254088850196929</v>
      </c>
      <c r="P579" s="151">
        <f t="shared" si="110"/>
        <v>2395412000</v>
      </c>
      <c r="R579" s="152">
        <f>SUM('[1]gastos ctas'!E579+[2]gctas!E579+[6]ct!E579)</f>
        <v>0</v>
      </c>
      <c r="S579" s="191">
        <f t="shared" si="106"/>
        <v>0</v>
      </c>
    </row>
    <row r="580" spans="1:19" ht="26.25" x14ac:dyDescent="0.25">
      <c r="A580" s="147">
        <v>3311401070869</v>
      </c>
      <c r="B580" s="156" t="s">
        <v>808</v>
      </c>
      <c r="C580" s="148"/>
      <c r="D580" s="149">
        <f>SUM(D581)</f>
        <v>1483357000</v>
      </c>
      <c r="E580" s="149">
        <f>SUM(E581)</f>
        <v>0</v>
      </c>
      <c r="F580" s="150">
        <f t="shared" si="107"/>
        <v>1483357000</v>
      </c>
      <c r="G580" s="25">
        <f t="shared" si="109"/>
        <v>5.7410738880629827E-3</v>
      </c>
      <c r="H580" s="149">
        <f>SUM(H581)</f>
        <v>0</v>
      </c>
      <c r="I580" s="151">
        <f t="shared" si="108"/>
        <v>1483357000</v>
      </c>
      <c r="J580" s="149">
        <f>SUM(J581)</f>
        <v>28124290</v>
      </c>
      <c r="K580" s="25">
        <f t="shared" si="103"/>
        <v>1.8959892999460011</v>
      </c>
      <c r="L580" s="150">
        <f t="shared" si="111"/>
        <v>90372708</v>
      </c>
      <c r="M580" s="25">
        <f t="shared" si="104"/>
        <v>6.0924449070587858</v>
      </c>
      <c r="N580" s="149">
        <f>SUM(N581)</f>
        <v>118496998</v>
      </c>
      <c r="O580" s="25">
        <f t="shared" si="105"/>
        <v>7.9884342070047865</v>
      </c>
      <c r="P580" s="151">
        <f t="shared" si="110"/>
        <v>1364860002</v>
      </c>
      <c r="R580" s="152">
        <f>SUM('[1]gastos ctas'!E580+[2]gctas!E580+[6]ct!E580)</f>
        <v>0</v>
      </c>
      <c r="S580" s="191">
        <f t="shared" si="106"/>
        <v>0</v>
      </c>
    </row>
    <row r="581" spans="1:19" ht="26.25" x14ac:dyDescent="0.25">
      <c r="A581" s="147">
        <v>3311401070869130</v>
      </c>
      <c r="B581" s="156" t="s">
        <v>809</v>
      </c>
      <c r="C581" s="148"/>
      <c r="D581" s="152">
        <f>SUM('[1]gastos ctas'!D581+[2]gctas!D581+[6]ct!D581)</f>
        <v>1483357000</v>
      </c>
      <c r="E581" s="152">
        <f>SUM('[1]gastos ctas'!E581+[2]gctas!E581+[6]ct!E581)</f>
        <v>0</v>
      </c>
      <c r="F581" s="150">
        <f t="shared" si="107"/>
        <v>1483357000</v>
      </c>
      <c r="G581" s="25">
        <f t="shared" si="109"/>
        <v>5.7410738880629827E-3</v>
      </c>
      <c r="H581" s="152"/>
      <c r="I581" s="151">
        <f t="shared" si="108"/>
        <v>1483357000</v>
      </c>
      <c r="J581" s="152">
        <f>SUM('[1]gastos ctas'!J581+[2]gctas!J581+[6]ct!J581)</f>
        <v>28124290</v>
      </c>
      <c r="K581" s="25">
        <f t="shared" ref="K581:K646" si="112">IF(OR(J581=0,F581=0),0,J581/F581)*100</f>
        <v>1.8959892999460011</v>
      </c>
      <c r="L581" s="150">
        <f t="shared" si="111"/>
        <v>90372708</v>
      </c>
      <c r="M581" s="25">
        <f t="shared" ref="M581:M646" si="113">IF(OR(L581=0,F581=0),0,L581/F581)*100</f>
        <v>6.0924449070587858</v>
      </c>
      <c r="N581" s="152">
        <f>SUM('[1]gastos ctas'!N581+[2]gctas!N581+[6]ct!N581)</f>
        <v>118496998</v>
      </c>
      <c r="O581" s="25">
        <f t="shared" ref="O581:O646" si="114">IF(OR(N581=0,F581=0),0,N581/F581)*100</f>
        <v>7.9884342070047865</v>
      </c>
      <c r="P581" s="151">
        <f t="shared" si="110"/>
        <v>1364860002</v>
      </c>
      <c r="R581" s="152">
        <f>SUM('[1]gastos ctas'!E581+[2]gctas!E581+[6]ct!E581)</f>
        <v>0</v>
      </c>
      <c r="S581" s="191">
        <f t="shared" si="106"/>
        <v>0</v>
      </c>
    </row>
    <row r="582" spans="1:19" x14ac:dyDescent="0.25">
      <c r="A582" s="175">
        <v>331140108</v>
      </c>
      <c r="B582" s="177" t="s">
        <v>810</v>
      </c>
      <c r="C582" s="148"/>
      <c r="D582" s="149">
        <f>SUM(D583+D585+D587+D589+D591+D593+D595+D600+D604+D606+D608+D610+D612+D614+D616+D618+D620+D622+D627+D629+D631+D633+D635+D637+D639)</f>
        <v>300878917000</v>
      </c>
      <c r="E582" s="149">
        <f>SUM(E583+E585+E587+E589+E591+E593+E595+E600+E604+E606+E608+E610+E612+E614+E616+E618+E620+E622+E627+E629+E631+E633+E635+E637+E639)</f>
        <v>4257583076</v>
      </c>
      <c r="F582" s="150">
        <f t="shared" si="107"/>
        <v>305136500076</v>
      </c>
      <c r="G582" s="25">
        <f t="shared" si="109"/>
        <v>1.1809774672457487</v>
      </c>
      <c r="H582" s="149">
        <f>SUM(H583+H585+H587+H589+H591+H593+H595+H600+H604+H606+H608+H610+H612+H614+H616+H618+H620+H622+H627+H629+H631+H633+H635+H637+H639)</f>
        <v>0</v>
      </c>
      <c r="I582" s="151">
        <f t="shared" si="108"/>
        <v>305136500076</v>
      </c>
      <c r="J582" s="149">
        <f>SUM(J583+J585+J587+J589+J591+J593+J595+J600+J604+J606+J608+J610+J612+J614+J616+J618+J620+J622+J627+J629+J631+J633+J635+J637+J639)</f>
        <v>14025127635</v>
      </c>
      <c r="K582" s="25">
        <f t="shared" si="112"/>
        <v>4.5963454491700526</v>
      </c>
      <c r="L582" s="150">
        <f t="shared" si="111"/>
        <v>46956392291</v>
      </c>
      <c r="M582" s="25">
        <f t="shared" si="113"/>
        <v>15.388651400047069</v>
      </c>
      <c r="N582" s="149">
        <f>SUM(N583+N585+N587+N589+N591+N593+N595+N600+N604+N606+N608+N610+N612+N614+N616+N618+N620+N622+N627+N629+N631+N633+N635+N637+N639)</f>
        <v>60981519926</v>
      </c>
      <c r="O582" s="25">
        <f t="shared" si="114"/>
        <v>19.984996849217122</v>
      </c>
      <c r="P582" s="151">
        <f t="shared" si="110"/>
        <v>244154980150</v>
      </c>
      <c r="R582" s="152">
        <f>SUM('[1]gastos ctas'!E582+[2]gctas!E582+[6]ct!E582)</f>
        <v>4257583076</v>
      </c>
      <c r="S582" s="191">
        <f t="shared" si="106"/>
        <v>0</v>
      </c>
    </row>
    <row r="583" spans="1:19" ht="26.25" x14ac:dyDescent="0.25">
      <c r="A583" s="175">
        <v>3311401080006</v>
      </c>
      <c r="B583" s="33" t="s">
        <v>811</v>
      </c>
      <c r="C583" s="148"/>
      <c r="D583" s="149">
        <f>SUM(D584)</f>
        <v>1200000000</v>
      </c>
      <c r="E583" s="149">
        <f>SUM(E584)</f>
        <v>415623510</v>
      </c>
      <c r="F583" s="150">
        <f t="shared" si="107"/>
        <v>1615623510</v>
      </c>
      <c r="G583" s="25">
        <f t="shared" si="109"/>
        <v>6.2529882868396919E-3</v>
      </c>
      <c r="H583" s="149">
        <f>SUM(H584)</f>
        <v>0</v>
      </c>
      <c r="I583" s="151">
        <f t="shared" si="108"/>
        <v>1615623510</v>
      </c>
      <c r="J583" s="149">
        <f>SUM(J584)</f>
        <v>0</v>
      </c>
      <c r="K583" s="25">
        <f t="shared" si="112"/>
        <v>0</v>
      </c>
      <c r="L583" s="150">
        <f t="shared" si="111"/>
        <v>0</v>
      </c>
      <c r="M583" s="25">
        <f t="shared" si="113"/>
        <v>0</v>
      </c>
      <c r="N583" s="149">
        <f>SUM(N584)</f>
        <v>0</v>
      </c>
      <c r="O583" s="25">
        <f t="shared" si="114"/>
        <v>0</v>
      </c>
      <c r="P583" s="151">
        <f t="shared" si="110"/>
        <v>1615623510</v>
      </c>
      <c r="R583" s="152">
        <f>SUM('[1]gastos ctas'!E583+[2]gctas!E583+[6]ct!E583)</f>
        <v>415623510</v>
      </c>
      <c r="S583" s="191">
        <f t="shared" si="106"/>
        <v>0</v>
      </c>
    </row>
    <row r="584" spans="1:19" x14ac:dyDescent="0.25">
      <c r="A584" s="175">
        <v>3311401080006140</v>
      </c>
      <c r="B584" s="33" t="s">
        <v>812</v>
      </c>
      <c r="C584" s="148"/>
      <c r="D584" s="152">
        <f>SUM('[1]gastos ctas'!D584+[2]gctas!D584+[6]ct!D584)</f>
        <v>1200000000</v>
      </c>
      <c r="E584" s="152">
        <f>SUM('[1]gastos ctas'!E584+[2]gctas!E584+[6]ct!E584)</f>
        <v>415623510</v>
      </c>
      <c r="F584" s="150">
        <f t="shared" si="107"/>
        <v>1615623510</v>
      </c>
      <c r="G584" s="25">
        <f t="shared" si="109"/>
        <v>6.2529882868396919E-3</v>
      </c>
      <c r="H584" s="152"/>
      <c r="I584" s="151">
        <f t="shared" si="108"/>
        <v>1615623510</v>
      </c>
      <c r="J584" s="152">
        <f>SUM('[1]gastos ctas'!J584+[2]gctas!J584+[6]ct!J584)</f>
        <v>0</v>
      </c>
      <c r="K584" s="25">
        <f t="shared" si="112"/>
        <v>0</v>
      </c>
      <c r="L584" s="150">
        <f t="shared" si="111"/>
        <v>0</v>
      </c>
      <c r="M584" s="25">
        <f t="shared" si="113"/>
        <v>0</v>
      </c>
      <c r="N584" s="152">
        <f>SUM('[1]gastos ctas'!N584+[2]gctas!N584+[6]ct!N584)</f>
        <v>0</v>
      </c>
      <c r="O584" s="25">
        <f t="shared" si="114"/>
        <v>0</v>
      </c>
      <c r="P584" s="151">
        <f t="shared" si="110"/>
        <v>1615623510</v>
      </c>
      <c r="R584" s="152">
        <f>SUM('[1]gastos ctas'!E584+[2]gctas!E584+[6]ct!E584)</f>
        <v>415623510</v>
      </c>
      <c r="S584" s="191">
        <f t="shared" ref="S584:S647" si="115">SUM(E584-R584)</f>
        <v>0</v>
      </c>
    </row>
    <row r="585" spans="1:19" ht="26.25" x14ac:dyDescent="0.25">
      <c r="A585" s="175">
        <v>3311401080008</v>
      </c>
      <c r="B585" s="33" t="s">
        <v>813</v>
      </c>
      <c r="C585" s="148"/>
      <c r="D585" s="149">
        <f>SUM(D586)</f>
        <v>4186000000</v>
      </c>
      <c r="E585" s="149">
        <f>SUM(E586)</f>
        <v>-1280610619</v>
      </c>
      <c r="F585" s="150">
        <f t="shared" si="107"/>
        <v>2905389381</v>
      </c>
      <c r="G585" s="25">
        <f t="shared" si="109"/>
        <v>1.1244801561535471E-2</v>
      </c>
      <c r="H585" s="149">
        <f>SUM(H586)</f>
        <v>0</v>
      </c>
      <c r="I585" s="151">
        <f t="shared" si="108"/>
        <v>2905389381</v>
      </c>
      <c r="J585" s="149">
        <f>SUM(J586)</f>
        <v>97500000</v>
      </c>
      <c r="K585" s="25">
        <f t="shared" si="112"/>
        <v>3.3558324621686912</v>
      </c>
      <c r="L585" s="150">
        <f t="shared" si="111"/>
        <v>610339200</v>
      </c>
      <c r="M585" s="25">
        <f t="shared" si="113"/>
        <v>21.007139490195584</v>
      </c>
      <c r="N585" s="149">
        <f>SUM(N586)</f>
        <v>707839200</v>
      </c>
      <c r="O585" s="25">
        <f t="shared" si="114"/>
        <v>24.362971952364273</v>
      </c>
      <c r="P585" s="151">
        <f t="shared" si="110"/>
        <v>2197550181</v>
      </c>
      <c r="R585" s="152">
        <f>SUM('[1]gastos ctas'!E585+[2]gctas!E585+[6]ct!E585)</f>
        <v>-1280610619</v>
      </c>
      <c r="S585" s="191">
        <f t="shared" si="115"/>
        <v>0</v>
      </c>
    </row>
    <row r="586" spans="1:19" x14ac:dyDescent="0.25">
      <c r="A586" s="175">
        <v>3311401080008140</v>
      </c>
      <c r="B586" s="33" t="s">
        <v>812</v>
      </c>
      <c r="C586" s="148"/>
      <c r="D586" s="152">
        <f>SUM('[1]gastos ctas'!D586+[2]gctas!D586+[6]ct!D586)</f>
        <v>4186000000</v>
      </c>
      <c r="E586" s="152">
        <f>SUM('[1]gastos ctas'!E586+[2]gctas!E586+[6]ct!E586)</f>
        <v>-1280610619</v>
      </c>
      <c r="F586" s="150">
        <f t="shared" si="107"/>
        <v>2905389381</v>
      </c>
      <c r="G586" s="25">
        <f t="shared" si="109"/>
        <v>1.1244801561535471E-2</v>
      </c>
      <c r="H586" s="152"/>
      <c r="I586" s="151">
        <f t="shared" si="108"/>
        <v>2905389381</v>
      </c>
      <c r="J586" s="152">
        <f>SUM('[1]gastos ctas'!J586+[2]gctas!J586+[6]ct!J586)</f>
        <v>97500000</v>
      </c>
      <c r="K586" s="25">
        <f t="shared" si="112"/>
        <v>3.3558324621686912</v>
      </c>
      <c r="L586" s="150">
        <f t="shared" si="111"/>
        <v>610339200</v>
      </c>
      <c r="M586" s="25">
        <f t="shared" si="113"/>
        <v>21.007139490195584</v>
      </c>
      <c r="N586" s="152">
        <f>SUM('[1]gastos ctas'!N586+[2]gctas!N586+[6]ct!N586)</f>
        <v>707839200</v>
      </c>
      <c r="O586" s="25">
        <f t="shared" si="114"/>
        <v>24.362971952364273</v>
      </c>
      <c r="P586" s="151">
        <f t="shared" si="110"/>
        <v>2197550181</v>
      </c>
      <c r="R586" s="152">
        <f>SUM('[1]gastos ctas'!E586+[2]gctas!E586+[6]ct!E586)</f>
        <v>-1280610619</v>
      </c>
      <c r="S586" s="191">
        <f t="shared" si="115"/>
        <v>0</v>
      </c>
    </row>
    <row r="587" spans="1:19" ht="26.25" x14ac:dyDescent="0.25">
      <c r="A587" s="147">
        <v>3311401080209</v>
      </c>
      <c r="B587" s="33" t="s">
        <v>814</v>
      </c>
      <c r="C587" s="148"/>
      <c r="D587" s="149">
        <f>SUM(D588)</f>
        <v>632433000</v>
      </c>
      <c r="E587" s="149">
        <f>SUM(E588)</f>
        <v>449567000</v>
      </c>
      <c r="F587" s="150">
        <f t="shared" si="107"/>
        <v>1082000000</v>
      </c>
      <c r="G587" s="25">
        <f t="shared" si="109"/>
        <v>4.1876918010190049E-3</v>
      </c>
      <c r="H587" s="149">
        <f>SUM(H588)</f>
        <v>0</v>
      </c>
      <c r="I587" s="151">
        <f t="shared" si="108"/>
        <v>1082000000</v>
      </c>
      <c r="J587" s="149">
        <f>SUM(J588)</f>
        <v>75547754</v>
      </c>
      <c r="K587" s="25">
        <f t="shared" si="112"/>
        <v>6.9822323475046213</v>
      </c>
      <c r="L587" s="150">
        <f t="shared" si="111"/>
        <v>430097234</v>
      </c>
      <c r="M587" s="25">
        <f t="shared" si="113"/>
        <v>39.750206469500924</v>
      </c>
      <c r="N587" s="149">
        <f>SUM(N588)</f>
        <v>505644988</v>
      </c>
      <c r="O587" s="25">
        <f t="shared" si="114"/>
        <v>46.732438817005544</v>
      </c>
      <c r="P587" s="151">
        <f t="shared" si="110"/>
        <v>576355012</v>
      </c>
      <c r="R587" s="152">
        <f>SUM('[1]gastos ctas'!E587+[2]gctas!E587+[6]ct!E587)</f>
        <v>449567000</v>
      </c>
      <c r="S587" s="191">
        <f t="shared" si="115"/>
        <v>0</v>
      </c>
    </row>
    <row r="588" spans="1:19" ht="26.25" x14ac:dyDescent="0.25">
      <c r="A588" s="147">
        <v>3311401080209140</v>
      </c>
      <c r="B588" s="33" t="s">
        <v>814</v>
      </c>
      <c r="C588" s="148"/>
      <c r="D588" s="152">
        <f>SUM('[1]gastos ctas'!D588+[2]gctas!D588+[6]ct!D588)</f>
        <v>632433000</v>
      </c>
      <c r="E588" s="152">
        <f>SUM('[1]gastos ctas'!E588+[2]gctas!E588+[6]ct!E588)</f>
        <v>449567000</v>
      </c>
      <c r="F588" s="150">
        <f t="shared" si="107"/>
        <v>1082000000</v>
      </c>
      <c r="G588" s="25">
        <f t="shared" si="109"/>
        <v>4.1876918010190049E-3</v>
      </c>
      <c r="H588" s="152"/>
      <c r="I588" s="151">
        <f t="shared" si="108"/>
        <v>1082000000</v>
      </c>
      <c r="J588" s="152">
        <f>SUM('[1]gastos ctas'!J588+[2]gctas!J588+[6]ct!J588)</f>
        <v>75547754</v>
      </c>
      <c r="K588" s="25">
        <f t="shared" si="112"/>
        <v>6.9822323475046213</v>
      </c>
      <c r="L588" s="150">
        <f t="shared" si="111"/>
        <v>430097234</v>
      </c>
      <c r="M588" s="25">
        <f t="shared" si="113"/>
        <v>39.750206469500924</v>
      </c>
      <c r="N588" s="152">
        <f>SUM('[1]gastos ctas'!N588+[2]gctas!N588+[6]ct!N588)</f>
        <v>505644988</v>
      </c>
      <c r="O588" s="25">
        <f t="shared" si="114"/>
        <v>46.732438817005544</v>
      </c>
      <c r="P588" s="151">
        <f t="shared" si="110"/>
        <v>576355012</v>
      </c>
      <c r="R588" s="152">
        <f>SUM('[1]gastos ctas'!E588+[2]gctas!E588+[6]ct!E588)</f>
        <v>449567000</v>
      </c>
      <c r="S588" s="191">
        <f t="shared" si="115"/>
        <v>0</v>
      </c>
    </row>
    <row r="589" spans="1:19" ht="26.25" x14ac:dyDescent="0.25">
      <c r="A589" s="175">
        <v>3311401080450</v>
      </c>
      <c r="B589" s="33" t="s">
        <v>815</v>
      </c>
      <c r="C589" s="148"/>
      <c r="D589" s="149">
        <f>SUM(D590)</f>
        <v>495500000</v>
      </c>
      <c r="E589" s="149">
        <f>SUM(E590)</f>
        <v>0</v>
      </c>
      <c r="F589" s="150">
        <f t="shared" si="107"/>
        <v>495500000</v>
      </c>
      <c r="G589" s="25">
        <f t="shared" si="109"/>
        <v>1.917746106658888E-3</v>
      </c>
      <c r="H589" s="149">
        <f>SUM(H590)</f>
        <v>0</v>
      </c>
      <c r="I589" s="151">
        <f t="shared" si="108"/>
        <v>495500000</v>
      </c>
      <c r="J589" s="149">
        <f>SUM(J590)</f>
        <v>7152307</v>
      </c>
      <c r="K589" s="25">
        <f t="shared" si="112"/>
        <v>1.4434524722502522</v>
      </c>
      <c r="L589" s="150">
        <f t="shared" si="111"/>
        <v>245721702</v>
      </c>
      <c r="M589" s="25">
        <f t="shared" si="113"/>
        <v>49.590656306760849</v>
      </c>
      <c r="N589" s="149">
        <f>SUM(N590)</f>
        <v>252874009</v>
      </c>
      <c r="O589" s="25">
        <f t="shared" si="114"/>
        <v>51.034108779011099</v>
      </c>
      <c r="P589" s="151">
        <f t="shared" si="110"/>
        <v>242625991</v>
      </c>
      <c r="R589" s="152">
        <f>SUM('[1]gastos ctas'!E589+[2]gctas!E589+[6]ct!E589)</f>
        <v>0</v>
      </c>
      <c r="S589" s="191">
        <f t="shared" si="115"/>
        <v>0</v>
      </c>
    </row>
    <row r="590" spans="1:19" ht="26.25" x14ac:dyDescent="0.25">
      <c r="A590" s="175">
        <v>3311401080450140</v>
      </c>
      <c r="B590" s="33" t="s">
        <v>815</v>
      </c>
      <c r="C590" s="148"/>
      <c r="D590" s="152">
        <f>SUM('[1]gastos ctas'!D590+[2]gctas!D590+[6]ct!D590)</f>
        <v>495500000</v>
      </c>
      <c r="E590" s="152">
        <f>SUM('[1]gastos ctas'!E590+[2]gctas!E590+[6]ct!E590)</f>
        <v>0</v>
      </c>
      <c r="F590" s="150">
        <f t="shared" si="107"/>
        <v>495500000</v>
      </c>
      <c r="G590" s="25">
        <f t="shared" si="109"/>
        <v>1.917746106658888E-3</v>
      </c>
      <c r="H590" s="152"/>
      <c r="I590" s="151">
        <f t="shared" si="108"/>
        <v>495500000</v>
      </c>
      <c r="J590" s="152">
        <f>SUM('[1]gastos ctas'!J590+[2]gctas!J590+[6]ct!J590)</f>
        <v>7152307</v>
      </c>
      <c r="K590" s="25">
        <f t="shared" si="112"/>
        <v>1.4434524722502522</v>
      </c>
      <c r="L590" s="150">
        <f t="shared" si="111"/>
        <v>245721702</v>
      </c>
      <c r="M590" s="25">
        <f t="shared" si="113"/>
        <v>49.590656306760849</v>
      </c>
      <c r="N590" s="152">
        <f>SUM('[1]gastos ctas'!N590+[2]gctas!N590+[6]ct!N590)</f>
        <v>252874009</v>
      </c>
      <c r="O590" s="25">
        <f t="shared" si="114"/>
        <v>51.034108779011099</v>
      </c>
      <c r="P590" s="151">
        <f t="shared" si="110"/>
        <v>242625991</v>
      </c>
      <c r="R590" s="152">
        <f>SUM('[1]gastos ctas'!E590+[2]gctas!E590+[6]ct!E590)</f>
        <v>0</v>
      </c>
      <c r="S590" s="191">
        <f t="shared" si="115"/>
        <v>0</v>
      </c>
    </row>
    <row r="591" spans="1:19" x14ac:dyDescent="0.25">
      <c r="A591" s="175">
        <v>3311401080477</v>
      </c>
      <c r="B591" s="33" t="s">
        <v>816</v>
      </c>
      <c r="C591" s="148"/>
      <c r="D591" s="149">
        <f>SUM(D592)</f>
        <v>187000000</v>
      </c>
      <c r="E591" s="149">
        <f>SUM(E592)</f>
        <v>0</v>
      </c>
      <c r="F591" s="150">
        <f t="shared" si="107"/>
        <v>187000000</v>
      </c>
      <c r="G591" s="25">
        <f t="shared" si="109"/>
        <v>7.2375080110032703E-4</v>
      </c>
      <c r="H591" s="149">
        <f>SUM(H592)</f>
        <v>0</v>
      </c>
      <c r="I591" s="151">
        <f t="shared" si="108"/>
        <v>187000000</v>
      </c>
      <c r="J591" s="149">
        <f>SUM(J592)</f>
        <v>10578898</v>
      </c>
      <c r="K591" s="25">
        <f t="shared" si="112"/>
        <v>5.6571647058823533</v>
      </c>
      <c r="L591" s="150">
        <f t="shared" si="111"/>
        <v>56375102</v>
      </c>
      <c r="M591" s="25">
        <f t="shared" si="113"/>
        <v>30.147113368983959</v>
      </c>
      <c r="N591" s="149">
        <f>SUM(N592)</f>
        <v>66954000</v>
      </c>
      <c r="O591" s="25">
        <f t="shared" si="114"/>
        <v>35.804278074866311</v>
      </c>
      <c r="P591" s="151">
        <f t="shared" si="110"/>
        <v>120046000</v>
      </c>
      <c r="R591" s="152">
        <f>SUM('[1]gastos ctas'!E591+[2]gctas!E591+[6]ct!E591)</f>
        <v>0</v>
      </c>
      <c r="S591" s="191">
        <f t="shared" si="115"/>
        <v>0</v>
      </c>
    </row>
    <row r="592" spans="1:19" x14ac:dyDescent="0.25">
      <c r="A592" s="175">
        <v>3311401080477140</v>
      </c>
      <c r="B592" s="33" t="s">
        <v>816</v>
      </c>
      <c r="C592" s="148"/>
      <c r="D592" s="152">
        <f>SUM('[1]gastos ctas'!D592+[2]gctas!D592+[6]ct!D592)</f>
        <v>187000000</v>
      </c>
      <c r="E592" s="152">
        <f>SUM('[1]gastos ctas'!E592+[2]gctas!E592+[6]ct!E592)</f>
        <v>0</v>
      </c>
      <c r="F592" s="150">
        <f t="shared" si="107"/>
        <v>187000000</v>
      </c>
      <c r="G592" s="25">
        <f t="shared" si="109"/>
        <v>7.2375080110032703E-4</v>
      </c>
      <c r="H592" s="152"/>
      <c r="I592" s="151">
        <f t="shared" si="108"/>
        <v>187000000</v>
      </c>
      <c r="J592" s="152">
        <f>SUM('[1]gastos ctas'!J592+[2]gctas!J592+[6]ct!J592)</f>
        <v>10578898</v>
      </c>
      <c r="K592" s="25">
        <f t="shared" si="112"/>
        <v>5.6571647058823533</v>
      </c>
      <c r="L592" s="150">
        <f t="shared" si="111"/>
        <v>56375102</v>
      </c>
      <c r="M592" s="25">
        <f t="shared" si="113"/>
        <v>30.147113368983959</v>
      </c>
      <c r="N592" s="152">
        <f>SUM('[1]gastos ctas'!N592+[2]gctas!N592+[6]ct!N592)</f>
        <v>66954000</v>
      </c>
      <c r="O592" s="25">
        <f t="shared" si="114"/>
        <v>35.804278074866311</v>
      </c>
      <c r="P592" s="151">
        <f t="shared" si="110"/>
        <v>120046000</v>
      </c>
      <c r="R592" s="152">
        <f>SUM('[1]gastos ctas'!E592+[2]gctas!E592+[6]ct!E592)</f>
        <v>0</v>
      </c>
      <c r="S592" s="191">
        <f t="shared" si="115"/>
        <v>0</v>
      </c>
    </row>
    <row r="593" spans="1:19" ht="26.25" x14ac:dyDescent="0.25">
      <c r="A593" s="175">
        <v>3311401080498</v>
      </c>
      <c r="B593" s="33" t="s">
        <v>817</v>
      </c>
      <c r="C593" s="148"/>
      <c r="D593" s="149">
        <f>SUM(D594)</f>
        <v>4040000000</v>
      </c>
      <c r="E593" s="149">
        <f>SUM(E594)</f>
        <v>549892185</v>
      </c>
      <c r="F593" s="150">
        <f t="shared" si="107"/>
        <v>4589892185</v>
      </c>
      <c r="G593" s="25">
        <f t="shared" si="109"/>
        <v>1.7764375111539468E-2</v>
      </c>
      <c r="H593" s="149">
        <f>SUM(H594)</f>
        <v>0</v>
      </c>
      <c r="I593" s="151">
        <f t="shared" si="108"/>
        <v>4589892185</v>
      </c>
      <c r="J593" s="149">
        <f>SUM(J594)</f>
        <v>44284677</v>
      </c>
      <c r="K593" s="25">
        <f t="shared" si="112"/>
        <v>0.96483044078300062</v>
      </c>
      <c r="L593" s="150">
        <f t="shared" si="111"/>
        <v>906856721</v>
      </c>
      <c r="M593" s="25">
        <f t="shared" si="113"/>
        <v>19.757691127553141</v>
      </c>
      <c r="N593" s="149">
        <f>SUM(N594)</f>
        <v>951141398</v>
      </c>
      <c r="O593" s="25">
        <f t="shared" si="114"/>
        <v>20.722521568336141</v>
      </c>
      <c r="P593" s="151">
        <f t="shared" si="110"/>
        <v>3638750787</v>
      </c>
      <c r="R593" s="152">
        <f>SUM('[1]gastos ctas'!E593+[2]gctas!E593+[6]ct!E593)</f>
        <v>549892185</v>
      </c>
      <c r="S593" s="191">
        <f t="shared" si="115"/>
        <v>0</v>
      </c>
    </row>
    <row r="594" spans="1:19" ht="26.25" x14ac:dyDescent="0.25">
      <c r="A594" s="175">
        <v>3311401080498140</v>
      </c>
      <c r="B594" s="33" t="s">
        <v>817</v>
      </c>
      <c r="C594" s="148"/>
      <c r="D594" s="152">
        <f>SUM('[1]gastos ctas'!D594+[2]gctas!D594+[6]ct!D594)</f>
        <v>4040000000</v>
      </c>
      <c r="E594" s="152">
        <f>SUM('[1]gastos ctas'!E594+[2]gctas!E594+[6]ct!E594)</f>
        <v>549892185</v>
      </c>
      <c r="F594" s="150">
        <f t="shared" si="107"/>
        <v>4589892185</v>
      </c>
      <c r="G594" s="25">
        <f t="shared" si="109"/>
        <v>1.7764375111539468E-2</v>
      </c>
      <c r="H594" s="152"/>
      <c r="I594" s="151">
        <f t="shared" si="108"/>
        <v>4589892185</v>
      </c>
      <c r="J594" s="152">
        <f>SUM('[1]gastos ctas'!J594+[2]gctas!J594+[6]ct!J594)</f>
        <v>44284677</v>
      </c>
      <c r="K594" s="25">
        <f t="shared" si="112"/>
        <v>0.96483044078300062</v>
      </c>
      <c r="L594" s="150">
        <f t="shared" si="111"/>
        <v>906856721</v>
      </c>
      <c r="M594" s="25">
        <f t="shared" si="113"/>
        <v>19.757691127553141</v>
      </c>
      <c r="N594" s="152">
        <f>SUM('[1]gastos ctas'!N594+[2]gctas!N594+[6]ct!N594)</f>
        <v>951141398</v>
      </c>
      <c r="O594" s="25">
        <f t="shared" si="114"/>
        <v>20.722521568336141</v>
      </c>
      <c r="P594" s="151">
        <f t="shared" si="110"/>
        <v>3638750787</v>
      </c>
      <c r="R594" s="152">
        <f>SUM('[1]gastos ctas'!E594+[2]gctas!E594+[6]ct!E594)</f>
        <v>549892185</v>
      </c>
      <c r="S594" s="191">
        <f t="shared" si="115"/>
        <v>0</v>
      </c>
    </row>
    <row r="595" spans="1:19" x14ac:dyDescent="0.25">
      <c r="A595" s="175">
        <v>3311401080513</v>
      </c>
      <c r="B595" s="33" t="s">
        <v>818</v>
      </c>
      <c r="C595" s="148"/>
      <c r="D595" s="149">
        <f>SUM(D596:D599)</f>
        <v>6248918000</v>
      </c>
      <c r="E595" s="149">
        <f>SUM(E596:E599)</f>
        <v>0</v>
      </c>
      <c r="F595" s="150">
        <f t="shared" ref="F595:F658" si="116">SUM(D595+E595)</f>
        <v>6248918000</v>
      </c>
      <c r="G595" s="25">
        <f t="shared" si="109"/>
        <v>2.4185344430536115E-2</v>
      </c>
      <c r="H595" s="149">
        <f>SUM(H596:H599)</f>
        <v>0</v>
      </c>
      <c r="I595" s="151">
        <f t="shared" si="108"/>
        <v>6248918000</v>
      </c>
      <c r="J595" s="149">
        <f>SUM(J596:J599)</f>
        <v>301467346</v>
      </c>
      <c r="K595" s="25">
        <f t="shared" si="112"/>
        <v>4.8243127210182628</v>
      </c>
      <c r="L595" s="150">
        <f t="shared" si="111"/>
        <v>2180692486</v>
      </c>
      <c r="M595" s="25">
        <f t="shared" si="113"/>
        <v>34.897121165616191</v>
      </c>
      <c r="N595" s="149">
        <f>SUM(N596:N599)</f>
        <v>2482159832</v>
      </c>
      <c r="O595" s="25">
        <f t="shared" si="114"/>
        <v>39.721433886634458</v>
      </c>
      <c r="P595" s="151">
        <f t="shared" si="110"/>
        <v>3766758168</v>
      </c>
      <c r="R595" s="152">
        <f>SUM('[1]gastos ctas'!E595+[2]gctas!E595+[6]ct!E595)</f>
        <v>0</v>
      </c>
      <c r="S595" s="191">
        <f t="shared" si="115"/>
        <v>0</v>
      </c>
    </row>
    <row r="596" spans="1:19" x14ac:dyDescent="0.25">
      <c r="A596" s="175">
        <v>3311401080513140</v>
      </c>
      <c r="B596" s="33" t="s">
        <v>818</v>
      </c>
      <c r="C596" s="148"/>
      <c r="D596" s="152">
        <f>SUM('[1]gastos ctas'!D596+[2]gctas!D596+[6]ct!D596)</f>
        <v>364253000</v>
      </c>
      <c r="E596" s="152">
        <f>SUM('[1]gastos ctas'!E596+[2]gctas!E596+[6]ct!E596)</f>
        <v>0</v>
      </c>
      <c r="F596" s="150">
        <f t="shared" si="116"/>
        <v>364253000</v>
      </c>
      <c r="G596" s="25">
        <f t="shared" si="109"/>
        <v>1.409777543065227E-3</v>
      </c>
      <c r="H596" s="152"/>
      <c r="I596" s="151">
        <f t="shared" ref="I596:I659" si="117">SUM(F596-H596)</f>
        <v>364253000</v>
      </c>
      <c r="J596" s="152">
        <f>SUM('[1]gastos ctas'!J596+[2]gctas!J596+[6]ct!J596)</f>
        <v>9087706</v>
      </c>
      <c r="K596" s="25">
        <f t="shared" si="112"/>
        <v>2.4948884429229135</v>
      </c>
      <c r="L596" s="150">
        <f t="shared" si="111"/>
        <v>332975824</v>
      </c>
      <c r="M596" s="25">
        <f t="shared" si="113"/>
        <v>91.413337433047914</v>
      </c>
      <c r="N596" s="152">
        <f>SUM('[1]gastos ctas'!N596+[2]gctas!N596+[6]ct!N596)</f>
        <v>342063530</v>
      </c>
      <c r="O596" s="25">
        <f t="shared" si="114"/>
        <v>93.908225875970814</v>
      </c>
      <c r="P596" s="151">
        <f t="shared" si="110"/>
        <v>22189470</v>
      </c>
      <c r="R596" s="152">
        <f>SUM('[1]gastos ctas'!E596+[2]gctas!E596+[6]ct!E596)</f>
        <v>0</v>
      </c>
      <c r="S596" s="191">
        <f t="shared" si="115"/>
        <v>0</v>
      </c>
    </row>
    <row r="597" spans="1:19" x14ac:dyDescent="0.25">
      <c r="A597" s="175">
        <v>3311401080513140</v>
      </c>
      <c r="B597" s="33" t="s">
        <v>818</v>
      </c>
      <c r="C597" s="148"/>
      <c r="D597" s="152">
        <f>SUM('[1]gastos ctas'!D597+[2]gctas!D597+[6]ct!D597)</f>
        <v>5585744000</v>
      </c>
      <c r="E597" s="152">
        <f>SUM('[1]gastos ctas'!E597+[2]gctas!E597+[6]ct!E597)</f>
        <v>0</v>
      </c>
      <c r="F597" s="150">
        <f t="shared" si="116"/>
        <v>5585744000</v>
      </c>
      <c r="G597" s="25">
        <f t="shared" si="109"/>
        <v>2.1618645426424304E-2</v>
      </c>
      <c r="H597" s="152"/>
      <c r="I597" s="151">
        <f t="shared" si="117"/>
        <v>5585744000</v>
      </c>
      <c r="J597" s="152">
        <f>SUM('[1]gastos ctas'!J597+[2]gctas!J597+[6]ct!J597)</f>
        <v>292379640</v>
      </c>
      <c r="K597" s="25">
        <f t="shared" si="112"/>
        <v>5.2343902620671487</v>
      </c>
      <c r="L597" s="150">
        <f t="shared" si="111"/>
        <v>1664645662</v>
      </c>
      <c r="M597" s="25">
        <f t="shared" si="113"/>
        <v>29.801681960361947</v>
      </c>
      <c r="N597" s="152">
        <f>SUM('[1]gastos ctas'!N597+[2]gctas!N597+[6]ct!N597)</f>
        <v>1957025302</v>
      </c>
      <c r="O597" s="25">
        <f t="shared" si="114"/>
        <v>35.036072222429098</v>
      </c>
      <c r="P597" s="151">
        <f t="shared" si="110"/>
        <v>3628718698</v>
      </c>
      <c r="R597" s="152">
        <f>SUM('[1]gastos ctas'!E597+[2]gctas!E597+[6]ct!E597)</f>
        <v>0</v>
      </c>
      <c r="S597" s="191">
        <f t="shared" si="115"/>
        <v>0</v>
      </c>
    </row>
    <row r="598" spans="1:19" x14ac:dyDescent="0.25">
      <c r="A598" s="175">
        <v>3311401080513140</v>
      </c>
      <c r="B598" s="33" t="s">
        <v>818</v>
      </c>
      <c r="C598" s="148"/>
      <c r="D598" s="152">
        <f>SUM('[1]gastos ctas'!D598+[2]gctas!D598+[6]ct!D598)</f>
        <v>298921000</v>
      </c>
      <c r="E598" s="152">
        <f>SUM('[1]gastos ctas'!E598+[2]gctas!E598+[6]ct!E598)</f>
        <v>0</v>
      </c>
      <c r="F598" s="150">
        <f t="shared" si="116"/>
        <v>298921000</v>
      </c>
      <c r="G598" s="25">
        <f t="shared" si="109"/>
        <v>1.1569214610465822E-3</v>
      </c>
      <c r="H598" s="152"/>
      <c r="I598" s="151">
        <f t="shared" si="117"/>
        <v>298921000</v>
      </c>
      <c r="J598" s="152">
        <f>SUM('[1]gastos ctas'!J598+[2]gctas!J598+[6]ct!J598)</f>
        <v>0</v>
      </c>
      <c r="K598" s="25">
        <f t="shared" si="112"/>
        <v>0</v>
      </c>
      <c r="L598" s="150">
        <f t="shared" si="111"/>
        <v>183071000</v>
      </c>
      <c r="M598" s="25">
        <f t="shared" si="113"/>
        <v>61.243940706741917</v>
      </c>
      <c r="N598" s="152">
        <f>SUM('[1]gastos ctas'!N598+[2]gctas!N598+[6]ct!N598)</f>
        <v>183071000</v>
      </c>
      <c r="O598" s="25">
        <f t="shared" si="114"/>
        <v>61.243940706741917</v>
      </c>
      <c r="P598" s="151">
        <f t="shared" si="110"/>
        <v>115850000</v>
      </c>
      <c r="R598" s="152">
        <f>SUM('[1]gastos ctas'!E598+[2]gctas!E598+[6]ct!E598)</f>
        <v>0</v>
      </c>
      <c r="S598" s="191">
        <f t="shared" si="115"/>
        <v>0</v>
      </c>
    </row>
    <row r="599" spans="1:19" x14ac:dyDescent="0.25">
      <c r="A599" s="175">
        <v>3311401080513140</v>
      </c>
      <c r="B599" s="33" t="s">
        <v>818</v>
      </c>
      <c r="C599" s="148"/>
      <c r="D599" s="152">
        <f>SUM('[1]gastos ctas'!D599+[2]gctas!D599+[6]ct!D599)</f>
        <v>0</v>
      </c>
      <c r="E599" s="152">
        <f>SUM('[1]gastos ctas'!E599+[2]gctas!E599+[6]ct!E599)</f>
        <v>0</v>
      </c>
      <c r="F599" s="150">
        <f t="shared" si="116"/>
        <v>0</v>
      </c>
      <c r="G599" s="25">
        <f t="shared" si="109"/>
        <v>0</v>
      </c>
      <c r="H599" s="152"/>
      <c r="I599" s="151">
        <f t="shared" si="117"/>
        <v>0</v>
      </c>
      <c r="J599" s="152">
        <f>SUM('[1]gastos ctas'!J599+[2]gctas!J599+[6]ct!J599)</f>
        <v>0</v>
      </c>
      <c r="K599" s="25">
        <f t="shared" si="112"/>
        <v>0</v>
      </c>
      <c r="L599" s="150">
        <f t="shared" si="111"/>
        <v>0</v>
      </c>
      <c r="M599" s="25">
        <f t="shared" si="113"/>
        <v>0</v>
      </c>
      <c r="N599" s="152">
        <f>SUM('[1]gastos ctas'!N599+[2]gctas!N599+[6]ct!N599)</f>
        <v>0</v>
      </c>
      <c r="O599" s="25">
        <f t="shared" si="114"/>
        <v>0</v>
      </c>
      <c r="P599" s="151">
        <f t="shared" si="110"/>
        <v>0</v>
      </c>
      <c r="R599" s="152">
        <f>SUM('[1]gastos ctas'!E599+[2]gctas!E599+[6]ct!E599)</f>
        <v>0</v>
      </c>
      <c r="S599" s="191">
        <f t="shared" si="115"/>
        <v>0</v>
      </c>
    </row>
    <row r="600" spans="1:19" x14ac:dyDescent="0.25">
      <c r="A600" s="175">
        <v>3311401080656</v>
      </c>
      <c r="B600" s="33" t="s">
        <v>819</v>
      </c>
      <c r="C600" s="148"/>
      <c r="D600" s="149">
        <f>SUM(D601:D603)</f>
        <v>2134000000</v>
      </c>
      <c r="E600" s="149">
        <f>SUM(E601:E603)</f>
        <v>0</v>
      </c>
      <c r="F600" s="150">
        <f t="shared" si="116"/>
        <v>2134000000</v>
      </c>
      <c r="G600" s="25">
        <f t="shared" si="109"/>
        <v>8.2592738478507923E-3</v>
      </c>
      <c r="H600" s="149">
        <f>SUM(H601:H603)</f>
        <v>0</v>
      </c>
      <c r="I600" s="151">
        <f t="shared" si="117"/>
        <v>2134000000</v>
      </c>
      <c r="J600" s="149">
        <f>SUM(J601:J603)</f>
        <v>262702248</v>
      </c>
      <c r="K600" s="25">
        <f t="shared" si="112"/>
        <v>12.310320899718837</v>
      </c>
      <c r="L600" s="150">
        <f t="shared" si="111"/>
        <v>729844746</v>
      </c>
      <c r="M600" s="25">
        <f t="shared" si="113"/>
        <v>34.200784723523896</v>
      </c>
      <c r="N600" s="149">
        <f>SUM(N601:N603)</f>
        <v>992546994</v>
      </c>
      <c r="O600" s="25">
        <f t="shared" si="114"/>
        <v>46.511105623242734</v>
      </c>
      <c r="P600" s="151">
        <f t="shared" si="110"/>
        <v>1141453006</v>
      </c>
      <c r="R600" s="152">
        <f>SUM('[1]gastos ctas'!E600+[2]gctas!E600+[6]ct!E600)</f>
        <v>0</v>
      </c>
      <c r="S600" s="191">
        <f t="shared" si="115"/>
        <v>0</v>
      </c>
    </row>
    <row r="601" spans="1:19" x14ac:dyDescent="0.25">
      <c r="A601" s="175">
        <v>3311401080656140</v>
      </c>
      <c r="B601" s="33" t="s">
        <v>819</v>
      </c>
      <c r="C601" s="148"/>
      <c r="D601" s="152">
        <f>SUM('[1]gastos ctas'!D601+[2]gctas!D601+[6]ct!D601)</f>
        <v>100000000</v>
      </c>
      <c r="E601" s="152">
        <f>SUM('[1]gastos ctas'!E601+[2]gctas!E601+[6]ct!E601)</f>
        <v>0</v>
      </c>
      <c r="F601" s="150">
        <f t="shared" si="116"/>
        <v>100000000</v>
      </c>
      <c r="G601" s="25">
        <f t="shared" si="109"/>
        <v>3.8703251395739416E-4</v>
      </c>
      <c r="H601" s="152"/>
      <c r="I601" s="151">
        <f t="shared" si="117"/>
        <v>100000000</v>
      </c>
      <c r="J601" s="152">
        <f>SUM('[1]gastos ctas'!J601+[2]gctas!J601+[6]ct!J601)</f>
        <v>0</v>
      </c>
      <c r="K601" s="25">
        <f t="shared" si="112"/>
        <v>0</v>
      </c>
      <c r="L601" s="150">
        <f t="shared" si="111"/>
        <v>32930705</v>
      </c>
      <c r="M601" s="25">
        <f t="shared" si="113"/>
        <v>32.930704999999996</v>
      </c>
      <c r="N601" s="152">
        <f>SUM('[1]gastos ctas'!N601+[2]gctas!N601+[6]ct!N601)</f>
        <v>32930705</v>
      </c>
      <c r="O601" s="25">
        <f t="shared" si="114"/>
        <v>32.930704999999996</v>
      </c>
      <c r="P601" s="151">
        <f t="shared" si="110"/>
        <v>67069295</v>
      </c>
      <c r="R601" s="152">
        <f>SUM('[1]gastos ctas'!E601+[2]gctas!E601+[6]ct!E601)</f>
        <v>0</v>
      </c>
      <c r="S601" s="191">
        <f t="shared" si="115"/>
        <v>0</v>
      </c>
    </row>
    <row r="602" spans="1:19" x14ac:dyDescent="0.25">
      <c r="A602" s="175">
        <v>3311401080656140</v>
      </c>
      <c r="B602" s="33" t="s">
        <v>819</v>
      </c>
      <c r="C602" s="148"/>
      <c r="D602" s="152">
        <f>SUM('[1]gastos ctas'!D602+[2]gctas!D602+[6]ct!D602)</f>
        <v>1951500000</v>
      </c>
      <c r="E602" s="152">
        <f>SUM('[1]gastos ctas'!E602+[2]gctas!E602+[6]ct!E602)</f>
        <v>0</v>
      </c>
      <c r="F602" s="150">
        <f t="shared" si="116"/>
        <v>1951500000</v>
      </c>
      <c r="G602" s="25">
        <f t="shared" si="109"/>
        <v>7.5529395098785463E-3</v>
      </c>
      <c r="H602" s="152"/>
      <c r="I602" s="151">
        <f t="shared" si="117"/>
        <v>1951500000</v>
      </c>
      <c r="J602" s="152">
        <f>SUM('[1]gastos ctas'!J602+[2]gctas!J602+[6]ct!J602)</f>
        <v>262702248</v>
      </c>
      <c r="K602" s="25">
        <f t="shared" si="112"/>
        <v>13.461555111452729</v>
      </c>
      <c r="L602" s="150">
        <f t="shared" si="111"/>
        <v>696914041</v>
      </c>
      <c r="M602" s="25">
        <f t="shared" si="113"/>
        <v>35.711711042787599</v>
      </c>
      <c r="N602" s="152">
        <f>SUM('[1]gastos ctas'!N602+[2]gctas!N602+[6]ct!N602)</f>
        <v>959616289</v>
      </c>
      <c r="O602" s="25">
        <f t="shared" si="114"/>
        <v>49.173266154240331</v>
      </c>
      <c r="P602" s="151">
        <f t="shared" ref="P602:P665" si="118">SUM(F602-N602)</f>
        <v>991883711</v>
      </c>
      <c r="R602" s="152">
        <f>SUM('[1]gastos ctas'!E602+[2]gctas!E602+[6]ct!E602)</f>
        <v>0</v>
      </c>
      <c r="S602" s="191">
        <f t="shared" si="115"/>
        <v>0</v>
      </c>
    </row>
    <row r="603" spans="1:19" x14ac:dyDescent="0.25">
      <c r="A603" s="175">
        <v>3311401080656140</v>
      </c>
      <c r="B603" s="33" t="s">
        <v>819</v>
      </c>
      <c r="C603" s="148"/>
      <c r="D603" s="152">
        <f>SUM('[1]gastos ctas'!D603+[2]gctas!D603+[6]ct!D603)</f>
        <v>82500000</v>
      </c>
      <c r="E603" s="152">
        <f>SUM('[1]gastos ctas'!E603+[2]gctas!E603+[6]ct!E603)</f>
        <v>0</v>
      </c>
      <c r="F603" s="150">
        <f t="shared" si="116"/>
        <v>82500000</v>
      </c>
      <c r="G603" s="25">
        <f t="shared" ref="G603:G670" si="119">IF(OR(F603=0,F$7=0),0,F603/F$7)*100</f>
        <v>3.1930182401485019E-4</v>
      </c>
      <c r="H603" s="152"/>
      <c r="I603" s="151">
        <f t="shared" si="117"/>
        <v>82500000</v>
      </c>
      <c r="J603" s="152">
        <f>SUM('[1]gastos ctas'!J603+[2]gctas!J603+[6]ct!J603)</f>
        <v>0</v>
      </c>
      <c r="K603" s="25">
        <f t="shared" si="112"/>
        <v>0</v>
      </c>
      <c r="L603" s="150">
        <f t="shared" ref="L603:L666" si="120">SUM(N603-J603)</f>
        <v>0</v>
      </c>
      <c r="M603" s="25">
        <f t="shared" si="113"/>
        <v>0</v>
      </c>
      <c r="N603" s="152">
        <f>SUM('[1]gastos ctas'!N603+[2]gctas!N603+[6]ct!N603)</f>
        <v>0</v>
      </c>
      <c r="O603" s="25">
        <f t="shared" si="114"/>
        <v>0</v>
      </c>
      <c r="P603" s="151">
        <f t="shared" si="118"/>
        <v>82500000</v>
      </c>
      <c r="R603" s="152">
        <f>SUM('[1]gastos ctas'!E603+[2]gctas!E603+[6]ct!E603)</f>
        <v>0</v>
      </c>
      <c r="S603" s="191">
        <f t="shared" si="115"/>
        <v>0</v>
      </c>
    </row>
    <row r="604" spans="1:19" ht="26.25" x14ac:dyDescent="0.25">
      <c r="A604" s="175">
        <v>3311401080708</v>
      </c>
      <c r="B604" s="33" t="s">
        <v>820</v>
      </c>
      <c r="C604" s="148"/>
      <c r="D604" s="149">
        <f>SUM(D605)</f>
        <v>88159781000</v>
      </c>
      <c r="E604" s="149">
        <f>SUM(E605)</f>
        <v>0</v>
      </c>
      <c r="F604" s="150">
        <f t="shared" si="116"/>
        <v>88159781000</v>
      </c>
      <c r="G604" s="25">
        <f t="shared" si="119"/>
        <v>0.34120701670363313</v>
      </c>
      <c r="H604" s="149">
        <f>SUM(H605)</f>
        <v>0</v>
      </c>
      <c r="I604" s="151">
        <f t="shared" si="117"/>
        <v>88159781000</v>
      </c>
      <c r="J604" s="149">
        <f>SUM(J605)</f>
        <v>23961352</v>
      </c>
      <c r="K604" s="25">
        <f t="shared" si="112"/>
        <v>2.7179459531552149E-2</v>
      </c>
      <c r="L604" s="150">
        <f t="shared" si="120"/>
        <v>4913311121</v>
      </c>
      <c r="M604" s="25">
        <f t="shared" si="113"/>
        <v>5.5731888909751257</v>
      </c>
      <c r="N604" s="149">
        <f>SUM(N605)</f>
        <v>4937272473</v>
      </c>
      <c r="O604" s="25">
        <f t="shared" si="114"/>
        <v>5.6003683505066784</v>
      </c>
      <c r="P604" s="151">
        <f t="shared" si="118"/>
        <v>83222508527</v>
      </c>
      <c r="R604" s="152">
        <f>SUM('[1]gastos ctas'!E604+[2]gctas!E604+[6]ct!E604)</f>
        <v>0</v>
      </c>
      <c r="S604" s="191">
        <f t="shared" si="115"/>
        <v>0</v>
      </c>
    </row>
    <row r="605" spans="1:19" ht="26.25" x14ac:dyDescent="0.25">
      <c r="A605" s="175">
        <v>3311401080708140</v>
      </c>
      <c r="B605" s="33" t="s">
        <v>820</v>
      </c>
      <c r="C605" s="148"/>
      <c r="D605" s="152">
        <f>SUM('[1]gastos ctas'!D605+[2]gctas!D605+[6]ct!D605)</f>
        <v>88159781000</v>
      </c>
      <c r="E605" s="152">
        <f>SUM('[1]gastos ctas'!E605+[2]gctas!E605+[6]ct!E605)</f>
        <v>0</v>
      </c>
      <c r="F605" s="150">
        <f t="shared" si="116"/>
        <v>88159781000</v>
      </c>
      <c r="G605" s="25">
        <f t="shared" si="119"/>
        <v>0.34120701670363313</v>
      </c>
      <c r="H605" s="152"/>
      <c r="I605" s="151">
        <f t="shared" si="117"/>
        <v>88159781000</v>
      </c>
      <c r="J605" s="152">
        <f>SUM('[1]gastos ctas'!J605+[2]gctas!J605+[6]ct!J605)</f>
        <v>23961352</v>
      </c>
      <c r="K605" s="25">
        <f t="shared" si="112"/>
        <v>2.7179459531552149E-2</v>
      </c>
      <c r="L605" s="150">
        <f t="shared" si="120"/>
        <v>4913311121</v>
      </c>
      <c r="M605" s="25">
        <f t="shared" si="113"/>
        <v>5.5731888909751257</v>
      </c>
      <c r="N605" s="152">
        <f>SUM('[1]gastos ctas'!N605+[2]gctas!N605+[6]ct!N605)</f>
        <v>4937272473</v>
      </c>
      <c r="O605" s="25">
        <f t="shared" si="114"/>
        <v>5.6003683505066784</v>
      </c>
      <c r="P605" s="151">
        <f t="shared" si="118"/>
        <v>83222508527</v>
      </c>
      <c r="R605" s="152">
        <f>SUM('[1]gastos ctas'!E605+[2]gctas!E605+[6]ct!E605)</f>
        <v>0</v>
      </c>
      <c r="S605" s="191">
        <f t="shared" si="115"/>
        <v>0</v>
      </c>
    </row>
    <row r="606" spans="1:19" ht="26.25" x14ac:dyDescent="0.25">
      <c r="A606" s="175">
        <v>3311401080746</v>
      </c>
      <c r="B606" s="33" t="s">
        <v>821</v>
      </c>
      <c r="C606" s="148"/>
      <c r="D606" s="149">
        <f>SUM(D607)</f>
        <v>1623731000</v>
      </c>
      <c r="E606" s="149">
        <f>SUM(E607)</f>
        <v>0</v>
      </c>
      <c r="F606" s="150">
        <f t="shared" si="116"/>
        <v>1623731000</v>
      </c>
      <c r="G606" s="25">
        <f t="shared" si="119"/>
        <v>6.2843669092055359E-3</v>
      </c>
      <c r="H606" s="149">
        <f>SUM(H607)</f>
        <v>0</v>
      </c>
      <c r="I606" s="151">
        <f t="shared" si="117"/>
        <v>1623731000</v>
      </c>
      <c r="J606" s="149">
        <f>SUM(J607)</f>
        <v>60080932</v>
      </c>
      <c r="K606" s="25">
        <f t="shared" si="112"/>
        <v>3.7001776772137749</v>
      </c>
      <c r="L606" s="150">
        <f t="shared" si="120"/>
        <v>934043202</v>
      </c>
      <c r="M606" s="25">
        <f t="shared" si="113"/>
        <v>57.524503874102294</v>
      </c>
      <c r="N606" s="149">
        <f>SUM(N607)</f>
        <v>994124134</v>
      </c>
      <c r="O606" s="25">
        <f t="shared" si="114"/>
        <v>61.224681551316074</v>
      </c>
      <c r="P606" s="151">
        <f t="shared" si="118"/>
        <v>629606866</v>
      </c>
      <c r="R606" s="152">
        <f>SUM('[1]gastos ctas'!E606+[2]gctas!E606+[6]ct!E606)</f>
        <v>0</v>
      </c>
      <c r="S606" s="191">
        <f t="shared" si="115"/>
        <v>0</v>
      </c>
    </row>
    <row r="607" spans="1:19" ht="26.25" x14ac:dyDescent="0.25">
      <c r="A607" s="175">
        <v>3311401080746140</v>
      </c>
      <c r="B607" s="33" t="s">
        <v>821</v>
      </c>
      <c r="C607" s="148"/>
      <c r="D607" s="152">
        <f>SUM('[1]gastos ctas'!D607+[2]gctas!D607+[6]ct!D607)</f>
        <v>1623731000</v>
      </c>
      <c r="E607" s="152">
        <f>SUM('[1]gastos ctas'!E607+[2]gctas!E607+[6]ct!E607)</f>
        <v>0</v>
      </c>
      <c r="F607" s="150">
        <f t="shared" si="116"/>
        <v>1623731000</v>
      </c>
      <c r="G607" s="25">
        <f t="shared" si="119"/>
        <v>6.2843669092055359E-3</v>
      </c>
      <c r="H607" s="152"/>
      <c r="I607" s="151">
        <f t="shared" si="117"/>
        <v>1623731000</v>
      </c>
      <c r="J607" s="152">
        <f>SUM('[1]gastos ctas'!J607+[2]gctas!J607+[6]ct!J607)</f>
        <v>60080932</v>
      </c>
      <c r="K607" s="25">
        <f t="shared" si="112"/>
        <v>3.7001776772137749</v>
      </c>
      <c r="L607" s="150">
        <f t="shared" si="120"/>
        <v>934043202</v>
      </c>
      <c r="M607" s="25">
        <f t="shared" si="113"/>
        <v>57.524503874102294</v>
      </c>
      <c r="N607" s="152">
        <f>SUM('[1]gastos ctas'!N607+[2]gctas!N607+[6]ct!N607)</f>
        <v>994124134</v>
      </c>
      <c r="O607" s="25">
        <f t="shared" si="114"/>
        <v>61.224681551316074</v>
      </c>
      <c r="P607" s="151">
        <f t="shared" si="118"/>
        <v>629606866</v>
      </c>
      <c r="R607" s="152">
        <f>SUM('[1]gastos ctas'!E607+[2]gctas!E607+[6]ct!E607)</f>
        <v>0</v>
      </c>
      <c r="S607" s="191">
        <f t="shared" si="115"/>
        <v>0</v>
      </c>
    </row>
    <row r="608" spans="1:19" x14ac:dyDescent="0.25">
      <c r="A608" s="147">
        <v>3311401080763</v>
      </c>
      <c r="B608" s="33" t="s">
        <v>822</v>
      </c>
      <c r="C608" s="148"/>
      <c r="D608" s="149">
        <f>SUM(D609)</f>
        <v>4927458000</v>
      </c>
      <c r="E608" s="149">
        <f>SUM(E609)</f>
        <v>-412000000</v>
      </c>
      <c r="F608" s="150">
        <f t="shared" si="116"/>
        <v>4515458000</v>
      </c>
      <c r="G608" s="25">
        <f t="shared" si="119"/>
        <v>1.747629061409027E-2</v>
      </c>
      <c r="H608" s="149">
        <f>SUM(H609)</f>
        <v>0</v>
      </c>
      <c r="I608" s="151">
        <f t="shared" si="117"/>
        <v>4515458000</v>
      </c>
      <c r="J608" s="149">
        <f>SUM(J609)</f>
        <v>393750180</v>
      </c>
      <c r="K608" s="25">
        <f t="shared" si="112"/>
        <v>8.7200496605217026</v>
      </c>
      <c r="L608" s="150">
        <f t="shared" si="120"/>
        <v>1812995096</v>
      </c>
      <c r="M608" s="25">
        <f t="shared" si="113"/>
        <v>40.150857255233028</v>
      </c>
      <c r="N608" s="149">
        <f>SUM(N609)</f>
        <v>2206745276</v>
      </c>
      <c r="O608" s="25">
        <f t="shared" si="114"/>
        <v>48.870906915754723</v>
      </c>
      <c r="P608" s="151">
        <f t="shared" si="118"/>
        <v>2308712724</v>
      </c>
      <c r="R608" s="152">
        <f>SUM('[1]gastos ctas'!E608+[2]gctas!E608+[6]ct!E608)</f>
        <v>-412000000</v>
      </c>
      <c r="S608" s="191">
        <f t="shared" si="115"/>
        <v>0</v>
      </c>
    </row>
    <row r="609" spans="1:19" x14ac:dyDescent="0.25">
      <c r="A609" s="147">
        <v>3311401080763140</v>
      </c>
      <c r="B609" s="33" t="s">
        <v>822</v>
      </c>
      <c r="C609" s="148"/>
      <c r="D609" s="152">
        <f>SUM('[1]gastos ctas'!D609+[2]gctas!D609+[6]ct!D609)</f>
        <v>4927458000</v>
      </c>
      <c r="E609" s="152">
        <f>SUM('[1]gastos ctas'!E609+[2]gctas!E609+[6]ct!E609)</f>
        <v>-412000000</v>
      </c>
      <c r="F609" s="150">
        <f t="shared" si="116"/>
        <v>4515458000</v>
      </c>
      <c r="G609" s="25">
        <f t="shared" si="119"/>
        <v>1.747629061409027E-2</v>
      </c>
      <c r="H609" s="152"/>
      <c r="I609" s="151">
        <f t="shared" si="117"/>
        <v>4515458000</v>
      </c>
      <c r="J609" s="152">
        <f>SUM('[1]gastos ctas'!J609+[2]gctas!J609+[6]ct!J609)</f>
        <v>393750180</v>
      </c>
      <c r="K609" s="25">
        <f t="shared" si="112"/>
        <v>8.7200496605217026</v>
      </c>
      <c r="L609" s="150">
        <f t="shared" si="120"/>
        <v>1812995096</v>
      </c>
      <c r="M609" s="25">
        <f t="shared" si="113"/>
        <v>40.150857255233028</v>
      </c>
      <c r="N609" s="152">
        <f>SUM('[1]gastos ctas'!N609+[2]gctas!N609+[6]ct!N609)</f>
        <v>2206745276</v>
      </c>
      <c r="O609" s="25">
        <f t="shared" si="114"/>
        <v>48.870906915754723</v>
      </c>
      <c r="P609" s="151">
        <f t="shared" si="118"/>
        <v>2308712724</v>
      </c>
      <c r="R609" s="152">
        <f>SUM('[1]gastos ctas'!E609+[2]gctas!E609+[6]ct!E609)</f>
        <v>-412000000</v>
      </c>
      <c r="S609" s="191">
        <f t="shared" si="115"/>
        <v>0</v>
      </c>
    </row>
    <row r="610" spans="1:19" ht="26.25" x14ac:dyDescent="0.25">
      <c r="A610" s="147">
        <v>3311401080767</v>
      </c>
      <c r="B610" s="33" t="s">
        <v>823</v>
      </c>
      <c r="C610" s="148"/>
      <c r="D610" s="149">
        <f>SUM(D611)</f>
        <v>20007442000</v>
      </c>
      <c r="E610" s="149">
        <f>SUM(E611)</f>
        <v>-376579000</v>
      </c>
      <c r="F610" s="150">
        <f t="shared" si="116"/>
        <v>19630863000</v>
      </c>
      <c r="G610" s="25">
        <f t="shared" si="119"/>
        <v>7.5977822580431925E-2</v>
      </c>
      <c r="H610" s="149">
        <f>SUM(H611)</f>
        <v>0</v>
      </c>
      <c r="I610" s="151">
        <f t="shared" si="117"/>
        <v>19630863000</v>
      </c>
      <c r="J610" s="149">
        <f>SUM(J611)</f>
        <v>2092675381</v>
      </c>
      <c r="K610" s="25">
        <f t="shared" si="112"/>
        <v>10.660129312705203</v>
      </c>
      <c r="L610" s="150">
        <f t="shared" si="120"/>
        <v>3717635833</v>
      </c>
      <c r="M610" s="25">
        <f t="shared" si="113"/>
        <v>18.937709631002978</v>
      </c>
      <c r="N610" s="149">
        <f>SUM(N611)</f>
        <v>5810311214</v>
      </c>
      <c r="O610" s="25">
        <f t="shared" si="114"/>
        <v>29.597838943708183</v>
      </c>
      <c r="P610" s="151">
        <f t="shared" si="118"/>
        <v>13820551786</v>
      </c>
      <c r="R610" s="152">
        <f>SUM('[1]gastos ctas'!E610+[2]gctas!E610+[6]ct!E610)</f>
        <v>-376579000</v>
      </c>
      <c r="S610" s="191">
        <f t="shared" si="115"/>
        <v>0</v>
      </c>
    </row>
    <row r="611" spans="1:19" ht="26.25" x14ac:dyDescent="0.25">
      <c r="A611" s="147">
        <v>3311401080767140</v>
      </c>
      <c r="B611" s="33" t="s">
        <v>823</v>
      </c>
      <c r="C611" s="148"/>
      <c r="D611" s="152">
        <f>SUM('[1]gastos ctas'!D611+[2]gctas!D611+[6]ct!D611)</f>
        <v>20007442000</v>
      </c>
      <c r="E611" s="152">
        <f>SUM('[1]gastos ctas'!E611+[2]gctas!E611+[6]ct!E611)</f>
        <v>-376579000</v>
      </c>
      <c r="F611" s="150">
        <f t="shared" si="116"/>
        <v>19630863000</v>
      </c>
      <c r="G611" s="25">
        <f t="shared" si="119"/>
        <v>7.5977822580431925E-2</v>
      </c>
      <c r="H611" s="152"/>
      <c r="I611" s="151">
        <f t="shared" si="117"/>
        <v>19630863000</v>
      </c>
      <c r="J611" s="152">
        <f>SUM('[1]gastos ctas'!J611+[2]gctas!J611+[6]ct!J611)</f>
        <v>2092675381</v>
      </c>
      <c r="K611" s="25">
        <f t="shared" si="112"/>
        <v>10.660129312705203</v>
      </c>
      <c r="L611" s="150">
        <f t="shared" si="120"/>
        <v>3717635833</v>
      </c>
      <c r="M611" s="25">
        <f t="shared" si="113"/>
        <v>18.937709631002978</v>
      </c>
      <c r="N611" s="152">
        <f>SUM('[1]gastos ctas'!N611+[2]gctas!N611+[6]ct!N611)</f>
        <v>5810311214</v>
      </c>
      <c r="O611" s="25">
        <f t="shared" si="114"/>
        <v>29.597838943708183</v>
      </c>
      <c r="P611" s="151">
        <f t="shared" si="118"/>
        <v>13820551786</v>
      </c>
      <c r="R611" s="152">
        <f>SUM('[1]gastos ctas'!E611+[2]gctas!E611+[6]ct!E611)</f>
        <v>-376579000</v>
      </c>
      <c r="S611" s="191">
        <f t="shared" si="115"/>
        <v>0</v>
      </c>
    </row>
    <row r="612" spans="1:19" ht="26.25" x14ac:dyDescent="0.25">
      <c r="A612" s="147">
        <v>3311401080771</v>
      </c>
      <c r="B612" s="33" t="s">
        <v>824</v>
      </c>
      <c r="C612" s="148"/>
      <c r="D612" s="149">
        <f>SUM(D613)</f>
        <v>150000000</v>
      </c>
      <c r="E612" s="149">
        <f>SUM(E613)</f>
        <v>0</v>
      </c>
      <c r="F612" s="150">
        <f t="shared" si="116"/>
        <v>150000000</v>
      </c>
      <c r="G612" s="25">
        <f t="shared" si="119"/>
        <v>5.8054877093609118E-4</v>
      </c>
      <c r="H612" s="149">
        <f>SUM(H613)</f>
        <v>0</v>
      </c>
      <c r="I612" s="151">
        <f t="shared" si="117"/>
        <v>150000000</v>
      </c>
      <c r="J612" s="149">
        <f>SUM(J613)</f>
        <v>3538143</v>
      </c>
      <c r="K612" s="25">
        <f t="shared" si="112"/>
        <v>2.358762</v>
      </c>
      <c r="L612" s="150">
        <f t="shared" si="120"/>
        <v>0</v>
      </c>
      <c r="M612" s="25">
        <f t="shared" si="113"/>
        <v>0</v>
      </c>
      <c r="N612" s="149">
        <f>SUM(N613)</f>
        <v>3538143</v>
      </c>
      <c r="O612" s="25">
        <f t="shared" si="114"/>
        <v>2.358762</v>
      </c>
      <c r="P612" s="151">
        <f t="shared" si="118"/>
        <v>146461857</v>
      </c>
      <c r="R612" s="152">
        <f>SUM('[1]gastos ctas'!E612+[2]gctas!E612+[6]ct!E612)</f>
        <v>0</v>
      </c>
      <c r="S612" s="191">
        <f t="shared" si="115"/>
        <v>0</v>
      </c>
    </row>
    <row r="613" spans="1:19" ht="26.25" x14ac:dyDescent="0.25">
      <c r="A613" s="147">
        <v>3311401080771140</v>
      </c>
      <c r="B613" s="33" t="s">
        <v>824</v>
      </c>
      <c r="C613" s="148"/>
      <c r="D613" s="152">
        <f>SUM('[1]gastos ctas'!D613+[2]gctas!D613+[6]ct!D613)</f>
        <v>150000000</v>
      </c>
      <c r="E613" s="152">
        <f>SUM('[1]gastos ctas'!E613+[2]gctas!E613+[6]ct!E613)</f>
        <v>0</v>
      </c>
      <c r="F613" s="150">
        <f t="shared" si="116"/>
        <v>150000000</v>
      </c>
      <c r="G613" s="25">
        <f t="shared" si="119"/>
        <v>5.8054877093609118E-4</v>
      </c>
      <c r="H613" s="152"/>
      <c r="I613" s="151">
        <f t="shared" si="117"/>
        <v>150000000</v>
      </c>
      <c r="J613" s="152">
        <f>SUM('[1]gastos ctas'!J613+[2]gctas!J613+[6]ct!J613)</f>
        <v>3538143</v>
      </c>
      <c r="K613" s="25">
        <f t="shared" si="112"/>
        <v>2.358762</v>
      </c>
      <c r="L613" s="150">
        <f t="shared" si="120"/>
        <v>0</v>
      </c>
      <c r="M613" s="25">
        <f t="shared" si="113"/>
        <v>0</v>
      </c>
      <c r="N613" s="152">
        <f>SUM('[1]gastos ctas'!N613+[2]gctas!N613+[6]ct!N613)</f>
        <v>3538143</v>
      </c>
      <c r="O613" s="25">
        <f t="shared" si="114"/>
        <v>2.358762</v>
      </c>
      <c r="P613" s="151">
        <f t="shared" si="118"/>
        <v>146461857</v>
      </c>
      <c r="R613" s="152">
        <f>SUM('[1]gastos ctas'!E613+[2]gctas!E613+[6]ct!E613)</f>
        <v>0</v>
      </c>
      <c r="S613" s="191">
        <f t="shared" si="115"/>
        <v>0</v>
      </c>
    </row>
    <row r="614" spans="1:19" ht="26.25" x14ac:dyDescent="0.25">
      <c r="A614" s="147">
        <v>3311401080773</v>
      </c>
      <c r="B614" s="33" t="s">
        <v>825</v>
      </c>
      <c r="C614" s="148"/>
      <c r="D614" s="149">
        <f>SUM(D615)</f>
        <v>2964945000</v>
      </c>
      <c r="E614" s="149">
        <f>SUM(E615)</f>
        <v>0</v>
      </c>
      <c r="F614" s="150">
        <f t="shared" si="116"/>
        <v>2964945000</v>
      </c>
      <c r="G614" s="25">
        <f t="shared" si="119"/>
        <v>1.147530117095406E-2</v>
      </c>
      <c r="H614" s="149">
        <f>SUM(H615)</f>
        <v>0</v>
      </c>
      <c r="I614" s="151">
        <f t="shared" si="117"/>
        <v>2964945000</v>
      </c>
      <c r="J614" s="149">
        <f>SUM(J615)</f>
        <v>209140256</v>
      </c>
      <c r="K614" s="25">
        <f t="shared" si="112"/>
        <v>7.0537651120003915</v>
      </c>
      <c r="L614" s="150">
        <f t="shared" si="120"/>
        <v>1077413650</v>
      </c>
      <c r="M614" s="25">
        <f t="shared" si="113"/>
        <v>36.338402567332615</v>
      </c>
      <c r="N614" s="149">
        <f>SUM(N615)</f>
        <v>1286553906</v>
      </c>
      <c r="O614" s="25">
        <f t="shared" si="114"/>
        <v>43.392167679333006</v>
      </c>
      <c r="P614" s="151">
        <f t="shared" si="118"/>
        <v>1678391094</v>
      </c>
      <c r="R614" s="152">
        <f>SUM('[1]gastos ctas'!E614+[2]gctas!E614+[6]ct!E614)</f>
        <v>0</v>
      </c>
      <c r="S614" s="191">
        <f t="shared" si="115"/>
        <v>0</v>
      </c>
    </row>
    <row r="615" spans="1:19" ht="26.25" x14ac:dyDescent="0.25">
      <c r="A615" s="147">
        <v>3311401080773140</v>
      </c>
      <c r="B615" s="33" t="s">
        <v>825</v>
      </c>
      <c r="C615" s="148"/>
      <c r="D615" s="152">
        <f>SUM('[1]gastos ctas'!D615+[2]gctas!D615+[6]ct!D615)</f>
        <v>2964945000</v>
      </c>
      <c r="E615" s="152">
        <f>SUM('[1]gastos ctas'!E615+[2]gctas!E615+[6]ct!E615)</f>
        <v>0</v>
      </c>
      <c r="F615" s="150">
        <f t="shared" si="116"/>
        <v>2964945000</v>
      </c>
      <c r="G615" s="25">
        <f t="shared" si="119"/>
        <v>1.147530117095406E-2</v>
      </c>
      <c r="H615" s="152"/>
      <c r="I615" s="151">
        <f t="shared" si="117"/>
        <v>2964945000</v>
      </c>
      <c r="J615" s="152">
        <f>SUM('[1]gastos ctas'!J615+[2]gctas!J615+[6]ct!J615)</f>
        <v>209140256</v>
      </c>
      <c r="K615" s="25">
        <f t="shared" si="112"/>
        <v>7.0537651120003915</v>
      </c>
      <c r="L615" s="150">
        <f t="shared" si="120"/>
        <v>1077413650</v>
      </c>
      <c r="M615" s="25">
        <f t="shared" si="113"/>
        <v>36.338402567332615</v>
      </c>
      <c r="N615" s="152">
        <f>SUM('[1]gastos ctas'!N615+[2]gctas!N615+[6]ct!N615)</f>
        <v>1286553906</v>
      </c>
      <c r="O615" s="25">
        <f t="shared" si="114"/>
        <v>43.392167679333006</v>
      </c>
      <c r="P615" s="151">
        <f t="shared" si="118"/>
        <v>1678391094</v>
      </c>
      <c r="R615" s="152">
        <f>SUM('[1]gastos ctas'!E615+[2]gctas!E615+[6]ct!E615)</f>
        <v>0</v>
      </c>
      <c r="S615" s="191">
        <f t="shared" si="115"/>
        <v>0</v>
      </c>
    </row>
    <row r="616" spans="1:19" ht="26.25" x14ac:dyDescent="0.25">
      <c r="A616" s="147">
        <v>3311401080782</v>
      </c>
      <c r="B616" s="33" t="s">
        <v>826</v>
      </c>
      <c r="C616" s="148"/>
      <c r="D616" s="149">
        <f>SUM(D617)</f>
        <v>16610286000</v>
      </c>
      <c r="E616" s="149">
        <f>SUM(E617)</f>
        <v>0</v>
      </c>
      <c r="F616" s="150">
        <f t="shared" si="116"/>
        <v>16610286000</v>
      </c>
      <c r="G616" s="25">
        <f t="shared" si="119"/>
        <v>6.4287207481313086E-2</v>
      </c>
      <c r="H616" s="149">
        <f>SUM(H617)</f>
        <v>0</v>
      </c>
      <c r="I616" s="151">
        <f t="shared" si="117"/>
        <v>16610286000</v>
      </c>
      <c r="J616" s="149">
        <f>SUM(J617)</f>
        <v>76173605</v>
      </c>
      <c r="K616" s="25">
        <f t="shared" si="112"/>
        <v>0.45859297666518201</v>
      </c>
      <c r="L616" s="150">
        <f t="shared" si="120"/>
        <v>5336359672</v>
      </c>
      <c r="M616" s="25">
        <f t="shared" si="113"/>
        <v>32.126837984607853</v>
      </c>
      <c r="N616" s="149">
        <f>SUM(N617)</f>
        <v>5412533277</v>
      </c>
      <c r="O616" s="25">
        <f t="shared" si="114"/>
        <v>32.585430961273033</v>
      </c>
      <c r="P616" s="151">
        <f t="shared" si="118"/>
        <v>11197752723</v>
      </c>
      <c r="R616" s="152">
        <f>SUM('[1]gastos ctas'!E616+[2]gctas!E616+[6]ct!E616)</f>
        <v>0</v>
      </c>
      <c r="S616" s="191">
        <f t="shared" si="115"/>
        <v>0</v>
      </c>
    </row>
    <row r="617" spans="1:19" ht="26.25" x14ac:dyDescent="0.25">
      <c r="A617" s="147">
        <v>3311401080782140</v>
      </c>
      <c r="B617" s="33" t="s">
        <v>826</v>
      </c>
      <c r="C617" s="148"/>
      <c r="D617" s="152">
        <f>SUM('[1]gastos ctas'!D617+[2]gctas!D617+[6]ct!D617)</f>
        <v>16610286000</v>
      </c>
      <c r="E617" s="152">
        <f>SUM('[1]gastos ctas'!E617+[2]gctas!E617+[6]ct!E617)</f>
        <v>0</v>
      </c>
      <c r="F617" s="150">
        <f t="shared" si="116"/>
        <v>16610286000</v>
      </c>
      <c r="G617" s="25">
        <f t="shared" si="119"/>
        <v>6.4287207481313086E-2</v>
      </c>
      <c r="H617" s="152"/>
      <c r="I617" s="151">
        <f t="shared" si="117"/>
        <v>16610286000</v>
      </c>
      <c r="J617" s="152">
        <f>SUM('[1]gastos ctas'!J617+[2]gctas!J617+[6]ct!J617)</f>
        <v>76173605</v>
      </c>
      <c r="K617" s="25">
        <f t="shared" si="112"/>
        <v>0.45859297666518201</v>
      </c>
      <c r="L617" s="150">
        <f t="shared" si="120"/>
        <v>5336359672</v>
      </c>
      <c r="M617" s="25">
        <f t="shared" si="113"/>
        <v>32.126837984607853</v>
      </c>
      <c r="N617" s="152">
        <f>SUM('[1]gastos ctas'!N617+[2]gctas!N617+[6]ct!N617)</f>
        <v>5412533277</v>
      </c>
      <c r="O617" s="25">
        <f t="shared" si="114"/>
        <v>32.585430961273033</v>
      </c>
      <c r="P617" s="151">
        <f t="shared" si="118"/>
        <v>11197752723</v>
      </c>
      <c r="R617" s="152">
        <f>SUM('[1]gastos ctas'!E617+[2]gctas!E617+[6]ct!E617)</f>
        <v>0</v>
      </c>
      <c r="S617" s="191">
        <f t="shared" si="115"/>
        <v>0</v>
      </c>
    </row>
    <row r="618" spans="1:19" ht="39" x14ac:dyDescent="0.25">
      <c r="A618" s="175">
        <v>3311401080783</v>
      </c>
      <c r="B618" s="33" t="s">
        <v>827</v>
      </c>
      <c r="C618" s="148"/>
      <c r="D618" s="149">
        <f>SUM(D619)</f>
        <v>17076000000</v>
      </c>
      <c r="E618" s="149">
        <f>SUM(E619)</f>
        <v>2411690000</v>
      </c>
      <c r="F618" s="150">
        <f t="shared" si="116"/>
        <v>19487690000</v>
      </c>
      <c r="G618" s="25">
        <f t="shared" si="119"/>
        <v>7.5423696519223704E-2</v>
      </c>
      <c r="H618" s="149">
        <f>SUM(H619)</f>
        <v>0</v>
      </c>
      <c r="I618" s="151">
        <f t="shared" si="117"/>
        <v>19487690000</v>
      </c>
      <c r="J618" s="149">
        <f>SUM(J619)</f>
        <v>3266742540</v>
      </c>
      <c r="K618" s="25">
        <f t="shared" si="112"/>
        <v>16.763108095418183</v>
      </c>
      <c r="L618" s="150">
        <f t="shared" si="120"/>
        <v>2019812563</v>
      </c>
      <c r="M618" s="25">
        <f t="shared" si="113"/>
        <v>10.364556101826333</v>
      </c>
      <c r="N618" s="149">
        <f>SUM(N619)</f>
        <v>5286555103</v>
      </c>
      <c r="O618" s="25">
        <f t="shared" si="114"/>
        <v>27.127664197244517</v>
      </c>
      <c r="P618" s="151">
        <f t="shared" si="118"/>
        <v>14201134897</v>
      </c>
      <c r="R618" s="152">
        <f>SUM('[1]gastos ctas'!E618+[2]gctas!E618+[6]ct!E618)</f>
        <v>2411690000</v>
      </c>
      <c r="S618" s="191">
        <f t="shared" si="115"/>
        <v>0</v>
      </c>
    </row>
    <row r="619" spans="1:19" ht="39" x14ac:dyDescent="0.25">
      <c r="A619" s="175">
        <v>3311401080783140</v>
      </c>
      <c r="B619" s="33" t="s">
        <v>827</v>
      </c>
      <c r="C619" s="148"/>
      <c r="D619" s="152">
        <f>SUM('[1]gastos ctas'!D619+[2]gctas!D619+[6]ct!D619)</f>
        <v>17076000000</v>
      </c>
      <c r="E619" s="152">
        <f>SUM('[1]gastos ctas'!E619+[2]gctas!E619+[6]ct!E619)</f>
        <v>2411690000</v>
      </c>
      <c r="F619" s="150">
        <f t="shared" si="116"/>
        <v>19487690000</v>
      </c>
      <c r="G619" s="25">
        <f t="shared" si="119"/>
        <v>7.5423696519223704E-2</v>
      </c>
      <c r="H619" s="152"/>
      <c r="I619" s="151">
        <f t="shared" si="117"/>
        <v>19487690000</v>
      </c>
      <c r="J619" s="152">
        <f>SUM('[1]gastos ctas'!J619+[2]gctas!J619+[6]ct!J619)</f>
        <v>3266742540</v>
      </c>
      <c r="K619" s="25">
        <f t="shared" si="112"/>
        <v>16.763108095418183</v>
      </c>
      <c r="L619" s="150">
        <f t="shared" si="120"/>
        <v>2019812563</v>
      </c>
      <c r="M619" s="25">
        <f t="shared" si="113"/>
        <v>10.364556101826333</v>
      </c>
      <c r="N619" s="152">
        <f>SUM('[1]gastos ctas'!N619+[2]gctas!N619+[6]ct!N619)</f>
        <v>5286555103</v>
      </c>
      <c r="O619" s="25">
        <f t="shared" si="114"/>
        <v>27.127664197244517</v>
      </c>
      <c r="P619" s="151">
        <f t="shared" si="118"/>
        <v>14201134897</v>
      </c>
      <c r="R619" s="152">
        <f>SUM('[1]gastos ctas'!E619+[2]gctas!E619+[6]ct!E619)</f>
        <v>2411690000</v>
      </c>
      <c r="S619" s="191">
        <f t="shared" si="115"/>
        <v>0</v>
      </c>
    </row>
    <row r="620" spans="1:19" ht="26.25" x14ac:dyDescent="0.25">
      <c r="A620" s="175">
        <v>3311401080792</v>
      </c>
      <c r="B620" s="33" t="s">
        <v>828</v>
      </c>
      <c r="C620" s="148"/>
      <c r="D620" s="149">
        <f>SUM(D621)</f>
        <v>26247000000</v>
      </c>
      <c r="E620" s="149">
        <f>SUM(E621)</f>
        <v>300000000</v>
      </c>
      <c r="F620" s="150">
        <f t="shared" si="116"/>
        <v>26547000000</v>
      </c>
      <c r="G620" s="25">
        <f t="shared" si="119"/>
        <v>0.10274552148026943</v>
      </c>
      <c r="H620" s="149">
        <f>SUM(H621)</f>
        <v>0</v>
      </c>
      <c r="I620" s="151">
        <f t="shared" si="117"/>
        <v>26547000000</v>
      </c>
      <c r="J620" s="149">
        <f>SUM(J621)</f>
        <v>175114630</v>
      </c>
      <c r="K620" s="25">
        <f t="shared" si="112"/>
        <v>0.65963999698647691</v>
      </c>
      <c r="L620" s="150">
        <f t="shared" si="120"/>
        <v>509166237</v>
      </c>
      <c r="M620" s="25">
        <f t="shared" si="113"/>
        <v>1.9179803254605041</v>
      </c>
      <c r="N620" s="149">
        <f>SUM(N621)</f>
        <v>684280867</v>
      </c>
      <c r="O620" s="25">
        <f t="shared" si="114"/>
        <v>2.5776203224469807</v>
      </c>
      <c r="P620" s="151">
        <f t="shared" si="118"/>
        <v>25862719133</v>
      </c>
      <c r="R620" s="152">
        <f>SUM('[1]gastos ctas'!E620+[2]gctas!E620+[6]ct!E620)</f>
        <v>300000000</v>
      </c>
      <c r="S620" s="191">
        <f t="shared" si="115"/>
        <v>0</v>
      </c>
    </row>
    <row r="621" spans="1:19" ht="26.25" x14ac:dyDescent="0.25">
      <c r="A621" s="175">
        <v>3311401080792140</v>
      </c>
      <c r="B621" s="33" t="s">
        <v>828</v>
      </c>
      <c r="C621" s="148"/>
      <c r="D621" s="152">
        <f>SUM('[1]gastos ctas'!D621+[2]gctas!D621+[6]ct!D621)</f>
        <v>26247000000</v>
      </c>
      <c r="E621" s="152">
        <f>SUM('[1]gastos ctas'!E621+[2]gctas!E621+[6]ct!E621)</f>
        <v>300000000</v>
      </c>
      <c r="F621" s="150">
        <f t="shared" si="116"/>
        <v>26547000000</v>
      </c>
      <c r="G621" s="25">
        <f t="shared" si="119"/>
        <v>0.10274552148026943</v>
      </c>
      <c r="H621" s="152"/>
      <c r="I621" s="151">
        <f t="shared" si="117"/>
        <v>26547000000</v>
      </c>
      <c r="J621" s="152">
        <f>SUM('[1]gastos ctas'!J621+[2]gctas!J621+[6]ct!J621)</f>
        <v>175114630</v>
      </c>
      <c r="K621" s="25">
        <f t="shared" si="112"/>
        <v>0.65963999698647691</v>
      </c>
      <c r="L621" s="150">
        <f t="shared" si="120"/>
        <v>509166237</v>
      </c>
      <c r="M621" s="25">
        <f t="shared" si="113"/>
        <v>1.9179803254605041</v>
      </c>
      <c r="N621" s="152">
        <f>SUM('[1]gastos ctas'!N621+[2]gctas!N621+[6]ct!N621)</f>
        <v>684280867</v>
      </c>
      <c r="O621" s="25">
        <f t="shared" si="114"/>
        <v>2.5776203224469807</v>
      </c>
      <c r="P621" s="151">
        <f t="shared" si="118"/>
        <v>25862719133</v>
      </c>
      <c r="R621" s="152">
        <f>SUM('[1]gastos ctas'!E621+[2]gctas!E621+[6]ct!E621)</f>
        <v>300000000</v>
      </c>
      <c r="S621" s="191">
        <f t="shared" si="115"/>
        <v>0</v>
      </c>
    </row>
    <row r="622" spans="1:19" ht="26.25" x14ac:dyDescent="0.25">
      <c r="A622" s="175">
        <v>3311401080795</v>
      </c>
      <c r="B622" s="33" t="s">
        <v>829</v>
      </c>
      <c r="C622" s="148"/>
      <c r="D622" s="149">
        <f>SUM(D623:D626)</f>
        <v>27351000000</v>
      </c>
      <c r="E622" s="149">
        <f>SUM(E623:E626)</f>
        <v>2500000000</v>
      </c>
      <c r="F622" s="150">
        <f t="shared" si="116"/>
        <v>29851000000</v>
      </c>
      <c r="G622" s="25">
        <f t="shared" si="119"/>
        <v>0.11553307574142173</v>
      </c>
      <c r="H622" s="149">
        <f>SUM(H623:H626)</f>
        <v>0</v>
      </c>
      <c r="I622" s="151">
        <f t="shared" si="117"/>
        <v>29851000000</v>
      </c>
      <c r="J622" s="149">
        <f>SUM(J623:J626)</f>
        <v>2078189912</v>
      </c>
      <c r="K622" s="25">
        <f t="shared" si="112"/>
        <v>6.9618770292452519</v>
      </c>
      <c r="L622" s="150">
        <f t="shared" si="120"/>
        <v>8251266251</v>
      </c>
      <c r="M622" s="25">
        <f t="shared" si="113"/>
        <v>27.641506988040604</v>
      </c>
      <c r="N622" s="149">
        <f>SUM(N623:N626)</f>
        <v>10329456163</v>
      </c>
      <c r="O622" s="25">
        <f t="shared" si="114"/>
        <v>34.603384017285855</v>
      </c>
      <c r="P622" s="151">
        <f t="shared" si="118"/>
        <v>19521543837</v>
      </c>
      <c r="R622" s="152">
        <f>SUM('[1]gastos ctas'!E622+[2]gctas!E622+[6]ct!E622)</f>
        <v>2500000000</v>
      </c>
      <c r="S622" s="191">
        <f t="shared" si="115"/>
        <v>0</v>
      </c>
    </row>
    <row r="623" spans="1:19" ht="26.25" x14ac:dyDescent="0.25">
      <c r="A623" s="175">
        <v>3311401080795140</v>
      </c>
      <c r="B623" s="33" t="s">
        <v>829</v>
      </c>
      <c r="C623" s="148"/>
      <c r="D623" s="152">
        <f>SUM('[1]gastos ctas'!D623+[2]gctas!D623+[6]ct!D623)</f>
        <v>24347000000</v>
      </c>
      <c r="E623" s="152">
        <f>SUM('[1]gastos ctas'!E623+[2]gctas!E623+[6]ct!E623)</f>
        <v>2500000000</v>
      </c>
      <c r="F623" s="150">
        <f t="shared" si="116"/>
        <v>26847000000</v>
      </c>
      <c r="G623" s="25">
        <f t="shared" si="119"/>
        <v>0.1039066190221416</v>
      </c>
      <c r="H623" s="152"/>
      <c r="I623" s="151">
        <f t="shared" si="117"/>
        <v>26847000000</v>
      </c>
      <c r="J623" s="152">
        <f>SUM('[1]gastos ctas'!J623+[2]gctas!J623+[6]ct!J623)</f>
        <v>2032037412</v>
      </c>
      <c r="K623" s="25">
        <f t="shared" si="112"/>
        <v>7.5689552352218126</v>
      </c>
      <c r="L623" s="150">
        <f t="shared" si="120"/>
        <v>7684538751</v>
      </c>
      <c r="M623" s="25">
        <f t="shared" si="113"/>
        <v>28.623454207173989</v>
      </c>
      <c r="N623" s="152">
        <f>SUM('[1]gastos ctas'!N623+[2]gctas!N623+[6]ct!N623)</f>
        <v>9716576163</v>
      </c>
      <c r="O623" s="25">
        <f t="shared" si="114"/>
        <v>36.1924094423958</v>
      </c>
      <c r="P623" s="151">
        <f t="shared" si="118"/>
        <v>17130423837</v>
      </c>
      <c r="R623" s="152">
        <f>SUM('[1]gastos ctas'!E623+[2]gctas!E623+[6]ct!E623)</f>
        <v>2500000000</v>
      </c>
      <c r="S623" s="191">
        <f t="shared" si="115"/>
        <v>0</v>
      </c>
    </row>
    <row r="624" spans="1:19" ht="26.25" x14ac:dyDescent="0.25">
      <c r="A624" s="175">
        <v>3311401080795140</v>
      </c>
      <c r="B624" s="33" t="s">
        <v>829</v>
      </c>
      <c r="C624" s="148"/>
      <c r="D624" s="152">
        <f>SUM('[1]gastos ctas'!D624+[2]gctas!D624+[6]ct!D624)</f>
        <v>1866000000</v>
      </c>
      <c r="E624" s="152">
        <f>SUM('[1]gastos ctas'!E624+[2]gctas!E624+[6]ct!E624)</f>
        <v>0</v>
      </c>
      <c r="F624" s="150">
        <f t="shared" si="116"/>
        <v>1866000000</v>
      </c>
      <c r="G624" s="25">
        <f t="shared" si="119"/>
        <v>7.2220267104449749E-3</v>
      </c>
      <c r="H624" s="152"/>
      <c r="I624" s="151">
        <f t="shared" si="117"/>
        <v>1866000000</v>
      </c>
      <c r="J624" s="152">
        <f>SUM('[1]gastos ctas'!J624+[2]gctas!J624+[6]ct!J624)</f>
        <v>16000000</v>
      </c>
      <c r="K624" s="25">
        <f t="shared" si="112"/>
        <v>0.857449088960343</v>
      </c>
      <c r="L624" s="150">
        <f t="shared" si="120"/>
        <v>263600000</v>
      </c>
      <c r="M624" s="25">
        <f t="shared" si="113"/>
        <v>14.12647374062165</v>
      </c>
      <c r="N624" s="152">
        <f>SUM('[1]gastos ctas'!N624+[2]gctas!N624+[6]ct!N624)</f>
        <v>279600000</v>
      </c>
      <c r="O624" s="25">
        <f t="shared" si="114"/>
        <v>14.983922829581994</v>
      </c>
      <c r="P624" s="151">
        <f t="shared" si="118"/>
        <v>1586400000</v>
      </c>
      <c r="R624" s="152">
        <f>SUM('[1]gastos ctas'!E624+[2]gctas!E624+[6]ct!E624)</f>
        <v>0</v>
      </c>
      <c r="S624" s="191">
        <f t="shared" si="115"/>
        <v>0</v>
      </c>
    </row>
    <row r="625" spans="1:19" ht="26.25" x14ac:dyDescent="0.25">
      <c r="A625" s="175">
        <v>3311401080795140</v>
      </c>
      <c r="B625" s="33" t="s">
        <v>829</v>
      </c>
      <c r="C625" s="148"/>
      <c r="D625" s="152">
        <f>SUM('[1]gastos ctas'!D625+[2]gctas!D625+[6]ct!D625)</f>
        <v>461000000</v>
      </c>
      <c r="E625" s="152">
        <f>SUM('[1]gastos ctas'!E625+[2]gctas!E625+[6]ct!E625)</f>
        <v>0</v>
      </c>
      <c r="F625" s="150">
        <f t="shared" si="116"/>
        <v>461000000</v>
      </c>
      <c r="G625" s="25">
        <f t="shared" si="119"/>
        <v>1.7842198893435869E-3</v>
      </c>
      <c r="H625" s="152"/>
      <c r="I625" s="151">
        <f t="shared" si="117"/>
        <v>461000000</v>
      </c>
      <c r="J625" s="152">
        <f>SUM('[1]gastos ctas'!J625+[2]gctas!J625+[6]ct!J625)</f>
        <v>0</v>
      </c>
      <c r="K625" s="25">
        <f t="shared" si="112"/>
        <v>0</v>
      </c>
      <c r="L625" s="150">
        <f t="shared" si="120"/>
        <v>0</v>
      </c>
      <c r="M625" s="25">
        <f t="shared" si="113"/>
        <v>0</v>
      </c>
      <c r="N625" s="152">
        <f>SUM('[1]gastos ctas'!N625+[2]gctas!N625+[6]ct!N625)</f>
        <v>0</v>
      </c>
      <c r="O625" s="25">
        <f t="shared" si="114"/>
        <v>0</v>
      </c>
      <c r="P625" s="151">
        <f t="shared" si="118"/>
        <v>461000000</v>
      </c>
      <c r="R625" s="152">
        <f>SUM('[1]gastos ctas'!E625+[2]gctas!E625+[6]ct!E625)</f>
        <v>0</v>
      </c>
      <c r="S625" s="191">
        <f t="shared" si="115"/>
        <v>0</v>
      </c>
    </row>
    <row r="626" spans="1:19" ht="26.25" x14ac:dyDescent="0.25">
      <c r="A626" s="175">
        <v>3311401080795140</v>
      </c>
      <c r="B626" s="33" t="s">
        <v>829</v>
      </c>
      <c r="C626" s="148"/>
      <c r="D626" s="152">
        <f>SUM('[1]gastos ctas'!D626+[2]gctas!D626+[6]ct!D626)</f>
        <v>677000000</v>
      </c>
      <c r="E626" s="152">
        <f>SUM('[1]gastos ctas'!E626+[2]gctas!E626+[6]ct!E626)</f>
        <v>0</v>
      </c>
      <c r="F626" s="150">
        <f t="shared" si="116"/>
        <v>677000000</v>
      </c>
      <c r="G626" s="25">
        <f t="shared" si="119"/>
        <v>2.6202101194915586E-3</v>
      </c>
      <c r="H626" s="152"/>
      <c r="I626" s="151">
        <f t="shared" si="117"/>
        <v>677000000</v>
      </c>
      <c r="J626" s="152">
        <f>SUM('[1]gastos ctas'!J626+[2]gctas!J626+[6]ct!J626)</f>
        <v>30152500</v>
      </c>
      <c r="K626" s="25">
        <f t="shared" si="112"/>
        <v>4.4538404726735603</v>
      </c>
      <c r="L626" s="150">
        <f t="shared" si="120"/>
        <v>303127500</v>
      </c>
      <c r="M626" s="25">
        <f t="shared" si="113"/>
        <v>44.775110782865582</v>
      </c>
      <c r="N626" s="152">
        <f>SUM('[1]gastos ctas'!N626+[2]gctas!N626+[6]ct!N626)</f>
        <v>333280000</v>
      </c>
      <c r="O626" s="25">
        <f t="shared" si="114"/>
        <v>49.228951255539144</v>
      </c>
      <c r="P626" s="151">
        <f t="shared" si="118"/>
        <v>343720000</v>
      </c>
      <c r="R626" s="152">
        <f>SUM('[1]gastos ctas'!E626+[2]gctas!E626+[6]ct!E626)</f>
        <v>0</v>
      </c>
      <c r="S626" s="191">
        <f t="shared" si="115"/>
        <v>0</v>
      </c>
    </row>
    <row r="627" spans="1:19" x14ac:dyDescent="0.25">
      <c r="A627" s="175">
        <v>3311401080814</v>
      </c>
      <c r="B627" s="33" t="s">
        <v>830</v>
      </c>
      <c r="C627" s="148"/>
      <c r="D627" s="149">
        <f>SUM(D628)</f>
        <v>2810674000</v>
      </c>
      <c r="E627" s="149">
        <f>SUM(E628)</f>
        <v>0</v>
      </c>
      <c r="F627" s="150">
        <f t="shared" si="116"/>
        <v>2810674000</v>
      </c>
      <c r="G627" s="25">
        <f t="shared" si="119"/>
        <v>1.0878222241346849E-2</v>
      </c>
      <c r="H627" s="149">
        <f>SUM(H628)</f>
        <v>0</v>
      </c>
      <c r="I627" s="151">
        <f t="shared" si="117"/>
        <v>2810674000</v>
      </c>
      <c r="J627" s="149">
        <f>SUM(J628)</f>
        <v>52297224</v>
      </c>
      <c r="K627" s="25">
        <f t="shared" si="112"/>
        <v>1.8606648796694314</v>
      </c>
      <c r="L627" s="150">
        <f t="shared" si="120"/>
        <v>11400000</v>
      </c>
      <c r="M627" s="25">
        <f t="shared" si="113"/>
        <v>0.4055966647145845</v>
      </c>
      <c r="N627" s="149">
        <f>SUM(N628)</f>
        <v>63697224</v>
      </c>
      <c r="O627" s="25">
        <f t="shared" si="114"/>
        <v>2.2662615443840162</v>
      </c>
      <c r="P627" s="151">
        <f t="shared" si="118"/>
        <v>2746976776</v>
      </c>
      <c r="R627" s="152">
        <f>SUM('[1]gastos ctas'!E627+[2]gctas!E627+[6]ct!E627)</f>
        <v>0</v>
      </c>
      <c r="S627" s="191">
        <f t="shared" si="115"/>
        <v>0</v>
      </c>
    </row>
    <row r="628" spans="1:19" x14ac:dyDescent="0.25">
      <c r="A628" s="175">
        <v>3311401080814140</v>
      </c>
      <c r="B628" s="33" t="s">
        <v>830</v>
      </c>
      <c r="C628" s="148"/>
      <c r="D628" s="152">
        <f>SUM('[1]gastos ctas'!D628+[2]gctas!D628+[6]ct!D628)</f>
        <v>2810674000</v>
      </c>
      <c r="E628" s="152">
        <f>SUM('[1]gastos ctas'!E628+[2]gctas!E628+[6]ct!E628)</f>
        <v>0</v>
      </c>
      <c r="F628" s="150">
        <f t="shared" si="116"/>
        <v>2810674000</v>
      </c>
      <c r="G628" s="25">
        <f t="shared" si="119"/>
        <v>1.0878222241346849E-2</v>
      </c>
      <c r="H628" s="152"/>
      <c r="I628" s="151">
        <f t="shared" si="117"/>
        <v>2810674000</v>
      </c>
      <c r="J628" s="152">
        <f>SUM('[1]gastos ctas'!J628+[2]gctas!J628+[6]ct!J628)</f>
        <v>52297224</v>
      </c>
      <c r="K628" s="25">
        <f t="shared" si="112"/>
        <v>1.8606648796694314</v>
      </c>
      <c r="L628" s="150">
        <f t="shared" si="120"/>
        <v>11400000</v>
      </c>
      <c r="M628" s="25">
        <f t="shared" si="113"/>
        <v>0.4055966647145845</v>
      </c>
      <c r="N628" s="152">
        <f>SUM('[1]gastos ctas'!N628+[2]gctas!N628+[6]ct!N628)</f>
        <v>63697224</v>
      </c>
      <c r="O628" s="25">
        <f t="shared" si="114"/>
        <v>2.2662615443840162</v>
      </c>
      <c r="P628" s="151">
        <f t="shared" si="118"/>
        <v>2746976776</v>
      </c>
      <c r="R628" s="152">
        <f>SUM('[1]gastos ctas'!E628+[2]gctas!E628+[6]ct!E628)</f>
        <v>0</v>
      </c>
      <c r="S628" s="191">
        <f t="shared" si="115"/>
        <v>0</v>
      </c>
    </row>
    <row r="629" spans="1:19" x14ac:dyDescent="0.25">
      <c r="A629" s="175">
        <v>3311401080816</v>
      </c>
      <c r="B629" s="33" t="s">
        <v>831</v>
      </c>
      <c r="C629" s="148"/>
      <c r="D629" s="149">
        <f>SUM(D630)</f>
        <v>18030000000</v>
      </c>
      <c r="E629" s="149">
        <f>SUM(E630)</f>
        <v>0</v>
      </c>
      <c r="F629" s="150">
        <f t="shared" si="116"/>
        <v>18030000000</v>
      </c>
      <c r="G629" s="25">
        <f t="shared" si="119"/>
        <v>6.9781962266518158E-2</v>
      </c>
      <c r="H629" s="149">
        <f>SUM(H630)</f>
        <v>0</v>
      </c>
      <c r="I629" s="151">
        <f t="shared" si="117"/>
        <v>18030000000</v>
      </c>
      <c r="J629" s="149">
        <f>SUM(J630)</f>
        <v>1715201757</v>
      </c>
      <c r="K629" s="25">
        <f t="shared" si="112"/>
        <v>9.5130435773710484</v>
      </c>
      <c r="L629" s="150">
        <f t="shared" si="120"/>
        <v>6023087211</v>
      </c>
      <c r="M629" s="25">
        <f t="shared" si="113"/>
        <v>33.405919084858567</v>
      </c>
      <c r="N629" s="149">
        <f>SUM(N630)</f>
        <v>7738288968</v>
      </c>
      <c r="O629" s="25">
        <f t="shared" si="114"/>
        <v>42.918962662229617</v>
      </c>
      <c r="P629" s="151">
        <f t="shared" si="118"/>
        <v>10291711032</v>
      </c>
      <c r="R629" s="152">
        <f>SUM('[1]gastos ctas'!E629+[2]gctas!E629+[6]ct!E629)</f>
        <v>0</v>
      </c>
      <c r="S629" s="191">
        <f t="shared" si="115"/>
        <v>0</v>
      </c>
    </row>
    <row r="630" spans="1:19" x14ac:dyDescent="0.25">
      <c r="A630" s="175">
        <v>3311401080816140</v>
      </c>
      <c r="B630" s="33" t="s">
        <v>831</v>
      </c>
      <c r="C630" s="148"/>
      <c r="D630" s="152">
        <f>SUM('[1]gastos ctas'!D630+[2]gctas!D630+[6]ct!D630)</f>
        <v>18030000000</v>
      </c>
      <c r="E630" s="152">
        <f>SUM('[1]gastos ctas'!E630+[2]gctas!E630+[6]ct!E630)</f>
        <v>0</v>
      </c>
      <c r="F630" s="150">
        <f t="shared" si="116"/>
        <v>18030000000</v>
      </c>
      <c r="G630" s="25">
        <f t="shared" si="119"/>
        <v>6.9781962266518158E-2</v>
      </c>
      <c r="H630" s="152"/>
      <c r="I630" s="151">
        <f t="shared" si="117"/>
        <v>18030000000</v>
      </c>
      <c r="J630" s="152">
        <f>SUM('[1]gastos ctas'!J630+[2]gctas!J630+[6]ct!J630)</f>
        <v>1715201757</v>
      </c>
      <c r="K630" s="25">
        <f t="shared" si="112"/>
        <v>9.5130435773710484</v>
      </c>
      <c r="L630" s="150">
        <f t="shared" si="120"/>
        <v>6023087211</v>
      </c>
      <c r="M630" s="25">
        <f t="shared" si="113"/>
        <v>33.405919084858567</v>
      </c>
      <c r="N630" s="152">
        <f>SUM('[1]gastos ctas'!N630+[2]gctas!N630+[6]ct!N630)</f>
        <v>7738288968</v>
      </c>
      <c r="O630" s="25">
        <f t="shared" si="114"/>
        <v>42.918962662229617</v>
      </c>
      <c r="P630" s="151">
        <f t="shared" si="118"/>
        <v>10291711032</v>
      </c>
      <c r="R630" s="152">
        <f>SUM('[1]gastos ctas'!E630+[2]gctas!E630+[6]ct!E630)</f>
        <v>0</v>
      </c>
      <c r="S630" s="191">
        <f t="shared" si="115"/>
        <v>0</v>
      </c>
    </row>
    <row r="631" spans="1:19" ht="26.25" x14ac:dyDescent="0.25">
      <c r="A631" s="175">
        <v>3311401080842</v>
      </c>
      <c r="B631" s="33" t="s">
        <v>832</v>
      </c>
      <c r="C631" s="148"/>
      <c r="D631" s="149">
        <f>SUM(D632)</f>
        <v>50026749000</v>
      </c>
      <c r="E631" s="149">
        <f>SUM(E632)</f>
        <v>0</v>
      </c>
      <c r="F631" s="150">
        <f t="shared" si="116"/>
        <v>50026749000</v>
      </c>
      <c r="G631" s="25">
        <f t="shared" si="119"/>
        <v>0.19361978430585555</v>
      </c>
      <c r="H631" s="149">
        <f>SUM(H632)</f>
        <v>0</v>
      </c>
      <c r="I631" s="151">
        <f t="shared" si="117"/>
        <v>50026749000</v>
      </c>
      <c r="J631" s="149">
        <f>SUM(J632)</f>
        <v>2997343207</v>
      </c>
      <c r="K631" s="25">
        <f t="shared" si="112"/>
        <v>5.9914810914456984</v>
      </c>
      <c r="L631" s="150">
        <f t="shared" si="120"/>
        <v>3685270697</v>
      </c>
      <c r="M631" s="25">
        <f t="shared" si="113"/>
        <v>7.3666004101125973</v>
      </c>
      <c r="N631" s="149">
        <f>SUM(N632)</f>
        <v>6682613904</v>
      </c>
      <c r="O631" s="25">
        <f t="shared" si="114"/>
        <v>13.358081501558297</v>
      </c>
      <c r="P631" s="151">
        <f t="shared" si="118"/>
        <v>43344135096</v>
      </c>
      <c r="R631" s="152">
        <f>SUM('[1]gastos ctas'!E631+[2]gctas!E631+[6]ct!E631)</f>
        <v>0</v>
      </c>
      <c r="S631" s="191">
        <f t="shared" si="115"/>
        <v>0</v>
      </c>
    </row>
    <row r="632" spans="1:19" ht="26.25" x14ac:dyDescent="0.25">
      <c r="A632" s="175">
        <v>3311401080842140</v>
      </c>
      <c r="B632" s="33" t="s">
        <v>832</v>
      </c>
      <c r="C632" s="148"/>
      <c r="D632" s="152">
        <f>SUM('[1]gastos ctas'!D632+[2]gctas!D632+[6]ct!D632)</f>
        <v>50026749000</v>
      </c>
      <c r="E632" s="152">
        <f>SUM('[1]gastos ctas'!E632+[2]gctas!E632+[6]ct!E632)</f>
        <v>0</v>
      </c>
      <c r="F632" s="150">
        <f t="shared" si="116"/>
        <v>50026749000</v>
      </c>
      <c r="G632" s="25">
        <f t="shared" si="119"/>
        <v>0.19361978430585555</v>
      </c>
      <c r="H632" s="152"/>
      <c r="I632" s="151">
        <f t="shared" si="117"/>
        <v>50026749000</v>
      </c>
      <c r="J632" s="152">
        <f>SUM('[1]gastos ctas'!J632+[2]gctas!J632+[6]ct!J632)</f>
        <v>2997343207</v>
      </c>
      <c r="K632" s="25">
        <f t="shared" si="112"/>
        <v>5.9914810914456984</v>
      </c>
      <c r="L632" s="150">
        <f t="shared" si="120"/>
        <v>3685270697</v>
      </c>
      <c r="M632" s="25">
        <f t="shared" si="113"/>
        <v>7.3666004101125973</v>
      </c>
      <c r="N632" s="152">
        <f>SUM('[1]gastos ctas'!N632+[2]gctas!N632+[6]ct!N632)</f>
        <v>6682613904</v>
      </c>
      <c r="O632" s="25">
        <f t="shared" si="114"/>
        <v>13.358081501558297</v>
      </c>
      <c r="P632" s="151">
        <f t="shared" si="118"/>
        <v>43344135096</v>
      </c>
      <c r="R632" s="152">
        <f>SUM('[1]gastos ctas'!E632+[2]gctas!E632+[6]ct!E632)</f>
        <v>0</v>
      </c>
      <c r="S632" s="191">
        <f t="shared" si="115"/>
        <v>0</v>
      </c>
    </row>
    <row r="633" spans="1:19" x14ac:dyDescent="0.25">
      <c r="A633" s="175">
        <v>3311401080846</v>
      </c>
      <c r="B633" s="33" t="s">
        <v>833</v>
      </c>
      <c r="C633" s="148"/>
      <c r="D633" s="149">
        <f>SUM(D634)</f>
        <v>4770000000</v>
      </c>
      <c r="E633" s="149">
        <f>SUM(E634)</f>
        <v>0</v>
      </c>
      <c r="F633" s="150">
        <f t="shared" si="116"/>
        <v>4770000000</v>
      </c>
      <c r="G633" s="25">
        <f t="shared" si="119"/>
        <v>1.8461450915767702E-2</v>
      </c>
      <c r="H633" s="149">
        <f>SUM(H634)</f>
        <v>0</v>
      </c>
      <c r="I633" s="151">
        <f t="shared" si="117"/>
        <v>4770000000</v>
      </c>
      <c r="J633" s="149">
        <f>SUM(J634)</f>
        <v>81685286</v>
      </c>
      <c r="K633" s="25">
        <f t="shared" si="112"/>
        <v>1.712479790356394</v>
      </c>
      <c r="L633" s="150">
        <f t="shared" si="120"/>
        <v>3464405747</v>
      </c>
      <c r="M633" s="25">
        <f t="shared" si="113"/>
        <v>72.629051299790362</v>
      </c>
      <c r="N633" s="149">
        <f>SUM(N634)</f>
        <v>3546091033</v>
      </c>
      <c r="O633" s="25">
        <f t="shared" si="114"/>
        <v>74.341531090146745</v>
      </c>
      <c r="P633" s="151">
        <f t="shared" si="118"/>
        <v>1223908967</v>
      </c>
      <c r="R633" s="152">
        <f>SUM('[1]gastos ctas'!E633+[2]gctas!E633+[6]ct!E633)</f>
        <v>0</v>
      </c>
      <c r="S633" s="191">
        <f t="shared" si="115"/>
        <v>0</v>
      </c>
    </row>
    <row r="634" spans="1:19" x14ac:dyDescent="0.25">
      <c r="A634" s="175">
        <v>3311401080846140</v>
      </c>
      <c r="B634" s="33" t="s">
        <v>833</v>
      </c>
      <c r="C634" s="148"/>
      <c r="D634" s="152">
        <f>SUM('[1]gastos ctas'!D634+[2]gctas!D634+[6]ct!D634)</f>
        <v>4770000000</v>
      </c>
      <c r="E634" s="152">
        <f>SUM('[1]gastos ctas'!E634+[2]gctas!E634+[6]ct!E634)</f>
        <v>0</v>
      </c>
      <c r="F634" s="150">
        <f t="shared" si="116"/>
        <v>4770000000</v>
      </c>
      <c r="G634" s="25">
        <f t="shared" si="119"/>
        <v>1.8461450915767702E-2</v>
      </c>
      <c r="H634" s="152"/>
      <c r="I634" s="151">
        <f t="shared" si="117"/>
        <v>4770000000</v>
      </c>
      <c r="J634" s="152">
        <f>SUM('[1]gastos ctas'!J634+[2]gctas!J634+[6]ct!J634)</f>
        <v>81685286</v>
      </c>
      <c r="K634" s="25">
        <f t="shared" si="112"/>
        <v>1.712479790356394</v>
      </c>
      <c r="L634" s="150">
        <f t="shared" si="120"/>
        <v>3464405747</v>
      </c>
      <c r="M634" s="25">
        <f t="shared" si="113"/>
        <v>72.629051299790362</v>
      </c>
      <c r="N634" s="152">
        <f>SUM('[1]gastos ctas'!N634+[2]gctas!N634+[6]ct!N634)</f>
        <v>3546091033</v>
      </c>
      <c r="O634" s="25">
        <f t="shared" si="114"/>
        <v>74.341531090146745</v>
      </c>
      <c r="P634" s="151">
        <f t="shared" si="118"/>
        <v>1223908967</v>
      </c>
      <c r="R634" s="152">
        <f>SUM('[1]gastos ctas'!E634+[2]gctas!E634+[6]ct!E634)</f>
        <v>0</v>
      </c>
      <c r="S634" s="191">
        <f t="shared" si="115"/>
        <v>0</v>
      </c>
    </row>
    <row r="635" spans="1:19" x14ac:dyDescent="0.25">
      <c r="A635" s="175">
        <v>3311401080862</v>
      </c>
      <c r="B635" s="33" t="s">
        <v>834</v>
      </c>
      <c r="C635" s="148"/>
      <c r="D635" s="149">
        <f>SUM(D636)</f>
        <v>50000000</v>
      </c>
      <c r="E635" s="149">
        <f>SUM(E636)</f>
        <v>0</v>
      </c>
      <c r="F635" s="150">
        <f t="shared" si="116"/>
        <v>50000000</v>
      </c>
      <c r="G635" s="25">
        <f t="shared" si="119"/>
        <v>1.9351625697869708E-4</v>
      </c>
      <c r="H635" s="149">
        <f>SUM(H636)</f>
        <v>0</v>
      </c>
      <c r="I635" s="151">
        <f t="shared" si="117"/>
        <v>50000000</v>
      </c>
      <c r="J635" s="149">
        <f>SUM(J636)</f>
        <v>0</v>
      </c>
      <c r="K635" s="25">
        <f t="shared" si="112"/>
        <v>0</v>
      </c>
      <c r="L635" s="150">
        <f t="shared" si="120"/>
        <v>0</v>
      </c>
      <c r="M635" s="25">
        <f t="shared" si="113"/>
        <v>0</v>
      </c>
      <c r="N635" s="149">
        <f>SUM(N636)</f>
        <v>0</v>
      </c>
      <c r="O635" s="25">
        <f t="shared" si="114"/>
        <v>0</v>
      </c>
      <c r="P635" s="151">
        <f t="shared" si="118"/>
        <v>50000000</v>
      </c>
      <c r="R635" s="152">
        <f>SUM('[1]gastos ctas'!E635+[2]gctas!E635+[6]ct!E635)</f>
        <v>0</v>
      </c>
      <c r="S635" s="191">
        <f t="shared" si="115"/>
        <v>0</v>
      </c>
    </row>
    <row r="636" spans="1:19" x14ac:dyDescent="0.25">
      <c r="A636" s="175">
        <v>3311401080862140</v>
      </c>
      <c r="B636" s="33" t="s">
        <v>834</v>
      </c>
      <c r="C636" s="148"/>
      <c r="D636" s="152">
        <f>SUM('[1]gastos ctas'!D636+[2]gctas!D636+[6]ct!D636)</f>
        <v>50000000</v>
      </c>
      <c r="E636" s="152">
        <f>SUM('[1]gastos ctas'!E636+[2]gctas!E636+[6]ct!E636)</f>
        <v>0</v>
      </c>
      <c r="F636" s="150">
        <f t="shared" si="116"/>
        <v>50000000</v>
      </c>
      <c r="G636" s="25">
        <f t="shared" si="119"/>
        <v>1.9351625697869708E-4</v>
      </c>
      <c r="H636" s="152"/>
      <c r="I636" s="151">
        <f t="shared" si="117"/>
        <v>50000000</v>
      </c>
      <c r="J636" s="152">
        <f>SUM('[1]gastos ctas'!J636+[2]gctas!J636+[6]ct!J636)</f>
        <v>0</v>
      </c>
      <c r="K636" s="25">
        <f t="shared" si="112"/>
        <v>0</v>
      </c>
      <c r="L636" s="150">
        <f t="shared" si="120"/>
        <v>0</v>
      </c>
      <c r="M636" s="25">
        <f t="shared" si="113"/>
        <v>0</v>
      </c>
      <c r="N636" s="152">
        <f>SUM('[1]gastos ctas'!N636+[2]gctas!N636+[6]ct!N636)</f>
        <v>0</v>
      </c>
      <c r="O636" s="25">
        <f t="shared" si="114"/>
        <v>0</v>
      </c>
      <c r="P636" s="151">
        <f t="shared" si="118"/>
        <v>50000000</v>
      </c>
      <c r="R636" s="152">
        <f>SUM('[1]gastos ctas'!E636+[2]gctas!E636+[6]ct!E636)</f>
        <v>0</v>
      </c>
      <c r="S636" s="191">
        <f t="shared" si="115"/>
        <v>0</v>
      </c>
    </row>
    <row r="637" spans="1:19" x14ac:dyDescent="0.25">
      <c r="A637" s="175">
        <v>3311401080867</v>
      </c>
      <c r="B637" s="33" t="s">
        <v>835</v>
      </c>
      <c r="C637" s="148"/>
      <c r="D637" s="149">
        <f>SUM(D638)</f>
        <v>50000000</v>
      </c>
      <c r="E637" s="149">
        <f>SUM(E638)</f>
        <v>0</v>
      </c>
      <c r="F637" s="150">
        <f t="shared" si="116"/>
        <v>50000000</v>
      </c>
      <c r="G637" s="25">
        <f t="shared" si="119"/>
        <v>1.9351625697869708E-4</v>
      </c>
      <c r="H637" s="149">
        <f>SUM(H638)</f>
        <v>0</v>
      </c>
      <c r="I637" s="151">
        <f t="shared" si="117"/>
        <v>50000000</v>
      </c>
      <c r="J637" s="149">
        <f>SUM(J638)</f>
        <v>0</v>
      </c>
      <c r="K637" s="25">
        <f t="shared" si="112"/>
        <v>0</v>
      </c>
      <c r="L637" s="150">
        <f t="shared" si="120"/>
        <v>0</v>
      </c>
      <c r="M637" s="25">
        <f t="shared" si="113"/>
        <v>0</v>
      </c>
      <c r="N637" s="149">
        <f>SUM(N638)</f>
        <v>0</v>
      </c>
      <c r="O637" s="25">
        <f t="shared" si="114"/>
        <v>0</v>
      </c>
      <c r="P637" s="151">
        <f t="shared" si="118"/>
        <v>50000000</v>
      </c>
      <c r="R637" s="152">
        <f>SUM('[1]gastos ctas'!E637+[2]gctas!E637+[6]ct!E637)</f>
        <v>0</v>
      </c>
      <c r="S637" s="191">
        <f t="shared" si="115"/>
        <v>0</v>
      </c>
    </row>
    <row r="638" spans="1:19" x14ac:dyDescent="0.25">
      <c r="A638" s="175">
        <v>3311401080867140</v>
      </c>
      <c r="B638" s="33" t="s">
        <v>835</v>
      </c>
      <c r="C638" s="148"/>
      <c r="D638" s="152">
        <f>SUM('[1]gastos ctas'!D638+[2]gctas!D638+[6]ct!D638)</f>
        <v>50000000</v>
      </c>
      <c r="E638" s="152">
        <f>SUM('[1]gastos ctas'!E638+[2]gctas!E638+[6]ct!E638)</f>
        <v>0</v>
      </c>
      <c r="F638" s="150">
        <f t="shared" si="116"/>
        <v>50000000</v>
      </c>
      <c r="G638" s="25">
        <f t="shared" si="119"/>
        <v>1.9351625697869708E-4</v>
      </c>
      <c r="H638" s="152"/>
      <c r="I638" s="151">
        <f t="shared" si="117"/>
        <v>50000000</v>
      </c>
      <c r="J638" s="152">
        <f>SUM('[1]gastos ctas'!J638+[2]gctas!J638+[6]ct!J638)</f>
        <v>0</v>
      </c>
      <c r="K638" s="25">
        <f t="shared" si="112"/>
        <v>0</v>
      </c>
      <c r="L638" s="150">
        <f t="shared" si="120"/>
        <v>0</v>
      </c>
      <c r="M638" s="25">
        <f t="shared" si="113"/>
        <v>0</v>
      </c>
      <c r="N638" s="152">
        <f>SUM('[1]gastos ctas'!N638+[2]gctas!N638+[6]ct!N638)</f>
        <v>0</v>
      </c>
      <c r="O638" s="25">
        <f t="shared" si="114"/>
        <v>0</v>
      </c>
      <c r="P638" s="151">
        <f t="shared" si="118"/>
        <v>50000000</v>
      </c>
      <c r="R638" s="152">
        <f>SUM('[1]gastos ctas'!E638+[2]gctas!E638+[6]ct!E638)</f>
        <v>0</v>
      </c>
      <c r="S638" s="191">
        <f t="shared" si="115"/>
        <v>0</v>
      </c>
    </row>
    <row r="639" spans="1:19" x14ac:dyDescent="0.25">
      <c r="A639" s="147">
        <v>3311401080922</v>
      </c>
      <c r="B639" s="33" t="s">
        <v>836</v>
      </c>
      <c r="C639" s="148"/>
      <c r="D639" s="149">
        <f>SUM(D640)</f>
        <v>900000000</v>
      </c>
      <c r="E639" s="149">
        <f>SUM(E640)</f>
        <v>-300000000</v>
      </c>
      <c r="F639" s="150">
        <f t="shared" si="116"/>
        <v>600000000</v>
      </c>
      <c r="G639" s="25">
        <f t="shared" si="119"/>
        <v>2.3221950837443647E-3</v>
      </c>
      <c r="H639" s="149">
        <f>SUM(H640)</f>
        <v>0</v>
      </c>
      <c r="I639" s="151">
        <f t="shared" si="117"/>
        <v>600000000</v>
      </c>
      <c r="J639" s="149">
        <f>SUM(J640)</f>
        <v>0</v>
      </c>
      <c r="K639" s="25">
        <f t="shared" si="112"/>
        <v>0</v>
      </c>
      <c r="L639" s="150">
        <f t="shared" si="120"/>
        <v>40297820</v>
      </c>
      <c r="M639" s="25">
        <f t="shared" si="113"/>
        <v>6.7163033333333333</v>
      </c>
      <c r="N639" s="149">
        <f>SUM(N640)</f>
        <v>40297820</v>
      </c>
      <c r="O639" s="25">
        <f t="shared" si="114"/>
        <v>6.7163033333333333</v>
      </c>
      <c r="P639" s="151">
        <f t="shared" si="118"/>
        <v>559702180</v>
      </c>
      <c r="R639" s="152">
        <f>SUM('[1]gastos ctas'!E639+[2]gctas!E639+[6]ct!E639)</f>
        <v>-300000000</v>
      </c>
      <c r="S639" s="191">
        <f t="shared" si="115"/>
        <v>0</v>
      </c>
    </row>
    <row r="640" spans="1:19" x14ac:dyDescent="0.25">
      <c r="A640" s="147">
        <v>3311401080922140</v>
      </c>
      <c r="B640" s="33" t="s">
        <v>837</v>
      </c>
      <c r="C640" s="148"/>
      <c r="D640" s="152">
        <f>SUM('[1]gastos ctas'!D640+[2]gctas!D640+[6]ct!D640)</f>
        <v>900000000</v>
      </c>
      <c r="E640" s="152">
        <f>SUM('[1]gastos ctas'!E640+[2]gctas!E640+[6]ct!E640)</f>
        <v>-300000000</v>
      </c>
      <c r="F640" s="150">
        <f t="shared" si="116"/>
        <v>600000000</v>
      </c>
      <c r="G640" s="25">
        <f t="shared" si="119"/>
        <v>2.3221950837443647E-3</v>
      </c>
      <c r="H640" s="152"/>
      <c r="I640" s="151">
        <f t="shared" si="117"/>
        <v>600000000</v>
      </c>
      <c r="J640" s="152">
        <f>SUM('[1]gastos ctas'!J640+[2]gctas!J640+[6]ct!J640)</f>
        <v>0</v>
      </c>
      <c r="K640" s="25">
        <f t="shared" si="112"/>
        <v>0</v>
      </c>
      <c r="L640" s="150">
        <f t="shared" si="120"/>
        <v>40297820</v>
      </c>
      <c r="M640" s="25">
        <f t="shared" si="113"/>
        <v>6.7163033333333333</v>
      </c>
      <c r="N640" s="152">
        <f>SUM('[1]gastos ctas'!N640+[2]gctas!N640+[6]ct!N640)</f>
        <v>40297820</v>
      </c>
      <c r="O640" s="25">
        <f t="shared" si="114"/>
        <v>6.7163033333333333</v>
      </c>
      <c r="P640" s="151">
        <f t="shared" si="118"/>
        <v>559702180</v>
      </c>
      <c r="R640" s="152">
        <f>SUM('[1]gastos ctas'!E640+[2]gctas!E640+[6]ct!E640)</f>
        <v>-300000000</v>
      </c>
      <c r="S640" s="191">
        <f t="shared" si="115"/>
        <v>0</v>
      </c>
    </row>
    <row r="641" spans="1:19" x14ac:dyDescent="0.25">
      <c r="A641" s="175">
        <v>331140109</v>
      </c>
      <c r="B641" s="33" t="s">
        <v>838</v>
      </c>
      <c r="C641" s="148"/>
      <c r="D641" s="149">
        <f>SUM(D642+D644+D646+D648)</f>
        <v>311631927000</v>
      </c>
      <c r="E641" s="149">
        <f>SUM(E642+E644+E646+E648)</f>
        <v>0</v>
      </c>
      <c r="F641" s="150">
        <f t="shared" si="116"/>
        <v>311631927000</v>
      </c>
      <c r="G641" s="25">
        <f t="shared" si="119"/>
        <v>1.2061168813619714</v>
      </c>
      <c r="H641" s="149">
        <f>SUM(H642+H644+H646+H648)</f>
        <v>0</v>
      </c>
      <c r="I641" s="151">
        <f t="shared" si="117"/>
        <v>311631927000</v>
      </c>
      <c r="J641" s="149">
        <f>SUM(J642+J644+J646+J648)</f>
        <v>8753432575</v>
      </c>
      <c r="K641" s="25">
        <f t="shared" si="112"/>
        <v>2.8089010838096828</v>
      </c>
      <c r="L641" s="150">
        <f t="shared" si="120"/>
        <v>67043080799</v>
      </c>
      <c r="M641" s="25">
        <f t="shared" si="113"/>
        <v>21.513546909139382</v>
      </c>
      <c r="N641" s="149">
        <f>SUM(N642+N644+N646+N648)</f>
        <v>75796513374</v>
      </c>
      <c r="O641" s="25">
        <f t="shared" si="114"/>
        <v>24.322447992949066</v>
      </c>
      <c r="P641" s="151">
        <f t="shared" si="118"/>
        <v>235835413626</v>
      </c>
      <c r="R641" s="152">
        <f>SUM('[1]gastos ctas'!E641+[2]gctas!E641+[6]ct!E641)</f>
        <v>0</v>
      </c>
      <c r="S641" s="191">
        <f t="shared" si="115"/>
        <v>0</v>
      </c>
    </row>
    <row r="642" spans="1:19" ht="26.25" x14ac:dyDescent="0.25">
      <c r="A642" s="175">
        <v>3311401090431</v>
      </c>
      <c r="B642" s="33" t="s">
        <v>839</v>
      </c>
      <c r="C642" s="148"/>
      <c r="D642" s="149">
        <f>SUM(D643)</f>
        <v>13009977000</v>
      </c>
      <c r="E642" s="149">
        <f>SUM(E643)</f>
        <v>0</v>
      </c>
      <c r="F642" s="150">
        <f t="shared" si="116"/>
        <v>13009977000</v>
      </c>
      <c r="G642" s="25">
        <f t="shared" si="119"/>
        <v>5.0352841048378762E-2</v>
      </c>
      <c r="H642" s="149">
        <f>SUM(H643)</f>
        <v>0</v>
      </c>
      <c r="I642" s="151">
        <f t="shared" si="117"/>
        <v>13009977000</v>
      </c>
      <c r="J642" s="149">
        <f>SUM(J643)</f>
        <v>837436808</v>
      </c>
      <c r="K642" s="25">
        <f t="shared" si="112"/>
        <v>6.4368815409896571</v>
      </c>
      <c r="L642" s="150">
        <f t="shared" si="120"/>
        <v>1088081900</v>
      </c>
      <c r="M642" s="25">
        <f t="shared" si="113"/>
        <v>8.3634421490522239</v>
      </c>
      <c r="N642" s="149">
        <f>SUM(N643)</f>
        <v>1925518708</v>
      </c>
      <c r="O642" s="25">
        <f t="shared" si="114"/>
        <v>14.80032369004188</v>
      </c>
      <c r="P642" s="151">
        <f t="shared" si="118"/>
        <v>11084458292</v>
      </c>
      <c r="R642" s="152">
        <f>SUM('[1]gastos ctas'!E642+[2]gctas!E642+[6]ct!E642)</f>
        <v>0</v>
      </c>
      <c r="S642" s="191">
        <f t="shared" si="115"/>
        <v>0</v>
      </c>
    </row>
    <row r="643" spans="1:19" ht="26.25" x14ac:dyDescent="0.25">
      <c r="A643" s="175">
        <v>3311401090431150</v>
      </c>
      <c r="B643" s="33" t="s">
        <v>839</v>
      </c>
      <c r="C643" s="148"/>
      <c r="D643" s="152">
        <f>SUM('[1]gastos ctas'!D643+[2]gctas!D643+[6]ct!D643)</f>
        <v>13009977000</v>
      </c>
      <c r="E643" s="152">
        <f>SUM('[1]gastos ctas'!E643+[2]gctas!E643+[6]ct!E643)</f>
        <v>0</v>
      </c>
      <c r="F643" s="150">
        <f t="shared" si="116"/>
        <v>13009977000</v>
      </c>
      <c r="G643" s="25">
        <f t="shared" si="119"/>
        <v>5.0352841048378762E-2</v>
      </c>
      <c r="H643" s="152"/>
      <c r="I643" s="151">
        <f t="shared" si="117"/>
        <v>13009977000</v>
      </c>
      <c r="J643" s="152">
        <f>SUM('[1]gastos ctas'!J643+[2]gctas!J643+[6]ct!J643)</f>
        <v>837436808</v>
      </c>
      <c r="K643" s="25">
        <f t="shared" si="112"/>
        <v>6.4368815409896571</v>
      </c>
      <c r="L643" s="150">
        <f t="shared" si="120"/>
        <v>1088081900</v>
      </c>
      <c r="M643" s="25">
        <f t="shared" si="113"/>
        <v>8.3634421490522239</v>
      </c>
      <c r="N643" s="152">
        <f>SUM('[1]gastos ctas'!N643+[2]gctas!N643+[6]ct!N643)</f>
        <v>1925518708</v>
      </c>
      <c r="O643" s="25">
        <f t="shared" si="114"/>
        <v>14.80032369004188</v>
      </c>
      <c r="P643" s="151">
        <f t="shared" si="118"/>
        <v>11084458292</v>
      </c>
      <c r="R643" s="152">
        <f>SUM('[1]gastos ctas'!E643+[2]gctas!E643+[6]ct!E643)</f>
        <v>0</v>
      </c>
      <c r="S643" s="191">
        <f t="shared" si="115"/>
        <v>0</v>
      </c>
    </row>
    <row r="644" spans="1:19" ht="39" x14ac:dyDescent="0.25">
      <c r="A644" s="147">
        <v>3311401090730</v>
      </c>
      <c r="B644" s="33" t="s">
        <v>840</v>
      </c>
      <c r="C644" s="148"/>
      <c r="D644" s="149">
        <f>SUM(D645)</f>
        <v>294021950000</v>
      </c>
      <c r="E644" s="149">
        <f>SUM(E645)</f>
        <v>0</v>
      </c>
      <c r="F644" s="150">
        <f t="shared" si="116"/>
        <v>294021950000</v>
      </c>
      <c r="G644" s="25">
        <f t="shared" si="119"/>
        <v>1.1379605446715524</v>
      </c>
      <c r="H644" s="149">
        <f>SUM(H645)</f>
        <v>0</v>
      </c>
      <c r="I644" s="151">
        <f t="shared" si="117"/>
        <v>294021950000</v>
      </c>
      <c r="J644" s="149">
        <f>SUM(J645)</f>
        <v>7805991837</v>
      </c>
      <c r="K644" s="25">
        <f t="shared" si="112"/>
        <v>2.6549010497345522</v>
      </c>
      <c r="L644" s="150">
        <f t="shared" si="120"/>
        <v>65854082232</v>
      </c>
      <c r="M644" s="25">
        <f t="shared" si="113"/>
        <v>22.397675490554363</v>
      </c>
      <c r="N644" s="149">
        <f>SUM(N645)</f>
        <v>73660074069</v>
      </c>
      <c r="O644" s="25">
        <f t="shared" si="114"/>
        <v>25.052576540288911</v>
      </c>
      <c r="P644" s="151">
        <f t="shared" si="118"/>
        <v>220361875931</v>
      </c>
      <c r="R644" s="152">
        <f>SUM('[1]gastos ctas'!E644+[2]gctas!E644+[6]ct!E644)</f>
        <v>0</v>
      </c>
      <c r="S644" s="191">
        <f t="shared" si="115"/>
        <v>0</v>
      </c>
    </row>
    <row r="645" spans="1:19" ht="39" x14ac:dyDescent="0.25">
      <c r="A645" s="147">
        <v>3311401090730150</v>
      </c>
      <c r="B645" s="33" t="s">
        <v>840</v>
      </c>
      <c r="C645" s="148"/>
      <c r="D645" s="152">
        <f>SUM('[1]gastos ctas'!D645+[2]gctas!D645+[6]ct!D645)</f>
        <v>294021950000</v>
      </c>
      <c r="E645" s="152">
        <f>SUM('[1]gastos ctas'!E645+[2]gctas!E645+[6]ct!E645)</f>
        <v>0</v>
      </c>
      <c r="F645" s="150">
        <f t="shared" si="116"/>
        <v>294021950000</v>
      </c>
      <c r="G645" s="25">
        <f t="shared" si="119"/>
        <v>1.1379605446715524</v>
      </c>
      <c r="H645" s="152"/>
      <c r="I645" s="151">
        <f t="shared" si="117"/>
        <v>294021950000</v>
      </c>
      <c r="J645" s="152">
        <f>SUM('[1]gastos ctas'!J645+[2]gctas!J645+[6]ct!J645)</f>
        <v>7805991837</v>
      </c>
      <c r="K645" s="25">
        <f t="shared" si="112"/>
        <v>2.6549010497345522</v>
      </c>
      <c r="L645" s="150">
        <f t="shared" si="120"/>
        <v>65854082232</v>
      </c>
      <c r="M645" s="25">
        <f t="shared" si="113"/>
        <v>22.397675490554363</v>
      </c>
      <c r="N645" s="152">
        <f>SUM('[1]gastos ctas'!N645+[2]gctas!N645+[6]ct!N645)</f>
        <v>73660074069</v>
      </c>
      <c r="O645" s="25">
        <f t="shared" si="114"/>
        <v>25.052576540288911</v>
      </c>
      <c r="P645" s="151">
        <f t="shared" si="118"/>
        <v>220361875931</v>
      </c>
      <c r="R645" s="152">
        <f>SUM('[1]gastos ctas'!E645+[2]gctas!E645+[6]ct!E645)</f>
        <v>0</v>
      </c>
      <c r="S645" s="191">
        <f t="shared" si="115"/>
        <v>0</v>
      </c>
    </row>
    <row r="646" spans="1:19" ht="26.25" x14ac:dyDescent="0.25">
      <c r="A646" s="147">
        <v>3311401090736</v>
      </c>
      <c r="B646" s="33" t="s">
        <v>841</v>
      </c>
      <c r="C646" s="148"/>
      <c r="D646" s="149">
        <f>SUM(D647)</f>
        <v>4200000000</v>
      </c>
      <c r="E646" s="149">
        <f>SUM(E647)</f>
        <v>0</v>
      </c>
      <c r="F646" s="150">
        <f t="shared" si="116"/>
        <v>4200000000</v>
      </c>
      <c r="G646" s="25">
        <f t="shared" si="119"/>
        <v>1.6255365586210557E-2</v>
      </c>
      <c r="H646" s="149">
        <f>SUM(H647)</f>
        <v>0</v>
      </c>
      <c r="I646" s="151">
        <f t="shared" si="117"/>
        <v>4200000000</v>
      </c>
      <c r="J646" s="149">
        <f>SUM(J647)</f>
        <v>102003930</v>
      </c>
      <c r="K646" s="25">
        <f t="shared" si="112"/>
        <v>2.4286650000000001</v>
      </c>
      <c r="L646" s="150">
        <f t="shared" si="120"/>
        <v>96916667</v>
      </c>
      <c r="M646" s="25">
        <f t="shared" si="113"/>
        <v>2.3075396904761907</v>
      </c>
      <c r="N646" s="149">
        <f>SUM(N647)</f>
        <v>198920597</v>
      </c>
      <c r="O646" s="25">
        <f t="shared" si="114"/>
        <v>4.7362046904761899</v>
      </c>
      <c r="P646" s="151">
        <f t="shared" si="118"/>
        <v>4001079403</v>
      </c>
      <c r="R646" s="152">
        <f>SUM('[1]gastos ctas'!E646+[2]gctas!E646+[6]ct!E646)</f>
        <v>0</v>
      </c>
      <c r="S646" s="191">
        <f t="shared" si="115"/>
        <v>0</v>
      </c>
    </row>
    <row r="647" spans="1:19" ht="26.25" x14ac:dyDescent="0.25">
      <c r="A647" s="147">
        <v>3311401090736150</v>
      </c>
      <c r="B647" s="33" t="s">
        <v>841</v>
      </c>
      <c r="C647" s="148"/>
      <c r="D647" s="152">
        <f>SUM('[1]gastos ctas'!D647+[2]gctas!D647+[6]ct!D647)</f>
        <v>4200000000</v>
      </c>
      <c r="E647" s="152">
        <f>SUM('[1]gastos ctas'!E647+[2]gctas!E647+[6]ct!E647)</f>
        <v>0</v>
      </c>
      <c r="F647" s="150">
        <f t="shared" si="116"/>
        <v>4200000000</v>
      </c>
      <c r="G647" s="25">
        <f t="shared" si="119"/>
        <v>1.6255365586210557E-2</v>
      </c>
      <c r="H647" s="152"/>
      <c r="I647" s="151">
        <f t="shared" si="117"/>
        <v>4200000000</v>
      </c>
      <c r="J647" s="152">
        <f>SUM('[1]gastos ctas'!J647+[2]gctas!J647+[6]ct!J647)</f>
        <v>102003930</v>
      </c>
      <c r="K647" s="25">
        <f t="shared" ref="K647:K710" si="121">IF(OR(J647=0,F647=0),0,J647/F647)*100</f>
        <v>2.4286650000000001</v>
      </c>
      <c r="L647" s="150">
        <f t="shared" si="120"/>
        <v>96916667</v>
      </c>
      <c r="M647" s="25">
        <f t="shared" ref="M647:M710" si="122">IF(OR(L647=0,F647=0),0,L647/F647)*100</f>
        <v>2.3075396904761907</v>
      </c>
      <c r="N647" s="152">
        <f>SUM('[1]gastos ctas'!N647+[2]gctas!N647+[6]ct!N647)</f>
        <v>198920597</v>
      </c>
      <c r="O647" s="25">
        <f t="shared" ref="O647:O710" si="123">IF(OR(N647=0,F647=0),0,N647/F647)*100</f>
        <v>4.7362046904761899</v>
      </c>
      <c r="P647" s="151">
        <f t="shared" si="118"/>
        <v>4001079403</v>
      </c>
      <c r="R647" s="152">
        <f>SUM('[1]gastos ctas'!E647+[2]gctas!E647+[6]ct!E647)</f>
        <v>0</v>
      </c>
      <c r="S647" s="191">
        <f t="shared" si="115"/>
        <v>0</v>
      </c>
    </row>
    <row r="648" spans="1:19" x14ac:dyDescent="0.25">
      <c r="A648" s="147">
        <v>3311401090754</v>
      </c>
      <c r="B648" s="156" t="s">
        <v>842</v>
      </c>
      <c r="C648" s="148"/>
      <c r="D648" s="149">
        <f>SUM(D649)</f>
        <v>400000000</v>
      </c>
      <c r="E648" s="149">
        <f>SUM(E649)</f>
        <v>0</v>
      </c>
      <c r="F648" s="150">
        <f t="shared" si="116"/>
        <v>400000000</v>
      </c>
      <c r="G648" s="25">
        <f t="shared" si="119"/>
        <v>1.5481300558295766E-3</v>
      </c>
      <c r="H648" s="149">
        <f>SUM(H649)</f>
        <v>0</v>
      </c>
      <c r="I648" s="151">
        <f t="shared" si="117"/>
        <v>400000000</v>
      </c>
      <c r="J648" s="149">
        <f>SUM(J649)</f>
        <v>8000000</v>
      </c>
      <c r="K648" s="25">
        <f t="shared" si="121"/>
        <v>2</v>
      </c>
      <c r="L648" s="150">
        <f t="shared" si="120"/>
        <v>4000000</v>
      </c>
      <c r="M648" s="25">
        <f t="shared" si="122"/>
        <v>1</v>
      </c>
      <c r="N648" s="149">
        <f>SUM(N649)</f>
        <v>12000000</v>
      </c>
      <c r="O648" s="25">
        <f t="shared" si="123"/>
        <v>3</v>
      </c>
      <c r="P648" s="151">
        <f t="shared" si="118"/>
        <v>388000000</v>
      </c>
      <c r="R648" s="152">
        <f>SUM('[1]gastos ctas'!E648+[2]gctas!E648+[6]ct!E648)</f>
        <v>0</v>
      </c>
      <c r="S648" s="191">
        <f t="shared" ref="S648:S711" si="124">SUM(E648-R648)</f>
        <v>0</v>
      </c>
    </row>
    <row r="649" spans="1:19" x14ac:dyDescent="0.25">
      <c r="A649" s="147">
        <v>3311401090754150</v>
      </c>
      <c r="B649" s="156" t="s">
        <v>843</v>
      </c>
      <c r="C649" s="148"/>
      <c r="D649" s="152">
        <f>SUM('[1]gastos ctas'!D649+[2]gctas!D649+[6]ct!D649)</f>
        <v>400000000</v>
      </c>
      <c r="E649" s="152">
        <f>SUM('[1]gastos ctas'!E649+[2]gctas!E649+[6]ct!E649)</f>
        <v>0</v>
      </c>
      <c r="F649" s="150">
        <f t="shared" si="116"/>
        <v>400000000</v>
      </c>
      <c r="G649" s="25">
        <f t="shared" si="119"/>
        <v>1.5481300558295766E-3</v>
      </c>
      <c r="H649" s="152"/>
      <c r="I649" s="151">
        <f t="shared" si="117"/>
        <v>400000000</v>
      </c>
      <c r="J649" s="152">
        <f>SUM('[1]gastos ctas'!J649+[2]gctas!J649+[6]ct!J649)</f>
        <v>8000000</v>
      </c>
      <c r="K649" s="25">
        <f t="shared" si="121"/>
        <v>2</v>
      </c>
      <c r="L649" s="150">
        <f t="shared" si="120"/>
        <v>4000000</v>
      </c>
      <c r="M649" s="25">
        <f t="shared" si="122"/>
        <v>1</v>
      </c>
      <c r="N649" s="152">
        <f>SUM('[1]gastos ctas'!N649+[2]gctas!N649+[6]ct!N649)</f>
        <v>12000000</v>
      </c>
      <c r="O649" s="25">
        <f t="shared" si="123"/>
        <v>3</v>
      </c>
      <c r="P649" s="151">
        <f t="shared" si="118"/>
        <v>388000000</v>
      </c>
      <c r="R649" s="152">
        <f>SUM('[1]gastos ctas'!E649+[2]gctas!E649+[6]ct!E649)</f>
        <v>0</v>
      </c>
      <c r="S649" s="191">
        <f t="shared" si="124"/>
        <v>0</v>
      </c>
    </row>
    <row r="650" spans="1:19" x14ac:dyDescent="0.25">
      <c r="A650" s="147">
        <v>331140110</v>
      </c>
      <c r="B650" s="33" t="s">
        <v>844</v>
      </c>
      <c r="C650" s="148"/>
      <c r="D650" s="149">
        <f>SUM(D651+D653+D655)</f>
        <v>4248104000</v>
      </c>
      <c r="E650" s="149">
        <f>SUM(E651+E653+E655)</f>
        <v>0</v>
      </c>
      <c r="F650" s="150">
        <f t="shared" si="116"/>
        <v>4248104000</v>
      </c>
      <c r="G650" s="25">
        <f t="shared" si="119"/>
        <v>1.6441543706724619E-2</v>
      </c>
      <c r="H650" s="149">
        <f>SUM(H651+H653+H655)</f>
        <v>0</v>
      </c>
      <c r="I650" s="151">
        <f t="shared" si="117"/>
        <v>4248104000</v>
      </c>
      <c r="J650" s="149">
        <f>SUM(J651+J653+J655)</f>
        <v>180141206</v>
      </c>
      <c r="K650" s="25">
        <f t="shared" si="121"/>
        <v>4.2405083773843577</v>
      </c>
      <c r="L650" s="150">
        <f t="shared" si="120"/>
        <v>389116483</v>
      </c>
      <c r="M650" s="25">
        <f t="shared" si="122"/>
        <v>9.1597682872170729</v>
      </c>
      <c r="N650" s="149">
        <f>SUM(N651+N653+N655)</f>
        <v>569257689</v>
      </c>
      <c r="O650" s="25">
        <f t="shared" si="123"/>
        <v>13.400276664601432</v>
      </c>
      <c r="P650" s="151">
        <f t="shared" si="118"/>
        <v>3678846311</v>
      </c>
      <c r="R650" s="152">
        <f>SUM('[1]gastos ctas'!E650+[2]gctas!E650+[6]ct!E650)</f>
        <v>0</v>
      </c>
      <c r="S650" s="191">
        <f t="shared" si="124"/>
        <v>0</v>
      </c>
    </row>
    <row r="651" spans="1:19" ht="26.25" x14ac:dyDescent="0.25">
      <c r="A651" s="147">
        <v>3311401100709</v>
      </c>
      <c r="B651" s="33" t="s">
        <v>845</v>
      </c>
      <c r="C651" s="148"/>
      <c r="D651" s="149">
        <f>SUM(D652)</f>
        <v>2300000000</v>
      </c>
      <c r="E651" s="149">
        <f>SUM(E652)</f>
        <v>0</v>
      </c>
      <c r="F651" s="150">
        <f t="shared" si="116"/>
        <v>2300000000</v>
      </c>
      <c r="G651" s="25">
        <f t="shared" si="119"/>
        <v>8.901747821020066E-3</v>
      </c>
      <c r="H651" s="149">
        <f>SUM(H652)</f>
        <v>0</v>
      </c>
      <c r="I651" s="151">
        <f t="shared" si="117"/>
        <v>2300000000</v>
      </c>
      <c r="J651" s="149">
        <f>SUM(J652)</f>
        <v>87613075</v>
      </c>
      <c r="K651" s="25">
        <f t="shared" si="121"/>
        <v>3.8092641304347827</v>
      </c>
      <c r="L651" s="150">
        <f t="shared" si="120"/>
        <v>16000000</v>
      </c>
      <c r="M651" s="25">
        <f t="shared" si="122"/>
        <v>0.69565217391304346</v>
      </c>
      <c r="N651" s="149">
        <f>SUM(N652)</f>
        <v>103613075</v>
      </c>
      <c r="O651" s="25">
        <f t="shared" si="123"/>
        <v>4.5049163043478258</v>
      </c>
      <c r="P651" s="151">
        <f t="shared" si="118"/>
        <v>2196386925</v>
      </c>
      <c r="R651" s="152">
        <f>SUM('[1]gastos ctas'!E651+[2]gctas!E651+[6]ct!E651)</f>
        <v>0</v>
      </c>
      <c r="S651" s="191">
        <f t="shared" si="124"/>
        <v>0</v>
      </c>
    </row>
    <row r="652" spans="1:19" ht="26.25" x14ac:dyDescent="0.25">
      <c r="A652" s="147">
        <v>3311401100709150</v>
      </c>
      <c r="B652" s="33" t="s">
        <v>845</v>
      </c>
      <c r="C652" s="148"/>
      <c r="D652" s="152">
        <f>SUM('[1]gastos ctas'!D652+[2]gctas!D652+[6]ct!D652)</f>
        <v>2300000000</v>
      </c>
      <c r="E652" s="152">
        <f>SUM('[1]gastos ctas'!E652+[2]gctas!E652+[6]ct!E652)</f>
        <v>0</v>
      </c>
      <c r="F652" s="150">
        <f t="shared" si="116"/>
        <v>2300000000</v>
      </c>
      <c r="G652" s="25">
        <f t="shared" si="119"/>
        <v>8.901747821020066E-3</v>
      </c>
      <c r="H652" s="152"/>
      <c r="I652" s="151">
        <f t="shared" si="117"/>
        <v>2300000000</v>
      </c>
      <c r="J652" s="152">
        <f>SUM('[1]gastos ctas'!J652+[2]gctas!J652+[6]ct!J652)</f>
        <v>87613075</v>
      </c>
      <c r="K652" s="25">
        <f t="shared" si="121"/>
        <v>3.8092641304347827</v>
      </c>
      <c r="L652" s="150">
        <f t="shared" si="120"/>
        <v>16000000</v>
      </c>
      <c r="M652" s="25">
        <f t="shared" si="122"/>
        <v>0.69565217391304346</v>
      </c>
      <c r="N652" s="152">
        <f>SUM('[1]gastos ctas'!N652+[2]gctas!N652+[6]ct!N652)</f>
        <v>103613075</v>
      </c>
      <c r="O652" s="25">
        <f t="shared" si="123"/>
        <v>4.5049163043478258</v>
      </c>
      <c r="P652" s="151">
        <f t="shared" si="118"/>
        <v>2196386925</v>
      </c>
      <c r="R652" s="152">
        <f>SUM('[1]gastos ctas'!E652+[2]gctas!E652+[6]ct!E652)</f>
        <v>0</v>
      </c>
      <c r="S652" s="191">
        <f t="shared" si="124"/>
        <v>0</v>
      </c>
    </row>
    <row r="653" spans="1:19" x14ac:dyDescent="0.25">
      <c r="A653" s="147">
        <v>3311401100801</v>
      </c>
      <c r="B653" s="33" t="s">
        <v>846</v>
      </c>
      <c r="C653" s="148"/>
      <c r="D653" s="149">
        <f>SUM(D654)</f>
        <v>1268104000</v>
      </c>
      <c r="E653" s="149">
        <f>SUM(E654)</f>
        <v>0</v>
      </c>
      <c r="F653" s="150">
        <f t="shared" si="116"/>
        <v>1268104000</v>
      </c>
      <c r="G653" s="25">
        <f t="shared" si="119"/>
        <v>4.9079747907942737E-3</v>
      </c>
      <c r="H653" s="149">
        <f>SUM(H654)</f>
        <v>0</v>
      </c>
      <c r="I653" s="151">
        <f t="shared" si="117"/>
        <v>1268104000</v>
      </c>
      <c r="J653" s="149">
        <f>SUM(J654)</f>
        <v>43344350</v>
      </c>
      <c r="K653" s="25">
        <f t="shared" si="121"/>
        <v>3.4180437882066457</v>
      </c>
      <c r="L653" s="150">
        <f t="shared" si="120"/>
        <v>153536048</v>
      </c>
      <c r="M653" s="25">
        <f t="shared" si="122"/>
        <v>12.107528089178805</v>
      </c>
      <c r="N653" s="149">
        <f>SUM(N654)</f>
        <v>196880398</v>
      </c>
      <c r="O653" s="25">
        <f t="shared" si="123"/>
        <v>15.525571877385453</v>
      </c>
      <c r="P653" s="151">
        <f t="shared" si="118"/>
        <v>1071223602</v>
      </c>
      <c r="R653" s="152">
        <f>SUM('[1]gastos ctas'!E653+[2]gctas!E653+[6]ct!E653)</f>
        <v>0</v>
      </c>
      <c r="S653" s="191">
        <f t="shared" si="124"/>
        <v>0</v>
      </c>
    </row>
    <row r="654" spans="1:19" x14ac:dyDescent="0.25">
      <c r="A654" s="147">
        <v>3311401100801150</v>
      </c>
      <c r="B654" s="33" t="s">
        <v>846</v>
      </c>
      <c r="C654" s="148"/>
      <c r="D654" s="152">
        <f>SUM('[1]gastos ctas'!D654+[2]gctas!D654+[6]ct!D654)</f>
        <v>1268104000</v>
      </c>
      <c r="E654" s="152">
        <f>SUM('[1]gastos ctas'!E654+[2]gctas!E654+[6]ct!E654)</f>
        <v>0</v>
      </c>
      <c r="F654" s="150">
        <f t="shared" si="116"/>
        <v>1268104000</v>
      </c>
      <c r="G654" s="25">
        <f t="shared" si="119"/>
        <v>4.9079747907942737E-3</v>
      </c>
      <c r="H654" s="152"/>
      <c r="I654" s="151">
        <f t="shared" si="117"/>
        <v>1268104000</v>
      </c>
      <c r="J654" s="152">
        <f>SUM('[1]gastos ctas'!J654+[2]gctas!J654+[6]ct!J654)</f>
        <v>43344350</v>
      </c>
      <c r="K654" s="25">
        <f t="shared" si="121"/>
        <v>3.4180437882066457</v>
      </c>
      <c r="L654" s="150">
        <f t="shared" si="120"/>
        <v>153536048</v>
      </c>
      <c r="M654" s="25">
        <f t="shared" si="122"/>
        <v>12.107528089178805</v>
      </c>
      <c r="N654" s="152">
        <f>SUM('[1]gastos ctas'!N654+[2]gctas!N654+[6]ct!N654)</f>
        <v>196880398</v>
      </c>
      <c r="O654" s="25">
        <f t="shared" si="123"/>
        <v>15.525571877385453</v>
      </c>
      <c r="P654" s="151">
        <f t="shared" si="118"/>
        <v>1071223602</v>
      </c>
      <c r="R654" s="152">
        <f>SUM('[1]gastos ctas'!E654+[2]gctas!E654+[6]ct!E654)</f>
        <v>0</v>
      </c>
      <c r="S654" s="191">
        <f t="shared" si="124"/>
        <v>0</v>
      </c>
    </row>
    <row r="655" spans="1:19" ht="26.25" x14ac:dyDescent="0.25">
      <c r="A655" s="147">
        <v>3311401100962</v>
      </c>
      <c r="B655" s="156" t="s">
        <v>847</v>
      </c>
      <c r="C655" s="148"/>
      <c r="D655" s="149">
        <f>SUM(D656)</f>
        <v>680000000</v>
      </c>
      <c r="E655" s="149">
        <f>SUM(E656)</f>
        <v>0</v>
      </c>
      <c r="F655" s="150">
        <f t="shared" si="116"/>
        <v>680000000</v>
      </c>
      <c r="G655" s="25">
        <f t="shared" si="119"/>
        <v>2.6318210949102801E-3</v>
      </c>
      <c r="H655" s="149">
        <f>SUM(H656)</f>
        <v>0</v>
      </c>
      <c r="I655" s="151">
        <f t="shared" si="117"/>
        <v>680000000</v>
      </c>
      <c r="J655" s="149">
        <f>SUM(J656)</f>
        <v>49183781</v>
      </c>
      <c r="K655" s="25">
        <f t="shared" si="121"/>
        <v>7.2329089705882348</v>
      </c>
      <c r="L655" s="150">
        <f t="shared" si="120"/>
        <v>219580435</v>
      </c>
      <c r="M655" s="25">
        <f t="shared" si="122"/>
        <v>32.29124044117647</v>
      </c>
      <c r="N655" s="149">
        <f>SUM(N656)</f>
        <v>268764216</v>
      </c>
      <c r="O655" s="25">
        <f t="shared" si="123"/>
        <v>39.524149411764711</v>
      </c>
      <c r="P655" s="151">
        <f t="shared" si="118"/>
        <v>411235784</v>
      </c>
      <c r="R655" s="152">
        <f>SUM('[1]gastos ctas'!E655+[2]gctas!E655+[6]ct!E655)</f>
        <v>0</v>
      </c>
      <c r="S655" s="191">
        <f t="shared" si="124"/>
        <v>0</v>
      </c>
    </row>
    <row r="656" spans="1:19" ht="26.25" x14ac:dyDescent="0.25">
      <c r="A656" s="147">
        <v>3311401100962150</v>
      </c>
      <c r="B656" s="156" t="s">
        <v>848</v>
      </c>
      <c r="C656" s="148"/>
      <c r="D656" s="152">
        <f>SUM('[1]gastos ctas'!D656+[2]gctas!D656+[6]ct!D656)</f>
        <v>680000000</v>
      </c>
      <c r="E656" s="152">
        <f>SUM('[1]gastos ctas'!E656+[2]gctas!E656+[6]ct!E656)</f>
        <v>0</v>
      </c>
      <c r="F656" s="150">
        <f t="shared" si="116"/>
        <v>680000000</v>
      </c>
      <c r="G656" s="25">
        <f t="shared" si="119"/>
        <v>2.6318210949102801E-3</v>
      </c>
      <c r="H656" s="152"/>
      <c r="I656" s="151">
        <f t="shared" si="117"/>
        <v>680000000</v>
      </c>
      <c r="J656" s="152">
        <f>SUM('[1]gastos ctas'!J656+[2]gctas!J656+[6]ct!J656)</f>
        <v>49183781</v>
      </c>
      <c r="K656" s="25">
        <f t="shared" si="121"/>
        <v>7.2329089705882348</v>
      </c>
      <c r="L656" s="150">
        <f t="shared" si="120"/>
        <v>219580435</v>
      </c>
      <c r="M656" s="25">
        <f t="shared" si="122"/>
        <v>32.29124044117647</v>
      </c>
      <c r="N656" s="152">
        <f>SUM('[1]gastos ctas'!N656+[2]gctas!N656+[6]ct!N656)</f>
        <v>268764216</v>
      </c>
      <c r="O656" s="25">
        <f t="shared" si="123"/>
        <v>39.524149411764711</v>
      </c>
      <c r="P656" s="151">
        <f t="shared" si="118"/>
        <v>411235784</v>
      </c>
      <c r="R656" s="152">
        <f>SUM('[1]gastos ctas'!E656+[2]gctas!E656+[6]ct!E656)</f>
        <v>0</v>
      </c>
      <c r="S656" s="191">
        <f t="shared" si="124"/>
        <v>0</v>
      </c>
    </row>
    <row r="657" spans="1:19" ht="26.25" x14ac:dyDescent="0.25">
      <c r="A657" s="175">
        <v>331140111</v>
      </c>
      <c r="B657" s="176" t="s">
        <v>849</v>
      </c>
      <c r="C657" s="148"/>
      <c r="D657" s="149">
        <f>SUM(D658+D660+D662+D664)</f>
        <v>10844000000</v>
      </c>
      <c r="E657" s="149">
        <f>SUM(E658+E660+E662+E664)</f>
        <v>0</v>
      </c>
      <c r="F657" s="150">
        <f t="shared" si="116"/>
        <v>10844000000</v>
      </c>
      <c r="G657" s="25">
        <f t="shared" si="119"/>
        <v>4.1969805813539825E-2</v>
      </c>
      <c r="H657" s="149">
        <f>SUM(H658+H660+H662+H664)</f>
        <v>0</v>
      </c>
      <c r="I657" s="151">
        <f t="shared" si="117"/>
        <v>10844000000</v>
      </c>
      <c r="J657" s="149">
        <f>SUM(J658+J660+J662+J664)</f>
        <v>404651511</v>
      </c>
      <c r="K657" s="25">
        <f t="shared" si="121"/>
        <v>3.7315705551457024</v>
      </c>
      <c r="L657" s="150">
        <f t="shared" si="120"/>
        <v>522044142</v>
      </c>
      <c r="M657" s="25">
        <f t="shared" si="122"/>
        <v>4.8141289376613789</v>
      </c>
      <c r="N657" s="149">
        <f>SUM(N658+N660+N662+N664)</f>
        <v>926695653</v>
      </c>
      <c r="O657" s="25">
        <f t="shared" si="123"/>
        <v>8.5456994928070831</v>
      </c>
      <c r="P657" s="151">
        <f t="shared" si="118"/>
        <v>9917304347</v>
      </c>
      <c r="R657" s="152">
        <f>SUM('[1]gastos ctas'!E657+[2]gctas!E657+[6]ct!E657)</f>
        <v>0</v>
      </c>
      <c r="S657" s="191">
        <f t="shared" si="124"/>
        <v>0</v>
      </c>
    </row>
    <row r="658" spans="1:19" x14ac:dyDescent="0.25">
      <c r="A658" s="175">
        <v>3311401110378</v>
      </c>
      <c r="B658" s="176" t="s">
        <v>850</v>
      </c>
      <c r="C658" s="148"/>
      <c r="D658" s="149">
        <f>SUM(D659)</f>
        <v>4794000000</v>
      </c>
      <c r="E658" s="149">
        <f>SUM(E659)</f>
        <v>0</v>
      </c>
      <c r="F658" s="150">
        <f t="shared" si="116"/>
        <v>4794000000</v>
      </c>
      <c r="G658" s="25">
        <f t="shared" si="119"/>
        <v>1.8554338719117474E-2</v>
      </c>
      <c r="H658" s="149">
        <f>SUM(H659)</f>
        <v>0</v>
      </c>
      <c r="I658" s="151">
        <f t="shared" si="117"/>
        <v>4794000000</v>
      </c>
      <c r="J658" s="149">
        <f>SUM(J659)</f>
        <v>64638015</v>
      </c>
      <c r="K658" s="25">
        <f t="shared" si="121"/>
        <v>1.3483107008760951</v>
      </c>
      <c r="L658" s="150">
        <f t="shared" si="120"/>
        <v>151195159</v>
      </c>
      <c r="M658" s="25">
        <f t="shared" si="122"/>
        <v>3.1538414476428871</v>
      </c>
      <c r="N658" s="149">
        <f>SUM(N659)</f>
        <v>215833174</v>
      </c>
      <c r="O658" s="25">
        <f t="shared" si="123"/>
        <v>4.5021521485189817</v>
      </c>
      <c r="P658" s="151">
        <f t="shared" si="118"/>
        <v>4578166826</v>
      </c>
      <c r="R658" s="152">
        <f>SUM('[1]gastos ctas'!E658+[2]gctas!E658+[6]ct!E658)</f>
        <v>0</v>
      </c>
      <c r="S658" s="191">
        <f t="shared" si="124"/>
        <v>0</v>
      </c>
    </row>
    <row r="659" spans="1:19" ht="26.25" x14ac:dyDescent="0.25">
      <c r="A659" s="175">
        <v>3311401110378150</v>
      </c>
      <c r="B659" s="176" t="s">
        <v>851</v>
      </c>
      <c r="C659" s="148"/>
      <c r="D659" s="152">
        <f>SUM('[1]gastos ctas'!D659+[2]gctas!D659+[6]ct!D659)</f>
        <v>4794000000</v>
      </c>
      <c r="E659" s="152">
        <f>SUM('[1]gastos ctas'!E659+[2]gctas!E659+[6]ct!E659)</f>
        <v>0</v>
      </c>
      <c r="F659" s="150">
        <f t="shared" ref="F659:F722" si="125">SUM(D659+E659)</f>
        <v>4794000000</v>
      </c>
      <c r="G659" s="25">
        <f t="shared" si="119"/>
        <v>1.8554338719117474E-2</v>
      </c>
      <c r="H659" s="152"/>
      <c r="I659" s="151">
        <f t="shared" si="117"/>
        <v>4794000000</v>
      </c>
      <c r="J659" s="152">
        <f>SUM('[1]gastos ctas'!J659+[2]gctas!J659+[6]ct!J659)</f>
        <v>64638015</v>
      </c>
      <c r="K659" s="25">
        <f t="shared" si="121"/>
        <v>1.3483107008760951</v>
      </c>
      <c r="L659" s="150">
        <f t="shared" si="120"/>
        <v>151195159</v>
      </c>
      <c r="M659" s="25">
        <f t="shared" si="122"/>
        <v>3.1538414476428871</v>
      </c>
      <c r="N659" s="152">
        <f>SUM('[1]gastos ctas'!N659+[2]gctas!N659+[6]ct!N659)</f>
        <v>215833174</v>
      </c>
      <c r="O659" s="25">
        <f t="shared" si="123"/>
        <v>4.5021521485189817</v>
      </c>
      <c r="P659" s="151">
        <f t="shared" si="118"/>
        <v>4578166826</v>
      </c>
      <c r="R659" s="152">
        <f>SUM('[1]gastos ctas'!E659+[2]gctas!E659+[6]ct!E659)</f>
        <v>0</v>
      </c>
      <c r="S659" s="191">
        <f t="shared" si="124"/>
        <v>0</v>
      </c>
    </row>
    <row r="660" spans="1:19" x14ac:dyDescent="0.25">
      <c r="A660" s="175">
        <v>3311401110389</v>
      </c>
      <c r="B660" s="176" t="s">
        <v>852</v>
      </c>
      <c r="C660" s="148"/>
      <c r="D660" s="149">
        <f>SUM(D661)</f>
        <v>2500000000</v>
      </c>
      <c r="E660" s="149">
        <f>SUM(E661)</f>
        <v>0</v>
      </c>
      <c r="F660" s="150">
        <f t="shared" si="125"/>
        <v>2500000000</v>
      </c>
      <c r="G660" s="25">
        <f t="shared" si="119"/>
        <v>9.6758128489348536E-3</v>
      </c>
      <c r="H660" s="149">
        <f>SUM(H661)</f>
        <v>0</v>
      </c>
      <c r="I660" s="151">
        <f t="shared" ref="I660:I723" si="126">SUM(F660-H660)</f>
        <v>2500000000</v>
      </c>
      <c r="J660" s="149">
        <f>SUM(J661)</f>
        <v>213934676</v>
      </c>
      <c r="K660" s="25">
        <f t="shared" si="121"/>
        <v>8.5573870400000001</v>
      </c>
      <c r="L660" s="150">
        <f t="shared" si="120"/>
        <v>328348983</v>
      </c>
      <c r="M660" s="25">
        <f t="shared" si="122"/>
        <v>13.133959319999999</v>
      </c>
      <c r="N660" s="149">
        <f>SUM(N661)</f>
        <v>542283659</v>
      </c>
      <c r="O660" s="25">
        <f t="shared" si="123"/>
        <v>21.691346360000001</v>
      </c>
      <c r="P660" s="151">
        <f t="shared" si="118"/>
        <v>1957716341</v>
      </c>
      <c r="R660" s="152">
        <f>SUM('[1]gastos ctas'!E660+[2]gctas!E660+[6]ct!E660)</f>
        <v>0</v>
      </c>
      <c r="S660" s="191">
        <f t="shared" si="124"/>
        <v>0</v>
      </c>
    </row>
    <row r="661" spans="1:19" ht="26.25" x14ac:dyDescent="0.25">
      <c r="A661" s="175">
        <v>3311401110389150</v>
      </c>
      <c r="B661" s="176" t="s">
        <v>853</v>
      </c>
      <c r="C661" s="148"/>
      <c r="D661" s="152">
        <f>SUM('[1]gastos ctas'!D661+[2]gctas!D661+[6]ct!D661)</f>
        <v>2500000000</v>
      </c>
      <c r="E661" s="152">
        <f>SUM('[1]gastos ctas'!E661+[2]gctas!E661+[6]ct!E661)</f>
        <v>0</v>
      </c>
      <c r="F661" s="150">
        <f t="shared" si="125"/>
        <v>2500000000</v>
      </c>
      <c r="G661" s="25">
        <f t="shared" si="119"/>
        <v>9.6758128489348536E-3</v>
      </c>
      <c r="H661" s="152"/>
      <c r="I661" s="151">
        <f t="shared" si="126"/>
        <v>2500000000</v>
      </c>
      <c r="J661" s="152">
        <f>SUM('[1]gastos ctas'!J661+[2]gctas!J661+[6]ct!J661)</f>
        <v>213934676</v>
      </c>
      <c r="K661" s="25">
        <f t="shared" si="121"/>
        <v>8.5573870400000001</v>
      </c>
      <c r="L661" s="150">
        <f t="shared" si="120"/>
        <v>328348983</v>
      </c>
      <c r="M661" s="25">
        <f t="shared" si="122"/>
        <v>13.133959319999999</v>
      </c>
      <c r="N661" s="152">
        <f>SUM('[1]gastos ctas'!N661+[2]gctas!N661+[6]ct!N661)</f>
        <v>542283659</v>
      </c>
      <c r="O661" s="25">
        <f t="shared" si="123"/>
        <v>21.691346360000001</v>
      </c>
      <c r="P661" s="151">
        <f t="shared" si="118"/>
        <v>1957716341</v>
      </c>
      <c r="R661" s="152">
        <f>SUM('[1]gastos ctas'!E661+[2]gctas!E661+[6]ct!E661)</f>
        <v>0</v>
      </c>
      <c r="S661" s="191">
        <f t="shared" si="124"/>
        <v>0</v>
      </c>
    </row>
    <row r="662" spans="1:19" ht="26.25" x14ac:dyDescent="0.25">
      <c r="A662" s="147">
        <v>3311401110748</v>
      </c>
      <c r="B662" s="33" t="s">
        <v>854</v>
      </c>
      <c r="C662" s="148"/>
      <c r="D662" s="149">
        <f>SUM(D663)</f>
        <v>3200000000</v>
      </c>
      <c r="E662" s="149">
        <f>SUM(E663)</f>
        <v>0</v>
      </c>
      <c r="F662" s="150">
        <f t="shared" si="125"/>
        <v>3200000000</v>
      </c>
      <c r="G662" s="25">
        <f t="shared" si="119"/>
        <v>1.2385040446636613E-2</v>
      </c>
      <c r="H662" s="149">
        <f>SUM(H663)</f>
        <v>0</v>
      </c>
      <c r="I662" s="151">
        <f t="shared" si="126"/>
        <v>3200000000</v>
      </c>
      <c r="J662" s="149">
        <f>SUM(J663)</f>
        <v>126078820</v>
      </c>
      <c r="K662" s="25">
        <f t="shared" si="121"/>
        <v>3.9399631249999998</v>
      </c>
      <c r="L662" s="150">
        <f t="shared" si="120"/>
        <v>42500000</v>
      </c>
      <c r="M662" s="25">
        <f t="shared" si="122"/>
        <v>1.328125</v>
      </c>
      <c r="N662" s="149">
        <f>SUM(N663)</f>
        <v>168578820</v>
      </c>
      <c r="O662" s="25">
        <f t="shared" si="123"/>
        <v>5.2680881250000002</v>
      </c>
      <c r="P662" s="151">
        <f t="shared" si="118"/>
        <v>3031421180</v>
      </c>
      <c r="R662" s="152">
        <f>SUM('[1]gastos ctas'!E662+[2]gctas!E662+[6]ct!E662)</f>
        <v>0</v>
      </c>
      <c r="S662" s="191">
        <f t="shared" si="124"/>
        <v>0</v>
      </c>
    </row>
    <row r="663" spans="1:19" ht="26.25" x14ac:dyDescent="0.25">
      <c r="A663" s="147">
        <v>3311401110748150</v>
      </c>
      <c r="B663" s="33" t="s">
        <v>854</v>
      </c>
      <c r="C663" s="148"/>
      <c r="D663" s="152">
        <f>SUM('[1]gastos ctas'!D663+[2]gctas!D663+[6]ct!D663)</f>
        <v>3200000000</v>
      </c>
      <c r="E663" s="152">
        <f>SUM('[1]gastos ctas'!E663+[2]gctas!E663+[6]ct!E663)</f>
        <v>0</v>
      </c>
      <c r="F663" s="150">
        <f t="shared" si="125"/>
        <v>3200000000</v>
      </c>
      <c r="G663" s="25">
        <f t="shared" si="119"/>
        <v>1.2385040446636613E-2</v>
      </c>
      <c r="H663" s="152"/>
      <c r="I663" s="151">
        <f t="shared" si="126"/>
        <v>3200000000</v>
      </c>
      <c r="J663" s="152">
        <f>SUM('[1]gastos ctas'!J663+[2]gctas!J663+[6]ct!J663)</f>
        <v>126078820</v>
      </c>
      <c r="K663" s="25">
        <f t="shared" si="121"/>
        <v>3.9399631249999998</v>
      </c>
      <c r="L663" s="150">
        <f t="shared" si="120"/>
        <v>42500000</v>
      </c>
      <c r="M663" s="25">
        <f t="shared" si="122"/>
        <v>1.328125</v>
      </c>
      <c r="N663" s="152">
        <f>SUM('[1]gastos ctas'!N663+[2]gctas!N663+[6]ct!N663)</f>
        <v>168578820</v>
      </c>
      <c r="O663" s="25">
        <f t="shared" si="123"/>
        <v>5.2680881250000002</v>
      </c>
      <c r="P663" s="151">
        <f t="shared" si="118"/>
        <v>3031421180</v>
      </c>
      <c r="R663" s="152">
        <f>SUM('[1]gastos ctas'!E663+[2]gctas!E663+[6]ct!E663)</f>
        <v>0</v>
      </c>
      <c r="S663" s="191">
        <f t="shared" si="124"/>
        <v>0</v>
      </c>
    </row>
    <row r="664" spans="1:19" ht="39" x14ac:dyDescent="0.25">
      <c r="A664" s="147">
        <v>3311401110798</v>
      </c>
      <c r="B664" s="33" t="s">
        <v>855</v>
      </c>
      <c r="C664" s="148"/>
      <c r="D664" s="149">
        <f>SUM(D665)</f>
        <v>350000000</v>
      </c>
      <c r="E664" s="149">
        <f>SUM(E665)</f>
        <v>0</v>
      </c>
      <c r="F664" s="150">
        <f t="shared" si="125"/>
        <v>350000000</v>
      </c>
      <c r="G664" s="25">
        <f t="shared" si="119"/>
        <v>1.3546137988508795E-3</v>
      </c>
      <c r="H664" s="149">
        <f>SUM(H665)</f>
        <v>0</v>
      </c>
      <c r="I664" s="151">
        <f t="shared" si="126"/>
        <v>350000000</v>
      </c>
      <c r="J664" s="149">
        <f>SUM(J665)</f>
        <v>0</v>
      </c>
      <c r="K664" s="25">
        <f t="shared" si="121"/>
        <v>0</v>
      </c>
      <c r="L664" s="150">
        <f t="shared" si="120"/>
        <v>0</v>
      </c>
      <c r="M664" s="25">
        <f t="shared" si="122"/>
        <v>0</v>
      </c>
      <c r="N664" s="149">
        <f>SUM(N665)</f>
        <v>0</v>
      </c>
      <c r="O664" s="25">
        <f t="shared" si="123"/>
        <v>0</v>
      </c>
      <c r="P664" s="151">
        <f t="shared" si="118"/>
        <v>350000000</v>
      </c>
      <c r="R664" s="152">
        <f>SUM('[1]gastos ctas'!E664+[2]gctas!E664+[6]ct!E664)</f>
        <v>0</v>
      </c>
      <c r="S664" s="191">
        <f t="shared" si="124"/>
        <v>0</v>
      </c>
    </row>
    <row r="665" spans="1:19" ht="39" x14ac:dyDescent="0.25">
      <c r="A665" s="147">
        <v>3311401110798150</v>
      </c>
      <c r="B665" s="33" t="s">
        <v>855</v>
      </c>
      <c r="C665" s="148"/>
      <c r="D665" s="152">
        <f>SUM('[1]gastos ctas'!D665+[2]gctas!D665+[6]ct!D665)</f>
        <v>350000000</v>
      </c>
      <c r="E665" s="152">
        <f>SUM('[1]gastos ctas'!E665+[2]gctas!E665+[6]ct!E665)</f>
        <v>0</v>
      </c>
      <c r="F665" s="150">
        <f t="shared" si="125"/>
        <v>350000000</v>
      </c>
      <c r="G665" s="25">
        <f t="shared" si="119"/>
        <v>1.3546137988508795E-3</v>
      </c>
      <c r="H665" s="152"/>
      <c r="I665" s="151">
        <f t="shared" si="126"/>
        <v>350000000</v>
      </c>
      <c r="J665" s="152">
        <f>SUM('[1]gastos ctas'!J665+[2]gctas!J665+[6]ct!J665)</f>
        <v>0</v>
      </c>
      <c r="K665" s="25">
        <f t="shared" si="121"/>
        <v>0</v>
      </c>
      <c r="L665" s="150">
        <f t="shared" si="120"/>
        <v>0</v>
      </c>
      <c r="M665" s="25">
        <f t="shared" si="122"/>
        <v>0</v>
      </c>
      <c r="N665" s="152">
        <f>SUM('[1]gastos ctas'!N665+[2]gctas!N665+[6]ct!N665)</f>
        <v>0</v>
      </c>
      <c r="O665" s="25">
        <f t="shared" si="123"/>
        <v>0</v>
      </c>
      <c r="P665" s="151">
        <f t="shared" si="118"/>
        <v>350000000</v>
      </c>
      <c r="R665" s="152">
        <f>SUM('[1]gastos ctas'!E665+[2]gctas!E665+[6]ct!E665)</f>
        <v>0</v>
      </c>
      <c r="S665" s="191">
        <f t="shared" si="124"/>
        <v>0</v>
      </c>
    </row>
    <row r="666" spans="1:19" ht="26.25" x14ac:dyDescent="0.25">
      <c r="A666" s="175">
        <v>331140112</v>
      </c>
      <c r="B666" s="33" t="s">
        <v>856</v>
      </c>
      <c r="C666" s="148"/>
      <c r="D666" s="149">
        <f>SUM(D667+D669+D671+D673+D675+D677+D679)</f>
        <v>49208813000</v>
      </c>
      <c r="E666" s="149">
        <f>SUM(E667+E669+E671+E673+E675+E677+E679)</f>
        <v>2300000000</v>
      </c>
      <c r="F666" s="150">
        <f t="shared" si="125"/>
        <v>51508813000</v>
      </c>
      <c r="G666" s="25">
        <f t="shared" si="119"/>
        <v>0.19935585386351304</v>
      </c>
      <c r="H666" s="149">
        <f>SUM(H667+H669+H671+H673+H675+H677+H679)</f>
        <v>0</v>
      </c>
      <c r="I666" s="151">
        <f t="shared" si="126"/>
        <v>51508813000</v>
      </c>
      <c r="J666" s="149">
        <f>SUM(J667+J669+J671+J673+J675+J677+J679)</f>
        <v>1885276446</v>
      </c>
      <c r="K666" s="25">
        <f t="shared" si="121"/>
        <v>3.6601046232612657</v>
      </c>
      <c r="L666" s="150">
        <f t="shared" si="120"/>
        <v>7256212514</v>
      </c>
      <c r="M666" s="25">
        <f t="shared" si="122"/>
        <v>14.08732232676377</v>
      </c>
      <c r="N666" s="149">
        <f>SUM(N667+N669+N671+N673+N675+N677+N679)</f>
        <v>9141488960</v>
      </c>
      <c r="O666" s="25">
        <f t="shared" si="123"/>
        <v>17.747426950025037</v>
      </c>
      <c r="P666" s="151">
        <f t="shared" ref="P666:P729" si="127">SUM(F666-N666)</f>
        <v>42367324040</v>
      </c>
      <c r="R666" s="152">
        <f>SUM('[1]gastos ctas'!E666+[2]gctas!E666+[6]ct!E666)</f>
        <v>2300000000</v>
      </c>
      <c r="S666" s="191">
        <f t="shared" si="124"/>
        <v>0</v>
      </c>
    </row>
    <row r="667" spans="1:19" ht="26.25" x14ac:dyDescent="0.25">
      <c r="A667" s="147">
        <v>3311401120689</v>
      </c>
      <c r="B667" s="33" t="s">
        <v>857</v>
      </c>
      <c r="C667" s="148"/>
      <c r="D667" s="149">
        <f>SUM(D668)</f>
        <v>5500000000</v>
      </c>
      <c r="E667" s="149">
        <f>SUM(E668)</f>
        <v>0</v>
      </c>
      <c r="F667" s="150">
        <f t="shared" si="125"/>
        <v>5500000000</v>
      </c>
      <c r="G667" s="25">
        <f t="shared" si="119"/>
        <v>2.1286788267656679E-2</v>
      </c>
      <c r="H667" s="149">
        <f>SUM(H668)</f>
        <v>0</v>
      </c>
      <c r="I667" s="151">
        <f t="shared" si="126"/>
        <v>5500000000</v>
      </c>
      <c r="J667" s="149">
        <f>SUM(J668)</f>
        <v>137583399</v>
      </c>
      <c r="K667" s="25">
        <f t="shared" si="121"/>
        <v>2.5015163454545455</v>
      </c>
      <c r="L667" s="150">
        <f t="shared" ref="L667:L730" si="128">SUM(N667-J667)</f>
        <v>176356262</v>
      </c>
      <c r="M667" s="25">
        <f t="shared" si="122"/>
        <v>3.2064774909090912</v>
      </c>
      <c r="N667" s="149">
        <f>SUM(N668)</f>
        <v>313939661</v>
      </c>
      <c r="O667" s="25">
        <f t="shared" si="123"/>
        <v>5.7079938363636362</v>
      </c>
      <c r="P667" s="151">
        <f t="shared" si="127"/>
        <v>5186060339</v>
      </c>
      <c r="R667" s="152">
        <f>SUM('[1]gastos ctas'!E667+[2]gctas!E667+[6]ct!E667)</f>
        <v>0</v>
      </c>
      <c r="S667" s="191">
        <f t="shared" si="124"/>
        <v>0</v>
      </c>
    </row>
    <row r="668" spans="1:19" ht="26.25" x14ac:dyDescent="0.25">
      <c r="A668" s="147">
        <v>3311401120689160</v>
      </c>
      <c r="B668" s="33" t="s">
        <v>857</v>
      </c>
      <c r="C668" s="148"/>
      <c r="D668" s="152">
        <f>SUM('[1]gastos ctas'!D668+[2]gctas!D668+[6]ct!D668)</f>
        <v>5500000000</v>
      </c>
      <c r="E668" s="152">
        <f>SUM('[1]gastos ctas'!E668+[2]gctas!E668+[6]ct!E668)</f>
        <v>0</v>
      </c>
      <c r="F668" s="150">
        <f t="shared" si="125"/>
        <v>5500000000</v>
      </c>
      <c r="G668" s="25">
        <f t="shared" si="119"/>
        <v>2.1286788267656679E-2</v>
      </c>
      <c r="H668" s="152"/>
      <c r="I668" s="151">
        <f t="shared" si="126"/>
        <v>5500000000</v>
      </c>
      <c r="J668" s="152">
        <f>SUM('[1]gastos ctas'!J668+[2]gctas!J668+[6]ct!J668)</f>
        <v>137583399</v>
      </c>
      <c r="K668" s="25">
        <f t="shared" si="121"/>
        <v>2.5015163454545455</v>
      </c>
      <c r="L668" s="150">
        <f t="shared" si="128"/>
        <v>176356262</v>
      </c>
      <c r="M668" s="25">
        <f t="shared" si="122"/>
        <v>3.2064774909090912</v>
      </c>
      <c r="N668" s="152">
        <f>SUM('[1]gastos ctas'!N668+[2]gctas!N668+[6]ct!N668)</f>
        <v>313939661</v>
      </c>
      <c r="O668" s="25">
        <f t="shared" si="123"/>
        <v>5.7079938363636362</v>
      </c>
      <c r="P668" s="151">
        <f t="shared" si="127"/>
        <v>5186060339</v>
      </c>
      <c r="R668" s="152">
        <f>SUM('[1]gastos ctas'!E668+[2]gctas!E668+[6]ct!E668)</f>
        <v>0</v>
      </c>
      <c r="S668" s="191">
        <f t="shared" si="124"/>
        <v>0</v>
      </c>
    </row>
    <row r="669" spans="1:19" x14ac:dyDescent="0.25">
      <c r="A669" s="147">
        <v>3311401120715</v>
      </c>
      <c r="B669" s="33" t="s">
        <v>858</v>
      </c>
      <c r="C669" s="148"/>
      <c r="D669" s="149">
        <f>SUM(D670)</f>
        <v>5950000000</v>
      </c>
      <c r="E669" s="149">
        <f>SUM(E670)</f>
        <v>0</v>
      </c>
      <c r="F669" s="150">
        <f t="shared" si="125"/>
        <v>5950000000</v>
      </c>
      <c r="G669" s="25">
        <f t="shared" si="119"/>
        <v>2.3028434580464951E-2</v>
      </c>
      <c r="H669" s="149">
        <f>SUM(H670)</f>
        <v>0</v>
      </c>
      <c r="I669" s="151">
        <f t="shared" si="126"/>
        <v>5950000000</v>
      </c>
      <c r="J669" s="149">
        <f>SUM(J670)</f>
        <v>160227226</v>
      </c>
      <c r="K669" s="25">
        <f t="shared" si="121"/>
        <v>2.6928945546218488</v>
      </c>
      <c r="L669" s="150">
        <f t="shared" si="128"/>
        <v>209283333</v>
      </c>
      <c r="M669" s="25">
        <f t="shared" si="122"/>
        <v>3.5173669411764705</v>
      </c>
      <c r="N669" s="149">
        <f>SUM(N670)</f>
        <v>369510559</v>
      </c>
      <c r="O669" s="25">
        <f t="shared" si="123"/>
        <v>6.2102614957983189</v>
      </c>
      <c r="P669" s="151">
        <f t="shared" si="127"/>
        <v>5580489441</v>
      </c>
      <c r="R669" s="152">
        <f>SUM('[1]gastos ctas'!E669+[2]gctas!E669+[6]ct!E669)</f>
        <v>0</v>
      </c>
      <c r="S669" s="191">
        <f t="shared" si="124"/>
        <v>0</v>
      </c>
    </row>
    <row r="670" spans="1:19" x14ac:dyDescent="0.25">
      <c r="A670" s="147">
        <v>3311401120715160</v>
      </c>
      <c r="B670" s="33" t="s">
        <v>858</v>
      </c>
      <c r="C670" s="148"/>
      <c r="D670" s="152">
        <f>SUM('[1]gastos ctas'!D670+[2]gctas!D670+[6]ct!D670)</f>
        <v>5950000000</v>
      </c>
      <c r="E670" s="152">
        <f>SUM('[1]gastos ctas'!E670+[2]gctas!E670+[6]ct!E670)</f>
        <v>0</v>
      </c>
      <c r="F670" s="150">
        <f t="shared" si="125"/>
        <v>5950000000</v>
      </c>
      <c r="G670" s="25">
        <f t="shared" si="119"/>
        <v>2.3028434580464951E-2</v>
      </c>
      <c r="H670" s="152"/>
      <c r="I670" s="151">
        <f t="shared" si="126"/>
        <v>5950000000</v>
      </c>
      <c r="J670" s="152">
        <f>SUM('[1]gastos ctas'!J670+[2]gctas!J670+[6]ct!J670)</f>
        <v>160227226</v>
      </c>
      <c r="K670" s="25">
        <f t="shared" si="121"/>
        <v>2.6928945546218488</v>
      </c>
      <c r="L670" s="150">
        <f t="shared" si="128"/>
        <v>209283333</v>
      </c>
      <c r="M670" s="25">
        <f t="shared" si="122"/>
        <v>3.5173669411764705</v>
      </c>
      <c r="N670" s="152">
        <f>SUM('[1]gastos ctas'!N670+[2]gctas!N670+[6]ct!N670)</f>
        <v>369510559</v>
      </c>
      <c r="O670" s="25">
        <f t="shared" si="123"/>
        <v>6.2102614957983189</v>
      </c>
      <c r="P670" s="151">
        <f t="shared" si="127"/>
        <v>5580489441</v>
      </c>
      <c r="R670" s="152">
        <f>SUM('[1]gastos ctas'!E670+[2]gctas!E670+[6]ct!E670)</f>
        <v>0</v>
      </c>
      <c r="S670" s="191">
        <f t="shared" si="124"/>
        <v>0</v>
      </c>
    </row>
    <row r="671" spans="1:19" x14ac:dyDescent="0.25">
      <c r="A671" s="147">
        <v>3311401120716</v>
      </c>
      <c r="B671" s="33" t="s">
        <v>859</v>
      </c>
      <c r="C671" s="148"/>
      <c r="D671" s="149">
        <f>SUM(D672)</f>
        <v>6200000000</v>
      </c>
      <c r="E671" s="149">
        <f>SUM(E672)</f>
        <v>0</v>
      </c>
      <c r="F671" s="150">
        <f t="shared" si="125"/>
        <v>6200000000</v>
      </c>
      <c r="G671" s="25">
        <f t="shared" ref="G671:G736" si="129">IF(OR(F671=0,F$7=0),0,F671/F$7)*100</f>
        <v>2.3996015865358437E-2</v>
      </c>
      <c r="H671" s="149">
        <f>SUM(H672)</f>
        <v>0</v>
      </c>
      <c r="I671" s="151">
        <f t="shared" si="126"/>
        <v>6200000000</v>
      </c>
      <c r="J671" s="149">
        <f>SUM(J672)</f>
        <v>690402135</v>
      </c>
      <c r="K671" s="25">
        <f t="shared" si="121"/>
        <v>11.135518306451612</v>
      </c>
      <c r="L671" s="150">
        <f t="shared" si="128"/>
        <v>492583333</v>
      </c>
      <c r="M671" s="25">
        <f t="shared" si="122"/>
        <v>7.9448924677419361</v>
      </c>
      <c r="N671" s="149">
        <f>SUM(N672)</f>
        <v>1182985468</v>
      </c>
      <c r="O671" s="25">
        <f t="shared" si="123"/>
        <v>19.080410774193549</v>
      </c>
      <c r="P671" s="151">
        <f t="shared" si="127"/>
        <v>5017014532</v>
      </c>
      <c r="R671" s="152">
        <f>SUM('[1]gastos ctas'!E671+[2]gctas!E671+[6]ct!E671)</f>
        <v>0</v>
      </c>
      <c r="S671" s="191">
        <f t="shared" si="124"/>
        <v>0</v>
      </c>
    </row>
    <row r="672" spans="1:19" x14ac:dyDescent="0.25">
      <c r="A672" s="147">
        <v>3311401120716150</v>
      </c>
      <c r="B672" s="33" t="s">
        <v>859</v>
      </c>
      <c r="C672" s="148"/>
      <c r="D672" s="152">
        <f>SUM('[1]gastos ctas'!D672+[2]gctas!D672+[6]ct!D672)</f>
        <v>6200000000</v>
      </c>
      <c r="E672" s="152">
        <f>SUM('[1]gastos ctas'!E672+[2]gctas!E672+[6]ct!E672)</f>
        <v>0</v>
      </c>
      <c r="F672" s="150">
        <f t="shared" si="125"/>
        <v>6200000000</v>
      </c>
      <c r="G672" s="25">
        <f t="shared" si="129"/>
        <v>2.3996015865358437E-2</v>
      </c>
      <c r="H672" s="152"/>
      <c r="I672" s="151">
        <f t="shared" si="126"/>
        <v>6200000000</v>
      </c>
      <c r="J672" s="152">
        <f>SUM('[1]gastos ctas'!J672+[2]gctas!J672+[6]ct!J672)</f>
        <v>690402135</v>
      </c>
      <c r="K672" s="25">
        <f t="shared" si="121"/>
        <v>11.135518306451612</v>
      </c>
      <c r="L672" s="150">
        <f t="shared" si="128"/>
        <v>492583333</v>
      </c>
      <c r="M672" s="25">
        <f t="shared" si="122"/>
        <v>7.9448924677419361</v>
      </c>
      <c r="N672" s="152">
        <f>SUM('[1]gastos ctas'!N672+[2]gctas!N672+[6]ct!N672)</f>
        <v>1182985468</v>
      </c>
      <c r="O672" s="25">
        <f t="shared" si="123"/>
        <v>19.080410774193549</v>
      </c>
      <c r="P672" s="151">
        <f t="shared" si="127"/>
        <v>5017014532</v>
      </c>
      <c r="R672" s="152">
        <f>SUM('[1]gastos ctas'!E672+[2]gctas!E672+[6]ct!E672)</f>
        <v>0</v>
      </c>
      <c r="S672" s="191">
        <f t="shared" si="124"/>
        <v>0</v>
      </c>
    </row>
    <row r="673" spans="1:19" ht="26.25" x14ac:dyDescent="0.25">
      <c r="A673" s="175">
        <v>3311401120725</v>
      </c>
      <c r="B673" s="33" t="s">
        <v>860</v>
      </c>
      <c r="C673" s="148"/>
      <c r="D673" s="149">
        <f>SUM(D674)</f>
        <v>23153906000</v>
      </c>
      <c r="E673" s="149">
        <f>SUM(E674)</f>
        <v>2300000000</v>
      </c>
      <c r="F673" s="150">
        <f t="shared" si="125"/>
        <v>25453906000</v>
      </c>
      <c r="G673" s="25">
        <f t="shared" si="129"/>
        <v>9.851489229215199E-2</v>
      </c>
      <c r="H673" s="149">
        <f>SUM(H674)</f>
        <v>0</v>
      </c>
      <c r="I673" s="151">
        <f t="shared" si="126"/>
        <v>25453906000</v>
      </c>
      <c r="J673" s="149">
        <f>SUM(J674)</f>
        <v>691114658</v>
      </c>
      <c r="K673" s="25">
        <f t="shared" si="121"/>
        <v>2.7151615080215978</v>
      </c>
      <c r="L673" s="150">
        <f t="shared" si="128"/>
        <v>3644068582</v>
      </c>
      <c r="M673" s="25">
        <f t="shared" si="122"/>
        <v>14.316343361997172</v>
      </c>
      <c r="N673" s="149">
        <f>SUM(N674)</f>
        <v>4335183240</v>
      </c>
      <c r="O673" s="25">
        <f t="shared" si="123"/>
        <v>17.031504870018772</v>
      </c>
      <c r="P673" s="151">
        <f t="shared" si="127"/>
        <v>21118722760</v>
      </c>
      <c r="R673" s="152">
        <f>SUM('[1]gastos ctas'!E673+[2]gctas!E673+[6]ct!E673)</f>
        <v>2300000000</v>
      </c>
      <c r="S673" s="191">
        <f t="shared" si="124"/>
        <v>0</v>
      </c>
    </row>
    <row r="674" spans="1:19" ht="26.25" x14ac:dyDescent="0.25">
      <c r="A674" s="175">
        <v>3311401120725160</v>
      </c>
      <c r="B674" s="33" t="s">
        <v>860</v>
      </c>
      <c r="C674" s="148"/>
      <c r="D674" s="152">
        <f>SUM('[1]gastos ctas'!D674+[2]gctas!D674+[6]ct!D674)</f>
        <v>23153906000</v>
      </c>
      <c r="E674" s="152">
        <f>SUM('[1]gastos ctas'!E674+[2]gctas!E674+[6]ct!E674)</f>
        <v>2300000000</v>
      </c>
      <c r="F674" s="150">
        <f t="shared" si="125"/>
        <v>25453906000</v>
      </c>
      <c r="G674" s="25">
        <f t="shared" si="129"/>
        <v>9.851489229215199E-2</v>
      </c>
      <c r="H674" s="152"/>
      <c r="I674" s="151">
        <f t="shared" si="126"/>
        <v>25453906000</v>
      </c>
      <c r="J674" s="152">
        <f>SUM('[1]gastos ctas'!J674+[2]gctas!J674+[6]ct!J674)</f>
        <v>691114658</v>
      </c>
      <c r="K674" s="25">
        <f t="shared" si="121"/>
        <v>2.7151615080215978</v>
      </c>
      <c r="L674" s="150">
        <f t="shared" si="128"/>
        <v>3644068582</v>
      </c>
      <c r="M674" s="25">
        <f t="shared" si="122"/>
        <v>14.316343361997172</v>
      </c>
      <c r="N674" s="152">
        <f>SUM('[1]gastos ctas'!N674+[2]gctas!N674+[6]ct!N674)</f>
        <v>4335183240</v>
      </c>
      <c r="O674" s="25">
        <f t="shared" si="123"/>
        <v>17.031504870018772</v>
      </c>
      <c r="P674" s="151">
        <f t="shared" si="127"/>
        <v>21118722760</v>
      </c>
      <c r="R674" s="152">
        <f>SUM('[1]gastos ctas'!E674+[2]gctas!E674+[6]ct!E674)</f>
        <v>2300000000</v>
      </c>
      <c r="S674" s="191">
        <f t="shared" si="124"/>
        <v>0</v>
      </c>
    </row>
    <row r="675" spans="1:19" x14ac:dyDescent="0.25">
      <c r="A675" s="175">
        <v>3311401120731</v>
      </c>
      <c r="B675" s="33" t="s">
        <v>861</v>
      </c>
      <c r="C675" s="148"/>
      <c r="D675" s="149">
        <f>SUM(D676)</f>
        <v>2063971000</v>
      </c>
      <c r="E675" s="149">
        <f>SUM(E676)</f>
        <v>0</v>
      </c>
      <c r="F675" s="150">
        <f t="shared" si="125"/>
        <v>2063971000</v>
      </c>
      <c r="G675" s="25">
        <f t="shared" si="129"/>
        <v>7.9882388486515674E-3</v>
      </c>
      <c r="H675" s="149">
        <f>SUM(H676)</f>
        <v>0</v>
      </c>
      <c r="I675" s="151">
        <f t="shared" si="126"/>
        <v>2063971000</v>
      </c>
      <c r="J675" s="149">
        <f>SUM(J676)</f>
        <v>73983336</v>
      </c>
      <c r="K675" s="25">
        <f t="shared" si="121"/>
        <v>3.5845143173038765</v>
      </c>
      <c r="L675" s="150">
        <f t="shared" si="128"/>
        <v>1168016664</v>
      </c>
      <c r="M675" s="25">
        <f t="shared" si="122"/>
        <v>56.590749773131499</v>
      </c>
      <c r="N675" s="149">
        <f>SUM(N676)</f>
        <v>1242000000</v>
      </c>
      <c r="O675" s="25">
        <f t="shared" si="123"/>
        <v>60.175264090435377</v>
      </c>
      <c r="P675" s="151">
        <f t="shared" si="127"/>
        <v>821971000</v>
      </c>
      <c r="R675" s="152">
        <f>SUM('[1]gastos ctas'!E675+[2]gctas!E675+[6]ct!E675)</f>
        <v>0</v>
      </c>
      <c r="S675" s="191">
        <f t="shared" si="124"/>
        <v>0</v>
      </c>
    </row>
    <row r="676" spans="1:19" x14ac:dyDescent="0.25">
      <c r="A676" s="175">
        <v>3311401120731160</v>
      </c>
      <c r="B676" s="33" t="s">
        <v>861</v>
      </c>
      <c r="C676" s="148"/>
      <c r="D676" s="152">
        <f>SUM('[1]gastos ctas'!D676+[2]gctas!D676+[6]ct!D676)</f>
        <v>2063971000</v>
      </c>
      <c r="E676" s="152">
        <f>SUM('[1]gastos ctas'!E676+[2]gctas!E676+[6]ct!E676)</f>
        <v>0</v>
      </c>
      <c r="F676" s="150">
        <f t="shared" si="125"/>
        <v>2063971000</v>
      </c>
      <c r="G676" s="25">
        <f t="shared" si="129"/>
        <v>7.9882388486515674E-3</v>
      </c>
      <c r="H676" s="152"/>
      <c r="I676" s="151">
        <f t="shared" si="126"/>
        <v>2063971000</v>
      </c>
      <c r="J676" s="152">
        <f>SUM('[1]gastos ctas'!J676+[2]gctas!J676+[6]ct!J676)</f>
        <v>73983336</v>
      </c>
      <c r="K676" s="25">
        <f t="shared" si="121"/>
        <v>3.5845143173038765</v>
      </c>
      <c r="L676" s="150">
        <f t="shared" si="128"/>
        <v>1168016664</v>
      </c>
      <c r="M676" s="25">
        <f t="shared" si="122"/>
        <v>56.590749773131499</v>
      </c>
      <c r="N676" s="152">
        <f>SUM('[1]gastos ctas'!N676+[2]gctas!N676+[6]ct!N676)</f>
        <v>1242000000</v>
      </c>
      <c r="O676" s="25">
        <f t="shared" si="123"/>
        <v>60.175264090435377</v>
      </c>
      <c r="P676" s="151">
        <f t="shared" si="127"/>
        <v>821971000</v>
      </c>
      <c r="R676" s="152">
        <f>SUM('[1]gastos ctas'!E676+[2]gctas!E676+[6]ct!E676)</f>
        <v>0</v>
      </c>
      <c r="S676" s="191">
        <f t="shared" si="124"/>
        <v>0</v>
      </c>
    </row>
    <row r="677" spans="1:19" x14ac:dyDescent="0.25">
      <c r="A677" s="175">
        <v>3311401120740</v>
      </c>
      <c r="B677" s="33" t="s">
        <v>862</v>
      </c>
      <c r="C677" s="148"/>
      <c r="D677" s="149">
        <f>SUM(D678)</f>
        <v>4540936000</v>
      </c>
      <c r="E677" s="149">
        <f>SUM(E678)</f>
        <v>0</v>
      </c>
      <c r="F677" s="150">
        <f t="shared" si="125"/>
        <v>4540936000</v>
      </c>
      <c r="G677" s="25">
        <f t="shared" si="129"/>
        <v>1.7574898757996334E-2</v>
      </c>
      <c r="H677" s="149">
        <f>SUM(H678)</f>
        <v>0</v>
      </c>
      <c r="I677" s="151">
        <f t="shared" si="126"/>
        <v>4540936000</v>
      </c>
      <c r="J677" s="149">
        <f>SUM(J678)</f>
        <v>53212136</v>
      </c>
      <c r="K677" s="25">
        <f t="shared" si="121"/>
        <v>1.1718318866418731</v>
      </c>
      <c r="L677" s="150">
        <f t="shared" si="128"/>
        <v>1506904340</v>
      </c>
      <c r="M677" s="25">
        <f t="shared" si="122"/>
        <v>33.184883909396653</v>
      </c>
      <c r="N677" s="149">
        <f>SUM(N678)</f>
        <v>1560116476</v>
      </c>
      <c r="O677" s="25">
        <f t="shared" si="123"/>
        <v>34.356715796038529</v>
      </c>
      <c r="P677" s="151">
        <f t="shared" si="127"/>
        <v>2980819524</v>
      </c>
      <c r="R677" s="152">
        <f>SUM('[1]gastos ctas'!E677+[2]gctas!E677+[6]ct!E677)</f>
        <v>0</v>
      </c>
      <c r="S677" s="191">
        <f t="shared" si="124"/>
        <v>0</v>
      </c>
    </row>
    <row r="678" spans="1:19" x14ac:dyDescent="0.25">
      <c r="A678" s="175">
        <v>3311401120740160</v>
      </c>
      <c r="B678" s="33" t="s">
        <v>862</v>
      </c>
      <c r="C678" s="148"/>
      <c r="D678" s="152">
        <f>SUM('[1]gastos ctas'!D678+[2]gctas!D678+[6]ct!D678)</f>
        <v>4540936000</v>
      </c>
      <c r="E678" s="152">
        <f>SUM('[1]gastos ctas'!E678+[2]gctas!E678+[6]ct!E678)</f>
        <v>0</v>
      </c>
      <c r="F678" s="150">
        <f t="shared" si="125"/>
        <v>4540936000</v>
      </c>
      <c r="G678" s="25">
        <f t="shared" si="129"/>
        <v>1.7574898757996334E-2</v>
      </c>
      <c r="H678" s="152"/>
      <c r="I678" s="151">
        <f t="shared" si="126"/>
        <v>4540936000</v>
      </c>
      <c r="J678" s="152">
        <f>SUM('[1]gastos ctas'!J678+[2]gctas!J678+[6]ct!J678)</f>
        <v>53212136</v>
      </c>
      <c r="K678" s="25">
        <f t="shared" si="121"/>
        <v>1.1718318866418731</v>
      </c>
      <c r="L678" s="150">
        <f t="shared" si="128"/>
        <v>1506904340</v>
      </c>
      <c r="M678" s="25">
        <f t="shared" si="122"/>
        <v>33.184883909396653</v>
      </c>
      <c r="N678" s="152">
        <f>SUM('[1]gastos ctas'!N678+[2]gctas!N678+[6]ct!N678)</f>
        <v>1560116476</v>
      </c>
      <c r="O678" s="25">
        <f t="shared" si="123"/>
        <v>34.356715796038529</v>
      </c>
      <c r="P678" s="151">
        <f t="shared" si="127"/>
        <v>2980819524</v>
      </c>
      <c r="R678" s="152">
        <f>SUM('[1]gastos ctas'!E678+[2]gctas!E678+[6]ct!E678)</f>
        <v>0</v>
      </c>
      <c r="S678" s="191">
        <f t="shared" si="124"/>
        <v>0</v>
      </c>
    </row>
    <row r="679" spans="1:19" ht="26.25" x14ac:dyDescent="0.25">
      <c r="A679" s="147">
        <v>3311401120752</v>
      </c>
      <c r="B679" s="33" t="s">
        <v>863</v>
      </c>
      <c r="C679" s="148"/>
      <c r="D679" s="149">
        <f>SUM(D680)</f>
        <v>1800000000</v>
      </c>
      <c r="E679" s="149">
        <f>SUM(E680)</f>
        <v>0</v>
      </c>
      <c r="F679" s="150">
        <f t="shared" si="125"/>
        <v>1800000000</v>
      </c>
      <c r="G679" s="25">
        <f t="shared" si="129"/>
        <v>6.9665852512330942E-3</v>
      </c>
      <c r="H679" s="149">
        <f>SUM(H680)</f>
        <v>0</v>
      </c>
      <c r="I679" s="151">
        <f t="shared" si="126"/>
        <v>1800000000</v>
      </c>
      <c r="J679" s="149">
        <f>SUM(J680)</f>
        <v>78753556</v>
      </c>
      <c r="K679" s="25">
        <f t="shared" si="121"/>
        <v>4.3751975555555562</v>
      </c>
      <c r="L679" s="150">
        <f t="shared" si="128"/>
        <v>59000000</v>
      </c>
      <c r="M679" s="25">
        <f t="shared" si="122"/>
        <v>3.2777777777777781</v>
      </c>
      <c r="N679" s="149">
        <f>SUM(N680)</f>
        <v>137753556</v>
      </c>
      <c r="O679" s="25">
        <f t="shared" si="123"/>
        <v>7.6529753333333339</v>
      </c>
      <c r="P679" s="151">
        <f t="shared" si="127"/>
        <v>1662246444</v>
      </c>
      <c r="R679" s="152">
        <f>SUM('[1]gastos ctas'!E679+[2]gctas!E679+[6]ct!E679)</f>
        <v>0</v>
      </c>
      <c r="S679" s="191">
        <f t="shared" si="124"/>
        <v>0</v>
      </c>
    </row>
    <row r="680" spans="1:19" ht="26.25" x14ac:dyDescent="0.25">
      <c r="A680" s="147">
        <v>3311401120752160</v>
      </c>
      <c r="B680" s="33" t="s">
        <v>863</v>
      </c>
      <c r="C680" s="148"/>
      <c r="D680" s="152">
        <f>SUM('[1]gastos ctas'!D680+[2]gctas!D680+[6]ct!D680)</f>
        <v>1800000000</v>
      </c>
      <c r="E680" s="152">
        <f>SUM('[1]gastos ctas'!E680+[2]gctas!E680+[6]ct!E680)</f>
        <v>0</v>
      </c>
      <c r="F680" s="150">
        <f t="shared" si="125"/>
        <v>1800000000</v>
      </c>
      <c r="G680" s="25">
        <f t="shared" si="129"/>
        <v>6.9665852512330942E-3</v>
      </c>
      <c r="H680" s="152"/>
      <c r="I680" s="151">
        <f t="shared" si="126"/>
        <v>1800000000</v>
      </c>
      <c r="J680" s="152">
        <f>SUM('[1]gastos ctas'!J680+[2]gctas!J680+[6]ct!J680)</f>
        <v>78753556</v>
      </c>
      <c r="K680" s="25">
        <f t="shared" si="121"/>
        <v>4.3751975555555562</v>
      </c>
      <c r="L680" s="150">
        <f t="shared" si="128"/>
        <v>59000000</v>
      </c>
      <c r="M680" s="25">
        <f t="shared" si="122"/>
        <v>3.2777777777777781</v>
      </c>
      <c r="N680" s="152">
        <f>SUM('[1]gastos ctas'!N680+[2]gctas!N680+[6]ct!N680)</f>
        <v>137753556</v>
      </c>
      <c r="O680" s="25">
        <f t="shared" si="123"/>
        <v>7.6529753333333339</v>
      </c>
      <c r="P680" s="151">
        <f t="shared" si="127"/>
        <v>1662246444</v>
      </c>
      <c r="R680" s="152">
        <f>SUM('[1]gastos ctas'!E680+[2]gctas!E680+[6]ct!E680)</f>
        <v>0</v>
      </c>
      <c r="S680" s="191">
        <f t="shared" si="124"/>
        <v>0</v>
      </c>
    </row>
    <row r="681" spans="1:19" x14ac:dyDescent="0.25">
      <c r="A681" s="175">
        <v>331140113</v>
      </c>
      <c r="B681" s="33" t="s">
        <v>864</v>
      </c>
      <c r="C681" s="148"/>
      <c r="D681" s="149">
        <f>SUM(D682+D684+D686+D688+D690)</f>
        <v>107138470000</v>
      </c>
      <c r="E681" s="149">
        <f>SUM(E682+E684+E686+E688+E690)</f>
        <v>0</v>
      </c>
      <c r="F681" s="150">
        <f t="shared" si="125"/>
        <v>107138470000</v>
      </c>
      <c r="G681" s="25">
        <f t="shared" si="129"/>
        <v>0.41466071385648851</v>
      </c>
      <c r="H681" s="149">
        <f>SUM(H682+H684+H686+H688+H690)</f>
        <v>0</v>
      </c>
      <c r="I681" s="151">
        <f t="shared" si="126"/>
        <v>107138470000</v>
      </c>
      <c r="J681" s="149">
        <f>SUM(J682+J684+J686+J688+J690)</f>
        <v>3073641132</v>
      </c>
      <c r="K681" s="25">
        <f t="shared" si="121"/>
        <v>2.8688491930116231</v>
      </c>
      <c r="L681" s="150">
        <f t="shared" si="128"/>
        <v>7230130337</v>
      </c>
      <c r="M681" s="25">
        <f t="shared" si="122"/>
        <v>6.7483979722689718</v>
      </c>
      <c r="N681" s="149">
        <f>SUM(N682+N684+N686+N688+N690)</f>
        <v>10303771469</v>
      </c>
      <c r="O681" s="25">
        <f t="shared" si="123"/>
        <v>9.6172471652805935</v>
      </c>
      <c r="P681" s="151">
        <f t="shared" si="127"/>
        <v>96834698531</v>
      </c>
      <c r="R681" s="152">
        <f>SUM('[1]gastos ctas'!E681+[2]gctas!E681+[6]ct!E681)</f>
        <v>0</v>
      </c>
      <c r="S681" s="191">
        <f t="shared" si="124"/>
        <v>0</v>
      </c>
    </row>
    <row r="682" spans="1:19" hidden="1" x14ac:dyDescent="0.25">
      <c r="A682" s="175">
        <v>3311401130414</v>
      </c>
      <c r="B682" s="33" t="s">
        <v>865</v>
      </c>
      <c r="C682" s="148"/>
      <c r="D682" s="149">
        <f>SUM(D683)</f>
        <v>0</v>
      </c>
      <c r="E682" s="149">
        <f>SUM(E683)</f>
        <v>0</v>
      </c>
      <c r="F682" s="150">
        <f t="shared" si="125"/>
        <v>0</v>
      </c>
      <c r="G682" s="25">
        <f t="shared" si="129"/>
        <v>0</v>
      </c>
      <c r="H682" s="149">
        <f>SUM(H683)</f>
        <v>0</v>
      </c>
      <c r="I682" s="151">
        <f t="shared" si="126"/>
        <v>0</v>
      </c>
      <c r="J682" s="149">
        <f>SUM(J683)</f>
        <v>0</v>
      </c>
      <c r="K682" s="25">
        <f t="shared" si="121"/>
        <v>0</v>
      </c>
      <c r="L682" s="150">
        <f t="shared" si="128"/>
        <v>0</v>
      </c>
      <c r="M682" s="25">
        <f t="shared" si="122"/>
        <v>0</v>
      </c>
      <c r="N682" s="149">
        <f>SUM(N683)</f>
        <v>0</v>
      </c>
      <c r="O682" s="25">
        <f t="shared" si="123"/>
        <v>0</v>
      </c>
      <c r="P682" s="151">
        <f t="shared" si="127"/>
        <v>0</v>
      </c>
      <c r="R682" s="152">
        <f>SUM('[1]gastos ctas'!E682+[2]gctas!E682+[6]ct!E682)</f>
        <v>0</v>
      </c>
      <c r="S682" s="191">
        <f t="shared" si="124"/>
        <v>0</v>
      </c>
    </row>
    <row r="683" spans="1:19" hidden="1" x14ac:dyDescent="0.25">
      <c r="A683" s="175">
        <v>3311401130414160</v>
      </c>
      <c r="B683" s="33" t="s">
        <v>865</v>
      </c>
      <c r="C683" s="148"/>
      <c r="D683" s="152">
        <f>SUM('[1]gastos ctas'!D683+[2]gctas!D683+[6]ct!D683)</f>
        <v>0</v>
      </c>
      <c r="E683" s="152">
        <f>SUM('[1]gastos ctas'!E683+[2]gctas!E683+[6]ct!E683)</f>
        <v>0</v>
      </c>
      <c r="F683" s="150">
        <f t="shared" si="125"/>
        <v>0</v>
      </c>
      <c r="G683" s="25">
        <f t="shared" si="129"/>
        <v>0</v>
      </c>
      <c r="H683" s="152"/>
      <c r="I683" s="151">
        <f t="shared" si="126"/>
        <v>0</v>
      </c>
      <c r="J683" s="152">
        <f>SUM('[1]gastos ctas'!J683+[2]gctas!J683+[6]ct!J683)</f>
        <v>0</v>
      </c>
      <c r="K683" s="25">
        <f t="shared" si="121"/>
        <v>0</v>
      </c>
      <c r="L683" s="150">
        <f t="shared" si="128"/>
        <v>0</v>
      </c>
      <c r="M683" s="25">
        <f t="shared" si="122"/>
        <v>0</v>
      </c>
      <c r="N683" s="152">
        <f>SUM('[1]gastos ctas'!N683+[2]gctas!N683+[6]ct!N683)</f>
        <v>0</v>
      </c>
      <c r="O683" s="25">
        <f t="shared" si="123"/>
        <v>0</v>
      </c>
      <c r="P683" s="151">
        <f t="shared" si="127"/>
        <v>0</v>
      </c>
      <c r="R683" s="152">
        <f>SUM('[1]gastos ctas'!E683+[2]gctas!E683+[6]ct!E683)</f>
        <v>0</v>
      </c>
      <c r="S683" s="191">
        <f t="shared" si="124"/>
        <v>0</v>
      </c>
    </row>
    <row r="684" spans="1:19" ht="26.25" x14ac:dyDescent="0.25">
      <c r="A684" s="175">
        <v>3311401130604</v>
      </c>
      <c r="B684" s="33" t="s">
        <v>866</v>
      </c>
      <c r="C684" s="148"/>
      <c r="D684" s="149">
        <f>SUM(D685)</f>
        <v>1936322000</v>
      </c>
      <c r="E684" s="149">
        <f>SUM(E685)</f>
        <v>0</v>
      </c>
      <c r="F684" s="150">
        <f t="shared" si="125"/>
        <v>1936322000</v>
      </c>
      <c r="G684" s="25">
        <f t="shared" si="129"/>
        <v>7.4941957149100933E-3</v>
      </c>
      <c r="H684" s="149">
        <f>SUM(H685)</f>
        <v>0</v>
      </c>
      <c r="I684" s="151">
        <f t="shared" si="126"/>
        <v>1936322000</v>
      </c>
      <c r="J684" s="149">
        <f>SUM(J685)</f>
        <v>30475949</v>
      </c>
      <c r="K684" s="25">
        <f t="shared" si="121"/>
        <v>1.5739091432106851</v>
      </c>
      <c r="L684" s="150">
        <f t="shared" si="128"/>
        <v>281440001</v>
      </c>
      <c r="M684" s="25">
        <f t="shared" si="122"/>
        <v>14.534772677271651</v>
      </c>
      <c r="N684" s="149">
        <f>SUM(N685)</f>
        <v>311915950</v>
      </c>
      <c r="O684" s="25">
        <f t="shared" si="123"/>
        <v>16.108681820482339</v>
      </c>
      <c r="P684" s="151">
        <f t="shared" si="127"/>
        <v>1624406050</v>
      </c>
      <c r="R684" s="152">
        <f>SUM('[1]gastos ctas'!E684+[2]gctas!E684+[6]ct!E684)</f>
        <v>0</v>
      </c>
      <c r="S684" s="191">
        <f t="shared" si="124"/>
        <v>0</v>
      </c>
    </row>
    <row r="685" spans="1:19" ht="26.25" x14ac:dyDescent="0.25">
      <c r="A685" s="175">
        <v>3311401130604160</v>
      </c>
      <c r="B685" s="33" t="s">
        <v>866</v>
      </c>
      <c r="C685" s="148"/>
      <c r="D685" s="152">
        <f>SUM('[1]gastos ctas'!D685+[2]gctas!D685+[6]ct!D685)</f>
        <v>1936322000</v>
      </c>
      <c r="E685" s="152">
        <f>SUM('[1]gastos ctas'!E685+[2]gctas!E685+[6]ct!E685)</f>
        <v>0</v>
      </c>
      <c r="F685" s="150">
        <f t="shared" si="125"/>
        <v>1936322000</v>
      </c>
      <c r="G685" s="25">
        <f t="shared" si="129"/>
        <v>7.4941957149100933E-3</v>
      </c>
      <c r="H685" s="152"/>
      <c r="I685" s="151">
        <f t="shared" si="126"/>
        <v>1936322000</v>
      </c>
      <c r="J685" s="152">
        <f>SUM('[1]gastos ctas'!J685+[2]gctas!J685+[6]ct!J685)</f>
        <v>30475949</v>
      </c>
      <c r="K685" s="25">
        <f t="shared" si="121"/>
        <v>1.5739091432106851</v>
      </c>
      <c r="L685" s="150">
        <f t="shared" si="128"/>
        <v>281440001</v>
      </c>
      <c r="M685" s="25">
        <f t="shared" si="122"/>
        <v>14.534772677271651</v>
      </c>
      <c r="N685" s="152">
        <f>SUM('[1]gastos ctas'!N685+[2]gctas!N685+[6]ct!N685)</f>
        <v>311915950</v>
      </c>
      <c r="O685" s="25">
        <f t="shared" si="123"/>
        <v>16.108681820482339</v>
      </c>
      <c r="P685" s="151">
        <f t="shared" si="127"/>
        <v>1624406050</v>
      </c>
      <c r="R685" s="152">
        <f>SUM('[1]gastos ctas'!E685+[2]gctas!E685+[6]ct!E685)</f>
        <v>0</v>
      </c>
      <c r="S685" s="191">
        <f t="shared" si="124"/>
        <v>0</v>
      </c>
    </row>
    <row r="686" spans="1:19" ht="26.25" x14ac:dyDescent="0.25">
      <c r="A686" s="147">
        <v>3311401130686</v>
      </c>
      <c r="B686" s="33" t="s">
        <v>867</v>
      </c>
      <c r="C686" s="148"/>
      <c r="D686" s="149">
        <f>SUM(D687)</f>
        <v>1786000000</v>
      </c>
      <c r="E686" s="149">
        <f>SUM(E687)</f>
        <v>0</v>
      </c>
      <c r="F686" s="150">
        <f t="shared" si="125"/>
        <v>1786000000</v>
      </c>
      <c r="G686" s="25">
        <f t="shared" si="129"/>
        <v>6.9124006992790591E-3</v>
      </c>
      <c r="H686" s="149">
        <f>SUM(H687)</f>
        <v>0</v>
      </c>
      <c r="I686" s="151">
        <f t="shared" si="126"/>
        <v>1786000000</v>
      </c>
      <c r="J686" s="149">
        <f>SUM(J687)</f>
        <v>77109269</v>
      </c>
      <c r="K686" s="25">
        <f t="shared" si="121"/>
        <v>4.3174282754759234</v>
      </c>
      <c r="L686" s="150">
        <f t="shared" si="128"/>
        <v>47000000</v>
      </c>
      <c r="M686" s="25">
        <f t="shared" si="122"/>
        <v>2.6315789473684208</v>
      </c>
      <c r="N686" s="149">
        <f>SUM(N687)</f>
        <v>124109269</v>
      </c>
      <c r="O686" s="25">
        <f t="shared" si="123"/>
        <v>6.9490072228443447</v>
      </c>
      <c r="P686" s="151">
        <f t="shared" si="127"/>
        <v>1661890731</v>
      </c>
      <c r="R686" s="152">
        <f>SUM('[1]gastos ctas'!E686+[2]gctas!E686+[6]ct!E686)</f>
        <v>0</v>
      </c>
      <c r="S686" s="191">
        <f t="shared" si="124"/>
        <v>0</v>
      </c>
    </row>
    <row r="687" spans="1:19" ht="26.25" x14ac:dyDescent="0.25">
      <c r="A687" s="147">
        <v>3311401130686160</v>
      </c>
      <c r="B687" s="33" t="s">
        <v>867</v>
      </c>
      <c r="C687" s="148"/>
      <c r="D687" s="152">
        <f>SUM('[1]gastos ctas'!D687+[2]gctas!D687+[6]ct!D687)</f>
        <v>1786000000</v>
      </c>
      <c r="E687" s="152">
        <f>SUM('[1]gastos ctas'!E687+[2]gctas!E687+[6]ct!E687)</f>
        <v>0</v>
      </c>
      <c r="F687" s="150">
        <f t="shared" si="125"/>
        <v>1786000000</v>
      </c>
      <c r="G687" s="25">
        <f t="shared" si="129"/>
        <v>6.9124006992790591E-3</v>
      </c>
      <c r="H687" s="152"/>
      <c r="I687" s="151">
        <f t="shared" si="126"/>
        <v>1786000000</v>
      </c>
      <c r="J687" s="152">
        <f>SUM('[1]gastos ctas'!J687+[2]gctas!J687+[6]ct!J687)</f>
        <v>77109269</v>
      </c>
      <c r="K687" s="25">
        <f t="shared" si="121"/>
        <v>4.3174282754759234</v>
      </c>
      <c r="L687" s="150">
        <f t="shared" si="128"/>
        <v>47000000</v>
      </c>
      <c r="M687" s="25">
        <f t="shared" si="122"/>
        <v>2.6315789473684208</v>
      </c>
      <c r="N687" s="152">
        <f>SUM('[1]gastos ctas'!N687+[2]gctas!N687+[6]ct!N687)</f>
        <v>124109269</v>
      </c>
      <c r="O687" s="25">
        <f t="shared" si="123"/>
        <v>6.9490072228443447</v>
      </c>
      <c r="P687" s="151">
        <f t="shared" si="127"/>
        <v>1661890731</v>
      </c>
      <c r="R687" s="152">
        <f>SUM('[1]gastos ctas'!E687+[2]gctas!E687+[6]ct!E687)</f>
        <v>0</v>
      </c>
      <c r="S687" s="191">
        <f t="shared" si="124"/>
        <v>0</v>
      </c>
    </row>
    <row r="688" spans="1:19" ht="26.25" x14ac:dyDescent="0.25">
      <c r="A688" s="175">
        <v>3311401130884</v>
      </c>
      <c r="B688" s="33" t="s">
        <v>868</v>
      </c>
      <c r="C688" s="148"/>
      <c r="D688" s="149">
        <f>SUM(D689)</f>
        <v>2612000000</v>
      </c>
      <c r="E688" s="149">
        <f>SUM(E689)</f>
        <v>0</v>
      </c>
      <c r="F688" s="150">
        <f t="shared" si="125"/>
        <v>2612000000</v>
      </c>
      <c r="G688" s="25">
        <f t="shared" si="129"/>
        <v>1.0109289264567136E-2</v>
      </c>
      <c r="H688" s="149">
        <f>SUM(H689)</f>
        <v>0</v>
      </c>
      <c r="I688" s="151">
        <f t="shared" si="126"/>
        <v>2612000000</v>
      </c>
      <c r="J688" s="149">
        <f>SUM(J689)</f>
        <v>0</v>
      </c>
      <c r="K688" s="25">
        <f t="shared" si="121"/>
        <v>0</v>
      </c>
      <c r="L688" s="150">
        <f t="shared" si="128"/>
        <v>537775200</v>
      </c>
      <c r="M688" s="25">
        <f t="shared" si="122"/>
        <v>20.588637059724348</v>
      </c>
      <c r="N688" s="149">
        <f>SUM(N689)</f>
        <v>537775200</v>
      </c>
      <c r="O688" s="25">
        <f t="shared" si="123"/>
        <v>20.588637059724348</v>
      </c>
      <c r="P688" s="151">
        <f t="shared" si="127"/>
        <v>2074224800</v>
      </c>
      <c r="R688" s="152">
        <f>SUM('[1]gastos ctas'!E688+[2]gctas!E688+[6]ct!E688)</f>
        <v>0</v>
      </c>
      <c r="S688" s="191">
        <f t="shared" si="124"/>
        <v>0</v>
      </c>
    </row>
    <row r="689" spans="1:19" ht="26.25" x14ac:dyDescent="0.25">
      <c r="A689" s="175">
        <v>3311401130884160</v>
      </c>
      <c r="B689" s="33" t="s">
        <v>868</v>
      </c>
      <c r="C689" s="148"/>
      <c r="D689" s="152">
        <f>SUM('[1]gastos ctas'!D689+[2]gctas!D689+[6]ct!D689)</f>
        <v>2612000000</v>
      </c>
      <c r="E689" s="152">
        <f>SUM('[1]gastos ctas'!E689+[2]gctas!E689+[6]ct!E689)</f>
        <v>0</v>
      </c>
      <c r="F689" s="150">
        <f t="shared" si="125"/>
        <v>2612000000</v>
      </c>
      <c r="G689" s="25">
        <f t="shared" si="129"/>
        <v>1.0109289264567136E-2</v>
      </c>
      <c r="H689" s="152"/>
      <c r="I689" s="151">
        <f t="shared" si="126"/>
        <v>2612000000</v>
      </c>
      <c r="J689" s="152">
        <f>SUM('[1]gastos ctas'!J689+[2]gctas!J689+[6]ct!J689)</f>
        <v>0</v>
      </c>
      <c r="K689" s="25">
        <f t="shared" si="121"/>
        <v>0</v>
      </c>
      <c r="L689" s="150">
        <f t="shared" si="128"/>
        <v>537775200</v>
      </c>
      <c r="M689" s="25">
        <f t="shared" si="122"/>
        <v>20.588637059724348</v>
      </c>
      <c r="N689" s="152">
        <f>SUM('[1]gastos ctas'!N689+[2]gctas!N689+[6]ct!N689)</f>
        <v>537775200</v>
      </c>
      <c r="O689" s="25">
        <f t="shared" si="123"/>
        <v>20.588637059724348</v>
      </c>
      <c r="P689" s="151">
        <f t="shared" si="127"/>
        <v>2074224800</v>
      </c>
      <c r="R689" s="152">
        <f>SUM('[1]gastos ctas'!E689+[2]gctas!E689+[6]ct!E689)</f>
        <v>0</v>
      </c>
      <c r="S689" s="191">
        <f t="shared" si="124"/>
        <v>0</v>
      </c>
    </row>
    <row r="690" spans="1:19" ht="26.25" x14ac:dyDescent="0.25">
      <c r="A690" s="175">
        <v>3311401130968</v>
      </c>
      <c r="B690" s="156" t="s">
        <v>868</v>
      </c>
      <c r="C690" s="148"/>
      <c r="D690" s="149">
        <f>SUM(D691)</f>
        <v>100804148000</v>
      </c>
      <c r="E690" s="149">
        <f>SUM(E691)</f>
        <v>0</v>
      </c>
      <c r="F690" s="150">
        <f t="shared" si="125"/>
        <v>100804148000</v>
      </c>
      <c r="G690" s="25">
        <f t="shared" si="129"/>
        <v>0.39014482817773227</v>
      </c>
      <c r="H690" s="149">
        <f>SUM(H691)</f>
        <v>0</v>
      </c>
      <c r="I690" s="151">
        <f t="shared" si="126"/>
        <v>100804148000</v>
      </c>
      <c r="J690" s="149">
        <f>SUM(J691)</f>
        <v>2966055914</v>
      </c>
      <c r="K690" s="25">
        <f t="shared" si="121"/>
        <v>2.9423947058210342</v>
      </c>
      <c r="L690" s="150">
        <f t="shared" si="128"/>
        <v>6363915136</v>
      </c>
      <c r="M690" s="25">
        <f t="shared" si="122"/>
        <v>6.3131480819618657</v>
      </c>
      <c r="N690" s="149">
        <f>SUM(N691)</f>
        <v>9329971050</v>
      </c>
      <c r="O690" s="25">
        <f t="shared" si="123"/>
        <v>9.2555427877829004</v>
      </c>
      <c r="P690" s="151">
        <f t="shared" si="127"/>
        <v>91474176950</v>
      </c>
      <c r="R690" s="152">
        <f>SUM('[1]gastos ctas'!E690+[2]gctas!E690+[6]ct!E690)</f>
        <v>0</v>
      </c>
      <c r="S690" s="191">
        <f t="shared" si="124"/>
        <v>0</v>
      </c>
    </row>
    <row r="691" spans="1:19" ht="26.25" x14ac:dyDescent="0.25">
      <c r="A691" s="175">
        <v>3311401130968160</v>
      </c>
      <c r="B691" s="156" t="s">
        <v>869</v>
      </c>
      <c r="C691" s="148"/>
      <c r="D691" s="152">
        <f>SUM('[1]gastos ctas'!D691+[2]gctas!D691+[6]ct!D691)</f>
        <v>100804148000</v>
      </c>
      <c r="E691" s="152">
        <f>SUM('[1]gastos ctas'!E691+[2]gctas!E691+[6]ct!E691)</f>
        <v>0</v>
      </c>
      <c r="F691" s="150">
        <f t="shared" si="125"/>
        <v>100804148000</v>
      </c>
      <c r="G691" s="25">
        <f t="shared" si="129"/>
        <v>0.39014482817773227</v>
      </c>
      <c r="H691" s="152"/>
      <c r="I691" s="151">
        <f t="shared" si="126"/>
        <v>100804148000</v>
      </c>
      <c r="J691" s="152">
        <f>SUM('[1]gastos ctas'!J691+[2]gctas!J691+[6]ct!J691)</f>
        <v>2966055914</v>
      </c>
      <c r="K691" s="25">
        <f t="shared" si="121"/>
        <v>2.9423947058210342</v>
      </c>
      <c r="L691" s="150">
        <f t="shared" si="128"/>
        <v>6363915136</v>
      </c>
      <c r="M691" s="25">
        <f t="shared" si="122"/>
        <v>6.3131480819618657</v>
      </c>
      <c r="N691" s="152">
        <f>SUM('[1]gastos ctas'!N691+[2]gctas!N691+[6]ct!N691)</f>
        <v>9329971050</v>
      </c>
      <c r="O691" s="25">
        <f t="shared" si="123"/>
        <v>9.2555427877829004</v>
      </c>
      <c r="P691" s="151">
        <f t="shared" si="127"/>
        <v>91474176950</v>
      </c>
      <c r="R691" s="152">
        <f>SUM('[1]gastos ctas'!E691+[2]gctas!E691+[6]ct!E691)</f>
        <v>0</v>
      </c>
      <c r="S691" s="191">
        <f t="shared" si="124"/>
        <v>0</v>
      </c>
    </row>
    <row r="692" spans="1:19" ht="26.25" x14ac:dyDescent="0.25">
      <c r="A692" s="175">
        <v>331140114</v>
      </c>
      <c r="B692" s="33" t="s">
        <v>870</v>
      </c>
      <c r="C692" s="148"/>
      <c r="D692" s="149">
        <f>SUM(D693+D695)</f>
        <v>16173796000</v>
      </c>
      <c r="E692" s="149">
        <f>SUM(E693+E695)</f>
        <v>0</v>
      </c>
      <c r="F692" s="150">
        <f t="shared" si="125"/>
        <v>16173796000</v>
      </c>
      <c r="G692" s="25">
        <f t="shared" si="129"/>
        <v>6.2597849261140454E-2</v>
      </c>
      <c r="H692" s="149">
        <f>SUM(H693+H695)</f>
        <v>0</v>
      </c>
      <c r="I692" s="151">
        <f t="shared" si="126"/>
        <v>16173796000</v>
      </c>
      <c r="J692" s="149">
        <f>SUM(J693+J695)</f>
        <v>580160</v>
      </c>
      <c r="K692" s="25">
        <f t="shared" si="121"/>
        <v>3.5870367104914643E-3</v>
      </c>
      <c r="L692" s="150">
        <f t="shared" si="128"/>
        <v>269271240</v>
      </c>
      <c r="M692" s="25">
        <f t="shared" si="122"/>
        <v>1.6648611123820285</v>
      </c>
      <c r="N692" s="149">
        <f>SUM(N693+N695)</f>
        <v>269851400</v>
      </c>
      <c r="O692" s="25">
        <f t="shared" si="123"/>
        <v>1.6684481490925198</v>
      </c>
      <c r="P692" s="151">
        <f t="shared" si="127"/>
        <v>15903944600</v>
      </c>
      <c r="R692" s="152">
        <f>SUM('[1]gastos ctas'!E692+[2]gctas!E692+[6]ct!E692)</f>
        <v>0</v>
      </c>
      <c r="S692" s="191">
        <f t="shared" si="124"/>
        <v>0</v>
      </c>
    </row>
    <row r="693" spans="1:19" ht="26.25" x14ac:dyDescent="0.25">
      <c r="A693" s="175">
        <v>3311401140582</v>
      </c>
      <c r="B693" s="33" t="s">
        <v>871</v>
      </c>
      <c r="C693" s="148"/>
      <c r="D693" s="149">
        <f>SUM(D694)</f>
        <v>7969600000</v>
      </c>
      <c r="E693" s="149">
        <f>SUM(E694)</f>
        <v>0</v>
      </c>
      <c r="F693" s="150">
        <f t="shared" si="125"/>
        <v>7969600000</v>
      </c>
      <c r="G693" s="25">
        <f t="shared" si="129"/>
        <v>3.084494323234848E-2</v>
      </c>
      <c r="H693" s="149">
        <f>SUM(H694)</f>
        <v>0</v>
      </c>
      <c r="I693" s="151">
        <f t="shared" si="126"/>
        <v>7969600000</v>
      </c>
      <c r="J693" s="149">
        <f>SUM(J694)</f>
        <v>0</v>
      </c>
      <c r="K693" s="25">
        <f t="shared" si="121"/>
        <v>0</v>
      </c>
      <c r="L693" s="150">
        <f t="shared" si="128"/>
        <v>73684800</v>
      </c>
      <c r="M693" s="25">
        <f t="shared" si="122"/>
        <v>0.92457337883959045</v>
      </c>
      <c r="N693" s="149">
        <f>SUM(N694)</f>
        <v>73684800</v>
      </c>
      <c r="O693" s="25">
        <f t="shared" si="123"/>
        <v>0.92457337883959045</v>
      </c>
      <c r="P693" s="151">
        <f t="shared" si="127"/>
        <v>7895915200</v>
      </c>
      <c r="R693" s="152">
        <f>SUM('[1]gastos ctas'!E693+[2]gctas!E693+[6]ct!E693)</f>
        <v>0</v>
      </c>
      <c r="S693" s="191">
        <f t="shared" si="124"/>
        <v>0</v>
      </c>
    </row>
    <row r="694" spans="1:19" ht="26.25" x14ac:dyDescent="0.25">
      <c r="A694" s="175">
        <v>3311401140582170</v>
      </c>
      <c r="B694" s="33" t="s">
        <v>871</v>
      </c>
      <c r="C694" s="148"/>
      <c r="D694" s="152">
        <f>SUM('[1]gastos ctas'!D694+[2]gctas!D694+[6]ct!D694)</f>
        <v>7969600000</v>
      </c>
      <c r="E694" s="152">
        <f>SUM('[1]gastos ctas'!E694+[2]gctas!E694+[6]ct!E694)</f>
        <v>0</v>
      </c>
      <c r="F694" s="150">
        <f t="shared" si="125"/>
        <v>7969600000</v>
      </c>
      <c r="G694" s="25">
        <f t="shared" si="129"/>
        <v>3.084494323234848E-2</v>
      </c>
      <c r="H694" s="152"/>
      <c r="I694" s="151">
        <f t="shared" si="126"/>
        <v>7969600000</v>
      </c>
      <c r="J694" s="152">
        <f>SUM('[1]gastos ctas'!J694+[2]gctas!J694+[6]ct!J694)</f>
        <v>0</v>
      </c>
      <c r="K694" s="25">
        <f t="shared" si="121"/>
        <v>0</v>
      </c>
      <c r="L694" s="150">
        <f t="shared" si="128"/>
        <v>73684800</v>
      </c>
      <c r="M694" s="25">
        <f t="shared" si="122"/>
        <v>0.92457337883959045</v>
      </c>
      <c r="N694" s="152">
        <f>SUM('[1]gastos ctas'!N694+[2]gctas!N694+[6]ct!N694)</f>
        <v>73684800</v>
      </c>
      <c r="O694" s="25">
        <f t="shared" si="123"/>
        <v>0.92457337883959045</v>
      </c>
      <c r="P694" s="151">
        <f t="shared" si="127"/>
        <v>7895915200</v>
      </c>
      <c r="R694" s="152">
        <f>SUM('[1]gastos ctas'!E694+[2]gctas!E694+[6]ct!E694)</f>
        <v>0</v>
      </c>
      <c r="S694" s="191">
        <f t="shared" si="124"/>
        <v>0</v>
      </c>
    </row>
    <row r="695" spans="1:19" x14ac:dyDescent="0.25">
      <c r="A695" s="175">
        <v>3311401140583</v>
      </c>
      <c r="B695" s="33" t="s">
        <v>872</v>
      </c>
      <c r="C695" s="148"/>
      <c r="D695" s="149">
        <f>SUM(D696)</f>
        <v>8204196000</v>
      </c>
      <c r="E695" s="149">
        <f>SUM(E696)</f>
        <v>0</v>
      </c>
      <c r="F695" s="150">
        <f t="shared" si="125"/>
        <v>8204196000</v>
      </c>
      <c r="G695" s="25">
        <f t="shared" si="129"/>
        <v>3.1752906028791973E-2</v>
      </c>
      <c r="H695" s="149">
        <f>SUM(H696)</f>
        <v>0</v>
      </c>
      <c r="I695" s="151">
        <f t="shared" si="126"/>
        <v>8204196000</v>
      </c>
      <c r="J695" s="149">
        <f>SUM(J696)</f>
        <v>580160</v>
      </c>
      <c r="K695" s="25">
        <f t="shared" si="121"/>
        <v>7.0715034111813024E-3</v>
      </c>
      <c r="L695" s="150">
        <f t="shared" si="128"/>
        <v>195586440</v>
      </c>
      <c r="M695" s="25">
        <f t="shared" si="122"/>
        <v>2.3839805874944964</v>
      </c>
      <c r="N695" s="149">
        <f>SUM(N696)</f>
        <v>196166600</v>
      </c>
      <c r="O695" s="25">
        <f t="shared" si="123"/>
        <v>2.3910520909056778</v>
      </c>
      <c r="P695" s="151">
        <f t="shared" si="127"/>
        <v>8008029400</v>
      </c>
      <c r="R695" s="152">
        <f>SUM('[1]gastos ctas'!E695+[2]gctas!E695+[6]ct!E695)</f>
        <v>0</v>
      </c>
      <c r="S695" s="191">
        <f t="shared" si="124"/>
        <v>0</v>
      </c>
    </row>
    <row r="696" spans="1:19" x14ac:dyDescent="0.25">
      <c r="A696" s="175">
        <v>3311401140583170</v>
      </c>
      <c r="B696" s="33" t="s">
        <v>872</v>
      </c>
      <c r="C696" s="148"/>
      <c r="D696" s="152">
        <f>SUM('[1]gastos ctas'!D696+[2]gctas!D696+[6]ct!D696)</f>
        <v>8204196000</v>
      </c>
      <c r="E696" s="152">
        <f>SUM('[1]gastos ctas'!E696+[2]gctas!E696+[6]ct!E696)</f>
        <v>0</v>
      </c>
      <c r="F696" s="150">
        <f t="shared" si="125"/>
        <v>8204196000</v>
      </c>
      <c r="G696" s="25">
        <f t="shared" si="129"/>
        <v>3.1752906028791973E-2</v>
      </c>
      <c r="H696" s="152"/>
      <c r="I696" s="151">
        <f t="shared" si="126"/>
        <v>8204196000</v>
      </c>
      <c r="J696" s="152">
        <f>SUM('[1]gastos ctas'!J696+[2]gctas!J696+[6]ct!J696)</f>
        <v>580160</v>
      </c>
      <c r="K696" s="25">
        <f t="shared" si="121"/>
        <v>7.0715034111813024E-3</v>
      </c>
      <c r="L696" s="150">
        <f t="shared" si="128"/>
        <v>195586440</v>
      </c>
      <c r="M696" s="25">
        <f t="shared" si="122"/>
        <v>2.3839805874944964</v>
      </c>
      <c r="N696" s="152">
        <f>SUM('[1]gastos ctas'!N696+[2]gctas!N696+[6]ct!N696)</f>
        <v>196166600</v>
      </c>
      <c r="O696" s="25">
        <f t="shared" si="123"/>
        <v>2.3910520909056778</v>
      </c>
      <c r="P696" s="151">
        <f t="shared" si="127"/>
        <v>8008029400</v>
      </c>
      <c r="R696" s="152">
        <f>SUM('[1]gastos ctas'!E696+[2]gctas!E696+[6]ct!E696)</f>
        <v>0</v>
      </c>
      <c r="S696" s="191">
        <f t="shared" si="124"/>
        <v>0</v>
      </c>
    </row>
    <row r="697" spans="1:19" x14ac:dyDescent="0.25">
      <c r="A697" s="175">
        <v>331140115</v>
      </c>
      <c r="B697" s="33" t="s">
        <v>873</v>
      </c>
      <c r="C697" s="148"/>
      <c r="D697" s="149">
        <f>SUM(D698+D700+D702+D704+D706+D708+D710+D712+D714+D716+D725+D727+D729+D731+D733+D735+D737+D739+D742+D744)</f>
        <v>465022709536</v>
      </c>
      <c r="E697" s="149">
        <f>SUM(E698+E700+E702+E704+E706+E708+E710+E712+E714+E716+E725+E727+E729+E731+E733+E735+E737+E739+E742+E744)</f>
        <v>-28039319671</v>
      </c>
      <c r="F697" s="150">
        <f t="shared" si="125"/>
        <v>436983389865</v>
      </c>
      <c r="G697" s="25">
        <f t="shared" si="129"/>
        <v>1.6912677993707503</v>
      </c>
      <c r="H697" s="149">
        <f>SUM(H698+H700+H702+H704+H706+H708+H710+H712+H714+H716+H725+H727+H729+H731+H733+H735+H737+H739+H742+H744)</f>
        <v>0</v>
      </c>
      <c r="I697" s="151">
        <f t="shared" si="126"/>
        <v>436983389865</v>
      </c>
      <c r="J697" s="149">
        <f>SUM(J698+J700+J702+J704+J706+J708+J710+J712+J714+J716+J725+J727+J729+J731+J733+J735+J737+J739+J742+J744)</f>
        <v>21873771764</v>
      </c>
      <c r="K697" s="25">
        <f t="shared" si="121"/>
        <v>5.0056300242344687</v>
      </c>
      <c r="L697" s="150">
        <f t="shared" si="128"/>
        <v>130362966234</v>
      </c>
      <c r="M697" s="25">
        <f t="shared" si="122"/>
        <v>29.832476304024702</v>
      </c>
      <c r="N697" s="149">
        <f>SUM(N698+N700+N702+N704+N706+N708+N710+N712+N714+N716+N725+N727+N729+N731+N733+N735+N737+N739+N742+N744)</f>
        <v>152236737998</v>
      </c>
      <c r="O697" s="25">
        <f t="shared" si="123"/>
        <v>34.838106328259165</v>
      </c>
      <c r="P697" s="151">
        <f t="shared" si="127"/>
        <v>284746651867</v>
      </c>
      <c r="R697" s="152">
        <f>SUM('[1]gastos ctas'!E697+[2]gctas!E697+[6]ct!E697)</f>
        <v>-28039319671</v>
      </c>
      <c r="S697" s="191">
        <f t="shared" si="124"/>
        <v>0</v>
      </c>
    </row>
    <row r="698" spans="1:19" ht="39" x14ac:dyDescent="0.25">
      <c r="A698" s="175">
        <v>3311401150005</v>
      </c>
      <c r="B698" s="33" t="s">
        <v>874</v>
      </c>
      <c r="C698" s="148"/>
      <c r="D698" s="149">
        <f>SUM(D699)</f>
        <v>12931223000</v>
      </c>
      <c r="E698" s="149">
        <f>SUM(E699)</f>
        <v>-5813644041</v>
      </c>
      <c r="F698" s="150">
        <f t="shared" si="125"/>
        <v>7117578959</v>
      </c>
      <c r="G698" s="25">
        <f t="shared" si="129"/>
        <v>2.7547344777920226E-2</v>
      </c>
      <c r="H698" s="149">
        <f>SUM(H699)</f>
        <v>0</v>
      </c>
      <c r="I698" s="151">
        <f t="shared" si="126"/>
        <v>7117578959</v>
      </c>
      <c r="J698" s="149">
        <f>SUM(J699)</f>
        <v>3889323</v>
      </c>
      <c r="K698" s="25">
        <f t="shared" si="121"/>
        <v>5.4643903810607519E-2</v>
      </c>
      <c r="L698" s="150">
        <f t="shared" si="128"/>
        <v>6564432197</v>
      </c>
      <c r="M698" s="25">
        <f t="shared" si="122"/>
        <v>92.228442210668277</v>
      </c>
      <c r="N698" s="149">
        <f>SUM(N699)</f>
        <v>6568321520</v>
      </c>
      <c r="O698" s="25">
        <f t="shared" si="123"/>
        <v>92.283086114478891</v>
      </c>
      <c r="P698" s="151">
        <f t="shared" si="127"/>
        <v>549257439</v>
      </c>
      <c r="R698" s="152">
        <f>SUM('[1]gastos ctas'!E698+[2]gctas!E698+[6]ct!E698)</f>
        <v>-5813644041</v>
      </c>
      <c r="S698" s="191">
        <f t="shared" si="124"/>
        <v>0</v>
      </c>
    </row>
    <row r="699" spans="1:19" x14ac:dyDescent="0.25">
      <c r="A699" s="175">
        <v>3311401150005170</v>
      </c>
      <c r="B699" s="33" t="s">
        <v>875</v>
      </c>
      <c r="C699" s="148"/>
      <c r="D699" s="152">
        <f>SUM('[1]gastos ctas'!D699+[2]gctas!D699+[6]ct!D699)</f>
        <v>12931223000</v>
      </c>
      <c r="E699" s="152">
        <f>SUM('[1]gastos ctas'!E699+[2]gctas!E699+[6]ct!E699)</f>
        <v>-5813644041</v>
      </c>
      <c r="F699" s="150">
        <f t="shared" si="125"/>
        <v>7117578959</v>
      </c>
      <c r="G699" s="25">
        <f t="shared" si="129"/>
        <v>2.7547344777920226E-2</v>
      </c>
      <c r="H699" s="152"/>
      <c r="I699" s="151">
        <f t="shared" si="126"/>
        <v>7117578959</v>
      </c>
      <c r="J699" s="152">
        <f>SUM('[1]gastos ctas'!J699+[2]gctas!J699+[6]ct!J699)</f>
        <v>3889323</v>
      </c>
      <c r="K699" s="25">
        <f t="shared" si="121"/>
        <v>5.4643903810607519E-2</v>
      </c>
      <c r="L699" s="150">
        <f t="shared" si="128"/>
        <v>6564432197</v>
      </c>
      <c r="M699" s="25">
        <f t="shared" si="122"/>
        <v>92.228442210668277</v>
      </c>
      <c r="N699" s="152">
        <f>SUM('[1]gastos ctas'!N699+[2]gctas!N699+[6]ct!N699)</f>
        <v>6568321520</v>
      </c>
      <c r="O699" s="25">
        <f t="shared" si="123"/>
        <v>92.283086114478891</v>
      </c>
      <c r="P699" s="151">
        <f t="shared" si="127"/>
        <v>549257439</v>
      </c>
      <c r="R699" s="152">
        <f>SUM('[1]gastos ctas'!E699+[2]gctas!E699+[6]ct!E699)</f>
        <v>-5813644041</v>
      </c>
      <c r="S699" s="191">
        <f t="shared" si="124"/>
        <v>0</v>
      </c>
    </row>
    <row r="700" spans="1:19" ht="26.25" x14ac:dyDescent="0.25">
      <c r="A700" s="175">
        <v>3311401150025</v>
      </c>
      <c r="B700" s="33" t="s">
        <v>876</v>
      </c>
      <c r="C700" s="148"/>
      <c r="D700" s="149">
        <f>SUM(D701)</f>
        <v>379000000</v>
      </c>
      <c r="E700" s="149">
        <f>SUM(E701)</f>
        <v>681188378</v>
      </c>
      <c r="F700" s="150">
        <f t="shared" si="125"/>
        <v>1060188378</v>
      </c>
      <c r="G700" s="25">
        <f t="shared" si="129"/>
        <v>4.1032737320575207E-3</v>
      </c>
      <c r="H700" s="149">
        <f>SUM(H701)</f>
        <v>0</v>
      </c>
      <c r="I700" s="151">
        <f t="shared" si="126"/>
        <v>1060188378</v>
      </c>
      <c r="J700" s="149">
        <f>SUM(J701)</f>
        <v>47829908</v>
      </c>
      <c r="K700" s="25">
        <f t="shared" si="121"/>
        <v>4.5114537182749608</v>
      </c>
      <c r="L700" s="150">
        <f t="shared" si="128"/>
        <v>684222402</v>
      </c>
      <c r="M700" s="25">
        <f t="shared" si="122"/>
        <v>64.537813863867882</v>
      </c>
      <c r="N700" s="149">
        <f>SUM(N701)</f>
        <v>732052310</v>
      </c>
      <c r="O700" s="25">
        <f t="shared" si="123"/>
        <v>69.049267582142832</v>
      </c>
      <c r="P700" s="151">
        <f t="shared" si="127"/>
        <v>328136068</v>
      </c>
      <c r="R700" s="152">
        <f>SUM('[1]gastos ctas'!E700+[2]gctas!E700+[6]ct!E700)</f>
        <v>681188378</v>
      </c>
      <c r="S700" s="191">
        <f t="shared" si="124"/>
        <v>0</v>
      </c>
    </row>
    <row r="701" spans="1:19" x14ac:dyDescent="0.25">
      <c r="A701" s="175">
        <v>3311401150025</v>
      </c>
      <c r="B701" s="33" t="s">
        <v>877</v>
      </c>
      <c r="C701" s="148"/>
      <c r="D701" s="152">
        <f>SUM('[1]gastos ctas'!D701+[2]gctas!D701+[6]ct!D701)</f>
        <v>379000000</v>
      </c>
      <c r="E701" s="152">
        <f>SUM('[1]gastos ctas'!E701+[2]gctas!E701+[6]ct!E701)</f>
        <v>681188378</v>
      </c>
      <c r="F701" s="150">
        <f t="shared" si="125"/>
        <v>1060188378</v>
      </c>
      <c r="G701" s="25">
        <f t="shared" si="129"/>
        <v>4.1032737320575207E-3</v>
      </c>
      <c r="H701" s="152"/>
      <c r="I701" s="151">
        <f t="shared" si="126"/>
        <v>1060188378</v>
      </c>
      <c r="J701" s="152">
        <f>SUM('[1]gastos ctas'!J701+[2]gctas!J701+[6]ct!J701)</f>
        <v>47829908</v>
      </c>
      <c r="K701" s="25">
        <f t="shared" si="121"/>
        <v>4.5114537182749608</v>
      </c>
      <c r="L701" s="150">
        <f t="shared" si="128"/>
        <v>684222402</v>
      </c>
      <c r="M701" s="25">
        <f t="shared" si="122"/>
        <v>64.537813863867882</v>
      </c>
      <c r="N701" s="152">
        <f>SUM('[1]gastos ctas'!N701+[2]gctas!N701+[6]ct!N701)</f>
        <v>732052310</v>
      </c>
      <c r="O701" s="25">
        <f t="shared" si="123"/>
        <v>69.049267582142832</v>
      </c>
      <c r="P701" s="151">
        <f t="shared" si="127"/>
        <v>328136068</v>
      </c>
      <c r="R701" s="152">
        <f>SUM('[1]gastos ctas'!E701+[2]gctas!E701+[6]ct!E701)</f>
        <v>681188378</v>
      </c>
      <c r="S701" s="191">
        <f t="shared" si="124"/>
        <v>0</v>
      </c>
    </row>
    <row r="702" spans="1:19" ht="39" x14ac:dyDescent="0.25">
      <c r="A702" s="175">
        <v>3311401150031</v>
      </c>
      <c r="B702" s="33" t="s">
        <v>878</v>
      </c>
      <c r="C702" s="148"/>
      <c r="D702" s="149">
        <f>SUM(D703)</f>
        <v>52741684979</v>
      </c>
      <c r="E702" s="149">
        <f>SUM(E703)</f>
        <v>-11648477667</v>
      </c>
      <c r="F702" s="150">
        <f t="shared" si="125"/>
        <v>41093207312</v>
      </c>
      <c r="G702" s="25">
        <f t="shared" si="129"/>
        <v>0.1590440733253573</v>
      </c>
      <c r="H702" s="149">
        <f>SUM(H703)</f>
        <v>0</v>
      </c>
      <c r="I702" s="151">
        <f t="shared" si="126"/>
        <v>41093207312</v>
      </c>
      <c r="J702" s="149">
        <f>SUM(J703)</f>
        <v>60452396</v>
      </c>
      <c r="K702" s="25">
        <f t="shared" si="121"/>
        <v>0.1471104349217997</v>
      </c>
      <c r="L702" s="150">
        <f t="shared" si="128"/>
        <v>40307278673</v>
      </c>
      <c r="M702" s="25">
        <f t="shared" si="122"/>
        <v>98.08744877703792</v>
      </c>
      <c r="N702" s="149">
        <f>SUM(N703)</f>
        <v>40367731069</v>
      </c>
      <c r="O702" s="25">
        <f t="shared" si="123"/>
        <v>98.23455921195972</v>
      </c>
      <c r="P702" s="151">
        <f t="shared" si="127"/>
        <v>725476243</v>
      </c>
      <c r="R702" s="152">
        <f>SUM('[1]gastos ctas'!E702+[2]gctas!E702+[6]ct!E702)</f>
        <v>-11648477667</v>
      </c>
      <c r="S702" s="191">
        <f t="shared" si="124"/>
        <v>0</v>
      </c>
    </row>
    <row r="703" spans="1:19" x14ac:dyDescent="0.25">
      <c r="A703" s="175">
        <v>3311401150031</v>
      </c>
      <c r="B703" s="33" t="s">
        <v>875</v>
      </c>
      <c r="C703" s="148"/>
      <c r="D703" s="152">
        <f>SUM('[1]gastos ctas'!D703+[2]gctas!D703+[6]ct!D703)</f>
        <v>52741684979</v>
      </c>
      <c r="E703" s="152">
        <f>SUM('[1]gastos ctas'!E703+[2]gctas!E703+[6]ct!E703)</f>
        <v>-11648477667</v>
      </c>
      <c r="F703" s="150">
        <f t="shared" si="125"/>
        <v>41093207312</v>
      </c>
      <c r="G703" s="25">
        <f t="shared" si="129"/>
        <v>0.1590440733253573</v>
      </c>
      <c r="H703" s="152"/>
      <c r="I703" s="151">
        <f t="shared" si="126"/>
        <v>41093207312</v>
      </c>
      <c r="J703" s="152">
        <f>SUM('[1]gastos ctas'!J703+[2]gctas!J703+[6]ct!J703)</f>
        <v>60452396</v>
      </c>
      <c r="K703" s="25">
        <f t="shared" si="121"/>
        <v>0.1471104349217997</v>
      </c>
      <c r="L703" s="150">
        <f t="shared" si="128"/>
        <v>40307278673</v>
      </c>
      <c r="M703" s="25">
        <f t="shared" si="122"/>
        <v>98.08744877703792</v>
      </c>
      <c r="N703" s="152">
        <f>SUM('[1]gastos ctas'!N703+[2]gctas!N703+[6]ct!N703)</f>
        <v>40367731069</v>
      </c>
      <c r="O703" s="25">
        <f t="shared" si="123"/>
        <v>98.23455921195972</v>
      </c>
      <c r="P703" s="151">
        <f t="shared" si="127"/>
        <v>725476243</v>
      </c>
      <c r="R703" s="152">
        <f>SUM('[1]gastos ctas'!E703+[2]gctas!E703+[6]ct!E703)</f>
        <v>-11648477667</v>
      </c>
      <c r="S703" s="191">
        <f t="shared" si="124"/>
        <v>0</v>
      </c>
    </row>
    <row r="704" spans="1:19" ht="26.25" x14ac:dyDescent="0.25">
      <c r="A704" s="175">
        <v>3311401150051</v>
      </c>
      <c r="B704" s="33" t="s">
        <v>879</v>
      </c>
      <c r="C704" s="148"/>
      <c r="D704" s="149">
        <f>SUM(D705)</f>
        <v>25003300000</v>
      </c>
      <c r="E704" s="149">
        <f>SUM(E705)</f>
        <v>-18219692</v>
      </c>
      <c r="F704" s="150">
        <f t="shared" si="125"/>
        <v>24985080308</v>
      </c>
      <c r="G704" s="25">
        <f t="shared" si="129"/>
        <v>9.6700384430326233E-2</v>
      </c>
      <c r="H704" s="149">
        <f>SUM(H705)</f>
        <v>0</v>
      </c>
      <c r="I704" s="151">
        <f t="shared" si="126"/>
        <v>24985080308</v>
      </c>
      <c r="J704" s="149">
        <f>SUM(J705)</f>
        <v>0</v>
      </c>
      <c r="K704" s="25">
        <f t="shared" si="121"/>
        <v>0</v>
      </c>
      <c r="L704" s="150">
        <f t="shared" si="128"/>
        <v>24723289250</v>
      </c>
      <c r="M704" s="25">
        <f t="shared" si="122"/>
        <v>98.95221046011136</v>
      </c>
      <c r="N704" s="149">
        <f>SUM(N705)</f>
        <v>24723289250</v>
      </c>
      <c r="O704" s="25">
        <f t="shared" si="123"/>
        <v>98.95221046011136</v>
      </c>
      <c r="P704" s="151">
        <f t="shared" si="127"/>
        <v>261791058</v>
      </c>
      <c r="R704" s="152">
        <f>SUM('[1]gastos ctas'!E704+[2]gctas!E704+[6]ct!E704)</f>
        <v>-18219692</v>
      </c>
      <c r="S704" s="191">
        <f t="shared" si="124"/>
        <v>0</v>
      </c>
    </row>
    <row r="705" spans="1:19" x14ac:dyDescent="0.25">
      <c r="A705" s="175">
        <v>3311401150051</v>
      </c>
      <c r="B705" s="33" t="s">
        <v>875</v>
      </c>
      <c r="C705" s="148"/>
      <c r="D705" s="152">
        <f>SUM('[1]gastos ctas'!D705+[2]gctas!D705+[6]ct!D705)</f>
        <v>25003300000</v>
      </c>
      <c r="E705" s="152">
        <f>SUM('[1]gastos ctas'!E705+[2]gctas!E705+[6]ct!E705)</f>
        <v>-18219692</v>
      </c>
      <c r="F705" s="150">
        <f t="shared" si="125"/>
        <v>24985080308</v>
      </c>
      <c r="G705" s="25">
        <f t="shared" si="129"/>
        <v>9.6700384430326233E-2</v>
      </c>
      <c r="H705" s="152"/>
      <c r="I705" s="151">
        <f t="shared" si="126"/>
        <v>24985080308</v>
      </c>
      <c r="J705" s="152">
        <f>SUM('[1]gastos ctas'!J705+[2]gctas!J705+[6]ct!J705)</f>
        <v>0</v>
      </c>
      <c r="K705" s="25">
        <f t="shared" si="121"/>
        <v>0</v>
      </c>
      <c r="L705" s="150">
        <f t="shared" si="128"/>
        <v>24723289250</v>
      </c>
      <c r="M705" s="25">
        <f t="shared" si="122"/>
        <v>98.95221046011136</v>
      </c>
      <c r="N705" s="152">
        <f>SUM('[1]gastos ctas'!N705+[2]gctas!N705+[6]ct!N705)</f>
        <v>24723289250</v>
      </c>
      <c r="O705" s="25">
        <f t="shared" si="123"/>
        <v>98.95221046011136</v>
      </c>
      <c r="P705" s="151">
        <f t="shared" si="127"/>
        <v>261791058</v>
      </c>
      <c r="R705" s="152">
        <f>SUM('[1]gastos ctas'!E705+[2]gctas!E705+[6]ct!E705)</f>
        <v>-18219692</v>
      </c>
      <c r="S705" s="191">
        <f t="shared" si="124"/>
        <v>0</v>
      </c>
    </row>
    <row r="706" spans="1:19" ht="39" x14ac:dyDescent="0.25">
      <c r="A706" s="175">
        <v>3311401150052</v>
      </c>
      <c r="B706" s="33" t="s">
        <v>880</v>
      </c>
      <c r="C706" s="148"/>
      <c r="D706" s="149">
        <f>SUM(D707)</f>
        <v>12864446000</v>
      </c>
      <c r="E706" s="149">
        <f>SUM(E707)</f>
        <v>-8571673701</v>
      </c>
      <c r="F706" s="150">
        <f t="shared" si="125"/>
        <v>4292772299</v>
      </c>
      <c r="G706" s="25">
        <f t="shared" si="129"/>
        <v>1.6614424547286323E-2</v>
      </c>
      <c r="H706" s="149">
        <f>SUM(H707)</f>
        <v>0</v>
      </c>
      <c r="I706" s="151">
        <f t="shared" si="126"/>
        <v>4292772299</v>
      </c>
      <c r="J706" s="149">
        <f>SUM(J707)</f>
        <v>0</v>
      </c>
      <c r="K706" s="25">
        <f t="shared" si="121"/>
        <v>0</v>
      </c>
      <c r="L706" s="150">
        <f t="shared" si="128"/>
        <v>4292772299</v>
      </c>
      <c r="M706" s="25">
        <f t="shared" si="122"/>
        <v>100</v>
      </c>
      <c r="N706" s="149">
        <f>SUM(N707)</f>
        <v>4292772299</v>
      </c>
      <c r="O706" s="25">
        <f t="shared" si="123"/>
        <v>100</v>
      </c>
      <c r="P706" s="151">
        <f t="shared" si="127"/>
        <v>0</v>
      </c>
      <c r="R706" s="152">
        <f>SUM('[1]gastos ctas'!E706+[2]gctas!E706+[6]ct!E706)</f>
        <v>-8571673701</v>
      </c>
      <c r="S706" s="191">
        <f t="shared" si="124"/>
        <v>0</v>
      </c>
    </row>
    <row r="707" spans="1:19" x14ac:dyDescent="0.25">
      <c r="A707" s="175">
        <v>3311401150052</v>
      </c>
      <c r="B707" s="33" t="s">
        <v>875</v>
      </c>
      <c r="C707" s="148"/>
      <c r="D707" s="152">
        <f>SUM('[1]gastos ctas'!D707+[2]gctas!D707+[6]ct!D707)</f>
        <v>12864446000</v>
      </c>
      <c r="E707" s="152">
        <f>SUM('[1]gastos ctas'!E707+[2]gctas!E707+[6]ct!E707)</f>
        <v>-8571673701</v>
      </c>
      <c r="F707" s="150">
        <f t="shared" si="125"/>
        <v>4292772299</v>
      </c>
      <c r="G707" s="25">
        <f t="shared" si="129"/>
        <v>1.6614424547286323E-2</v>
      </c>
      <c r="H707" s="152"/>
      <c r="I707" s="151">
        <f t="shared" si="126"/>
        <v>4292772299</v>
      </c>
      <c r="J707" s="152">
        <f>SUM('[1]gastos ctas'!J707+[2]gctas!J707+[6]ct!J707)</f>
        <v>0</v>
      </c>
      <c r="K707" s="25">
        <f t="shared" si="121"/>
        <v>0</v>
      </c>
      <c r="L707" s="150">
        <f t="shared" si="128"/>
        <v>4292772299</v>
      </c>
      <c r="M707" s="25">
        <f t="shared" si="122"/>
        <v>100</v>
      </c>
      <c r="N707" s="152">
        <f>SUM('[1]gastos ctas'!N707+[2]gctas!N707+[6]ct!N707)</f>
        <v>4292772299</v>
      </c>
      <c r="O707" s="25">
        <f t="shared" si="123"/>
        <v>100</v>
      </c>
      <c r="P707" s="151">
        <f t="shared" si="127"/>
        <v>0</v>
      </c>
      <c r="R707" s="152">
        <f>SUM('[1]gastos ctas'!E707+[2]gctas!E707+[6]ct!E707)</f>
        <v>-8571673701</v>
      </c>
      <c r="S707" s="191">
        <f t="shared" si="124"/>
        <v>0</v>
      </c>
    </row>
    <row r="708" spans="1:19" ht="26.25" x14ac:dyDescent="0.25">
      <c r="A708" s="175">
        <v>3311401150053</v>
      </c>
      <c r="B708" s="33" t="s">
        <v>881</v>
      </c>
      <c r="C708" s="148"/>
      <c r="D708" s="149">
        <f>SUM(D709)</f>
        <v>54710638000</v>
      </c>
      <c r="E708" s="149">
        <f>SUM(E709)</f>
        <v>-2133671357</v>
      </c>
      <c r="F708" s="150">
        <f t="shared" si="125"/>
        <v>52576966643</v>
      </c>
      <c r="G708" s="25">
        <f t="shared" si="129"/>
        <v>0.20348995576094345</v>
      </c>
      <c r="H708" s="149">
        <f>SUM(H709)</f>
        <v>0</v>
      </c>
      <c r="I708" s="151">
        <f t="shared" si="126"/>
        <v>52576966643</v>
      </c>
      <c r="J708" s="149">
        <f>SUM(J709)</f>
        <v>70979900</v>
      </c>
      <c r="K708" s="25">
        <f t="shared" si="121"/>
        <v>0.1350018925244523</v>
      </c>
      <c r="L708" s="150">
        <f t="shared" si="128"/>
        <v>17986868743</v>
      </c>
      <c r="M708" s="25">
        <f t="shared" si="122"/>
        <v>34.210548632696252</v>
      </c>
      <c r="N708" s="149">
        <f>SUM(N709)</f>
        <v>18057848643</v>
      </c>
      <c r="O708" s="25">
        <f t="shared" si="123"/>
        <v>34.345550525220702</v>
      </c>
      <c r="P708" s="151">
        <f t="shared" si="127"/>
        <v>34519118000</v>
      </c>
      <c r="R708" s="152">
        <f>SUM('[1]gastos ctas'!E708+[2]gctas!E708+[6]ct!E708)</f>
        <v>-2133671357</v>
      </c>
      <c r="S708" s="191">
        <f t="shared" si="124"/>
        <v>0</v>
      </c>
    </row>
    <row r="709" spans="1:19" x14ac:dyDescent="0.25">
      <c r="A709" s="175">
        <v>3311401150053</v>
      </c>
      <c r="B709" s="33" t="s">
        <v>875</v>
      </c>
      <c r="C709" s="148"/>
      <c r="D709" s="152">
        <f>SUM('[1]gastos ctas'!D709+[2]gctas!D709+[6]ct!D709)</f>
        <v>54710638000</v>
      </c>
      <c r="E709" s="152">
        <f>SUM('[1]gastos ctas'!E709+[2]gctas!E709+[6]ct!E709)</f>
        <v>-2133671357</v>
      </c>
      <c r="F709" s="150">
        <f t="shared" si="125"/>
        <v>52576966643</v>
      </c>
      <c r="G709" s="25">
        <f t="shared" si="129"/>
        <v>0.20348995576094345</v>
      </c>
      <c r="H709" s="152"/>
      <c r="I709" s="151">
        <f t="shared" si="126"/>
        <v>52576966643</v>
      </c>
      <c r="J709" s="152">
        <f>SUM('[1]gastos ctas'!J709+[2]gctas!J709+[6]ct!J709)</f>
        <v>70979900</v>
      </c>
      <c r="K709" s="25">
        <f t="shared" si="121"/>
        <v>0.1350018925244523</v>
      </c>
      <c r="L709" s="150">
        <f t="shared" si="128"/>
        <v>17986868743</v>
      </c>
      <c r="M709" s="25">
        <f t="shared" si="122"/>
        <v>34.210548632696252</v>
      </c>
      <c r="N709" s="152">
        <f>SUM('[1]gastos ctas'!N709+[2]gctas!N709+[6]ct!N709)</f>
        <v>18057848643</v>
      </c>
      <c r="O709" s="25">
        <f t="shared" si="123"/>
        <v>34.345550525220702</v>
      </c>
      <c r="P709" s="151">
        <f t="shared" si="127"/>
        <v>34519118000</v>
      </c>
      <c r="R709" s="152">
        <f>SUM('[1]gastos ctas'!E709+[2]gctas!E709+[6]ct!E709)</f>
        <v>-2133671357</v>
      </c>
      <c r="S709" s="191">
        <f t="shared" si="124"/>
        <v>0</v>
      </c>
    </row>
    <row r="710" spans="1:19" ht="26.25" x14ac:dyDescent="0.25">
      <c r="A710" s="175">
        <v>3311401150052</v>
      </c>
      <c r="B710" s="33" t="s">
        <v>882</v>
      </c>
      <c r="C710" s="148"/>
      <c r="D710" s="149">
        <f>SUM(D711)</f>
        <v>11280045000</v>
      </c>
      <c r="E710" s="149">
        <f>SUM(E711)</f>
        <v>23555184</v>
      </c>
      <c r="F710" s="150">
        <f t="shared" si="125"/>
        <v>11303600184</v>
      </c>
      <c r="G710" s="25">
        <f t="shared" si="129"/>
        <v>4.374860795982783E-2</v>
      </c>
      <c r="H710" s="149">
        <f>SUM(H711)</f>
        <v>0</v>
      </c>
      <c r="I710" s="151">
        <f t="shared" si="126"/>
        <v>11303600184</v>
      </c>
      <c r="J710" s="149">
        <f>SUM(J711)</f>
        <v>0</v>
      </c>
      <c r="K710" s="25">
        <f t="shared" si="121"/>
        <v>0</v>
      </c>
      <c r="L710" s="150">
        <f t="shared" si="128"/>
        <v>11027804431</v>
      </c>
      <c r="M710" s="25">
        <f t="shared" si="122"/>
        <v>97.560106970251979</v>
      </c>
      <c r="N710" s="149">
        <f>SUM(N711)</f>
        <v>11027804431</v>
      </c>
      <c r="O710" s="25">
        <f t="shared" si="123"/>
        <v>97.560106970251979</v>
      </c>
      <c r="P710" s="151">
        <f t="shared" si="127"/>
        <v>275795753</v>
      </c>
      <c r="R710" s="152">
        <f>SUM('[1]gastos ctas'!E710+[2]gctas!E710+[6]ct!E710)</f>
        <v>23555184</v>
      </c>
      <c r="S710" s="191">
        <f t="shared" si="124"/>
        <v>0</v>
      </c>
    </row>
    <row r="711" spans="1:19" x14ac:dyDescent="0.25">
      <c r="A711" s="175">
        <v>3311401150052</v>
      </c>
      <c r="B711" s="33" t="s">
        <v>875</v>
      </c>
      <c r="C711" s="148"/>
      <c r="D711" s="152">
        <f>SUM('[1]gastos ctas'!D711+[2]gctas!D711+[6]ct!D711)</f>
        <v>11280045000</v>
      </c>
      <c r="E711" s="152">
        <f>SUM('[1]gastos ctas'!E711+[2]gctas!E711+[6]ct!E711)</f>
        <v>23555184</v>
      </c>
      <c r="F711" s="150">
        <f t="shared" si="125"/>
        <v>11303600184</v>
      </c>
      <c r="G711" s="25">
        <f t="shared" si="129"/>
        <v>4.374860795982783E-2</v>
      </c>
      <c r="H711" s="152"/>
      <c r="I711" s="151">
        <f t="shared" si="126"/>
        <v>11303600184</v>
      </c>
      <c r="J711" s="152">
        <f>SUM('[1]gastos ctas'!J711+[2]gctas!J711+[6]ct!J711)</f>
        <v>0</v>
      </c>
      <c r="K711" s="25">
        <f t="shared" ref="K711:K774" si="130">IF(OR(J711=0,F711=0),0,J711/F711)*100</f>
        <v>0</v>
      </c>
      <c r="L711" s="150">
        <f t="shared" si="128"/>
        <v>11027804431</v>
      </c>
      <c r="M711" s="25">
        <f t="shared" ref="M711:M774" si="131">IF(OR(L711=0,F711=0),0,L711/F711)*100</f>
        <v>97.560106970251979</v>
      </c>
      <c r="N711" s="152">
        <f>SUM('[1]gastos ctas'!N711+[2]gctas!N711+[6]ct!N711)</f>
        <v>11027804431</v>
      </c>
      <c r="O711" s="25">
        <f t="shared" ref="O711:O774" si="132">IF(OR(N711=0,F711=0),0,N711/F711)*100</f>
        <v>97.560106970251979</v>
      </c>
      <c r="P711" s="151">
        <f t="shared" si="127"/>
        <v>275795753</v>
      </c>
      <c r="R711" s="152">
        <f>SUM('[1]gastos ctas'!E711+[2]gctas!E711+[6]ct!E711)</f>
        <v>23555184</v>
      </c>
      <c r="S711" s="191">
        <f t="shared" si="124"/>
        <v>0</v>
      </c>
    </row>
    <row r="712" spans="1:19" ht="26.25" x14ac:dyDescent="0.25">
      <c r="A712" s="175">
        <v>3311401150021</v>
      </c>
      <c r="B712" s="33" t="s">
        <v>881</v>
      </c>
      <c r="C712" s="148"/>
      <c r="D712" s="149">
        <f>SUM(D713)</f>
        <v>2847090000</v>
      </c>
      <c r="E712" s="149">
        <f>SUM(E713)</f>
        <v>80796285</v>
      </c>
      <c r="F712" s="150">
        <f t="shared" si="125"/>
        <v>2927886285</v>
      </c>
      <c r="G712" s="25">
        <f t="shared" si="129"/>
        <v>1.1331871894649254E-2</v>
      </c>
      <c r="H712" s="149">
        <f>SUM(H713)</f>
        <v>0</v>
      </c>
      <c r="I712" s="151">
        <f t="shared" si="126"/>
        <v>2927886285</v>
      </c>
      <c r="J712" s="149">
        <f>SUM(J713)</f>
        <v>0</v>
      </c>
      <c r="K712" s="25">
        <f t="shared" si="130"/>
        <v>0</v>
      </c>
      <c r="L712" s="150">
        <f t="shared" si="128"/>
        <v>2927886285</v>
      </c>
      <c r="M712" s="25">
        <f t="shared" si="131"/>
        <v>100</v>
      </c>
      <c r="N712" s="149">
        <f>SUM(N713)</f>
        <v>2927886285</v>
      </c>
      <c r="O712" s="25">
        <f t="shared" si="132"/>
        <v>100</v>
      </c>
      <c r="P712" s="151">
        <f t="shared" si="127"/>
        <v>0</v>
      </c>
      <c r="R712" s="152">
        <f>SUM('[1]gastos ctas'!E712+[2]gctas!E712+[6]ct!E712)</f>
        <v>80796285</v>
      </c>
      <c r="S712" s="191">
        <f t="shared" ref="S712:S775" si="133">SUM(E712-R712)</f>
        <v>0</v>
      </c>
    </row>
    <row r="713" spans="1:19" x14ac:dyDescent="0.25">
      <c r="A713" s="175">
        <v>3311401150021</v>
      </c>
      <c r="B713" s="33" t="s">
        <v>875</v>
      </c>
      <c r="C713" s="148"/>
      <c r="D713" s="152">
        <f>SUM('[1]gastos ctas'!D713+[2]gctas!D713+[6]ct!D713)</f>
        <v>2847090000</v>
      </c>
      <c r="E713" s="152">
        <f>SUM('[1]gastos ctas'!E713+[2]gctas!E713+[6]ct!E713)</f>
        <v>80796285</v>
      </c>
      <c r="F713" s="150">
        <f t="shared" si="125"/>
        <v>2927886285</v>
      </c>
      <c r="G713" s="25">
        <f t="shared" si="129"/>
        <v>1.1331871894649254E-2</v>
      </c>
      <c r="H713" s="152"/>
      <c r="I713" s="151">
        <f t="shared" si="126"/>
        <v>2927886285</v>
      </c>
      <c r="J713" s="152">
        <f>SUM('[1]gastos ctas'!J713+[2]gctas!J713+[6]ct!J713)</f>
        <v>0</v>
      </c>
      <c r="K713" s="25">
        <f t="shared" si="130"/>
        <v>0</v>
      </c>
      <c r="L713" s="150">
        <f t="shared" si="128"/>
        <v>2927886285</v>
      </c>
      <c r="M713" s="25">
        <f t="shared" si="131"/>
        <v>100</v>
      </c>
      <c r="N713" s="152">
        <f>SUM('[1]gastos ctas'!N713+[2]gctas!N713+[6]ct!N713)</f>
        <v>2927886285</v>
      </c>
      <c r="O713" s="25">
        <f t="shared" si="132"/>
        <v>100</v>
      </c>
      <c r="P713" s="151">
        <f t="shared" si="127"/>
        <v>0</v>
      </c>
      <c r="R713" s="152">
        <f>SUM('[1]gastos ctas'!E713+[2]gctas!E713+[6]ct!E713)</f>
        <v>80796285</v>
      </c>
      <c r="S713" s="191">
        <f t="shared" si="133"/>
        <v>0</v>
      </c>
    </row>
    <row r="714" spans="1:19" ht="26.25" hidden="1" x14ac:dyDescent="0.25">
      <c r="A714" s="175">
        <v>3311401150022</v>
      </c>
      <c r="B714" s="33" t="s">
        <v>882</v>
      </c>
      <c r="C714" s="148"/>
      <c r="D714" s="149">
        <f>SUM(D715)</f>
        <v>0</v>
      </c>
      <c r="E714" s="149">
        <f>SUM(E715)</f>
        <v>0</v>
      </c>
      <c r="F714" s="150">
        <f t="shared" si="125"/>
        <v>0</v>
      </c>
      <c r="G714" s="25">
        <f t="shared" si="129"/>
        <v>0</v>
      </c>
      <c r="H714" s="149">
        <f>SUM(H715)</f>
        <v>0</v>
      </c>
      <c r="I714" s="151">
        <f t="shared" si="126"/>
        <v>0</v>
      </c>
      <c r="J714" s="149">
        <f>SUM(J715)</f>
        <v>0</v>
      </c>
      <c r="K714" s="25">
        <f t="shared" si="130"/>
        <v>0</v>
      </c>
      <c r="L714" s="150">
        <f t="shared" si="128"/>
        <v>0</v>
      </c>
      <c r="M714" s="25">
        <f t="shared" si="131"/>
        <v>0</v>
      </c>
      <c r="N714" s="149">
        <f>SUM(N715)</f>
        <v>0</v>
      </c>
      <c r="O714" s="25">
        <f t="shared" si="132"/>
        <v>0</v>
      </c>
      <c r="P714" s="151">
        <f t="shared" si="127"/>
        <v>0</v>
      </c>
      <c r="R714" s="152">
        <f>SUM('[1]gastos ctas'!E714+[2]gctas!E714+[6]ct!E714)</f>
        <v>0</v>
      </c>
      <c r="S714" s="191">
        <f t="shared" si="133"/>
        <v>0</v>
      </c>
    </row>
    <row r="715" spans="1:19" hidden="1" x14ac:dyDescent="0.25">
      <c r="A715" s="175">
        <v>3311401150022</v>
      </c>
      <c r="B715" s="33" t="s">
        <v>875</v>
      </c>
      <c r="C715" s="148"/>
      <c r="D715" s="152">
        <f>SUM('[1]gastos ctas'!D715+[2]gctas!D715+[6]ct!D715)</f>
        <v>0</v>
      </c>
      <c r="E715" s="152">
        <f>SUM('[1]gastos ctas'!E715+[2]gctas!E715+[6]ct!E715)</f>
        <v>0</v>
      </c>
      <c r="F715" s="150">
        <f t="shared" si="125"/>
        <v>0</v>
      </c>
      <c r="G715" s="25">
        <f t="shared" si="129"/>
        <v>0</v>
      </c>
      <c r="H715" s="152"/>
      <c r="I715" s="151">
        <f t="shared" si="126"/>
        <v>0</v>
      </c>
      <c r="J715" s="152">
        <f>SUM('[1]gastos ctas'!J715+[2]gctas!J715+[6]ct!J715)</f>
        <v>0</v>
      </c>
      <c r="K715" s="25">
        <f t="shared" si="130"/>
        <v>0</v>
      </c>
      <c r="L715" s="150">
        <f t="shared" si="128"/>
        <v>0</v>
      </c>
      <c r="M715" s="25">
        <f t="shared" si="131"/>
        <v>0</v>
      </c>
      <c r="N715" s="152">
        <f>SUM('[1]gastos ctas'!N715+[2]gctas!N715+[6]ct!N715)</f>
        <v>0</v>
      </c>
      <c r="O715" s="25">
        <f t="shared" si="132"/>
        <v>0</v>
      </c>
      <c r="P715" s="151">
        <f t="shared" si="127"/>
        <v>0</v>
      </c>
      <c r="R715" s="152">
        <f>SUM('[1]gastos ctas'!E715+[2]gctas!E715+[6]ct!E715)</f>
        <v>0</v>
      </c>
      <c r="S715" s="191">
        <f t="shared" si="133"/>
        <v>0</v>
      </c>
    </row>
    <row r="716" spans="1:19" x14ac:dyDescent="0.25">
      <c r="A716" s="175">
        <v>33114011557</v>
      </c>
      <c r="B716" s="33" t="s">
        <v>270</v>
      </c>
      <c r="C716" s="148"/>
      <c r="D716" s="149">
        <f>SUM(D717+D719+D721+D723)</f>
        <v>89620988557</v>
      </c>
      <c r="E716" s="149">
        <f>SUM(E717+E719+E721+E723)</f>
        <v>-5076626040</v>
      </c>
      <c r="F716" s="150">
        <f t="shared" si="125"/>
        <v>84544362517</v>
      </c>
      <c r="G716" s="25">
        <f t="shared" si="129"/>
        <v>0.3272141716587979</v>
      </c>
      <c r="H716" s="149">
        <f>SUM(H717+H719+H721+H723)</f>
        <v>0</v>
      </c>
      <c r="I716" s="151">
        <f t="shared" si="126"/>
        <v>84544362517</v>
      </c>
      <c r="J716" s="149">
        <f>SUM(J717+J719+J721+J723)</f>
        <v>18802951016</v>
      </c>
      <c r="K716" s="25">
        <f t="shared" si="130"/>
        <v>22.240336855362937</v>
      </c>
      <c r="L716" s="150">
        <f t="shared" si="128"/>
        <v>1709467478</v>
      </c>
      <c r="M716" s="25">
        <f t="shared" si="131"/>
        <v>2.0219768972251271</v>
      </c>
      <c r="N716" s="149">
        <f>SUM(N717+N719+N721+N723)</f>
        <v>20512418494</v>
      </c>
      <c r="O716" s="25">
        <f t="shared" si="132"/>
        <v>24.262313752588067</v>
      </c>
      <c r="P716" s="151">
        <f t="shared" si="127"/>
        <v>64031944023</v>
      </c>
      <c r="R716" s="152">
        <f>SUM('[1]gastos ctas'!E716+[2]gctas!E716+[6]ct!E716)</f>
        <v>-5076626040</v>
      </c>
      <c r="S716" s="191">
        <f t="shared" si="133"/>
        <v>0</v>
      </c>
    </row>
    <row r="717" spans="1:19" x14ac:dyDescent="0.25">
      <c r="A717" s="175">
        <v>3311401155716</v>
      </c>
      <c r="B717" s="33" t="s">
        <v>883</v>
      </c>
      <c r="C717" s="148"/>
      <c r="D717" s="152">
        <f>SUM(D718)</f>
        <v>81716988557</v>
      </c>
      <c r="E717" s="152">
        <f>SUM(E718)</f>
        <v>-3450859807</v>
      </c>
      <c r="F717" s="150">
        <f t="shared" si="125"/>
        <v>78266128750</v>
      </c>
      <c r="G717" s="25">
        <f t="shared" si="129"/>
        <v>0.30291536567825583</v>
      </c>
      <c r="H717" s="152">
        <f>SUM(H718)</f>
        <v>0</v>
      </c>
      <c r="I717" s="151">
        <f t="shared" si="126"/>
        <v>78266128750</v>
      </c>
      <c r="J717" s="152">
        <f>SUM(J718)</f>
        <v>18493853374</v>
      </c>
      <c r="K717" s="25">
        <f t="shared" si="130"/>
        <v>23.629446951533296</v>
      </c>
      <c r="L717" s="150">
        <f t="shared" si="128"/>
        <v>1141715567</v>
      </c>
      <c r="M717" s="25">
        <f t="shared" si="131"/>
        <v>1.4587607503201059</v>
      </c>
      <c r="N717" s="152">
        <f>SUM(N718)</f>
        <v>19635568941</v>
      </c>
      <c r="O717" s="25">
        <f t="shared" si="132"/>
        <v>25.088207701853406</v>
      </c>
      <c r="P717" s="151">
        <f t="shared" si="127"/>
        <v>58630559809</v>
      </c>
      <c r="R717" s="152">
        <f>SUM('[1]gastos ctas'!E717+[2]gctas!E717+[6]ct!E717)</f>
        <v>-3450859807</v>
      </c>
      <c r="S717" s="191">
        <f t="shared" si="133"/>
        <v>0</v>
      </c>
    </row>
    <row r="718" spans="1:19" ht="26.25" x14ac:dyDescent="0.25">
      <c r="A718" s="175">
        <v>3311401155716</v>
      </c>
      <c r="B718" s="33" t="s">
        <v>884</v>
      </c>
      <c r="C718" s="148"/>
      <c r="D718" s="152">
        <f>SUM('[1]gastos ctas'!D718+[2]gctas!D718+[6]ct!D718)</f>
        <v>81716988557</v>
      </c>
      <c r="E718" s="152">
        <f>SUM('[1]gastos ctas'!E718+[2]gctas!E718+[6]ct!E718)</f>
        <v>-3450859807</v>
      </c>
      <c r="F718" s="150">
        <f t="shared" si="125"/>
        <v>78266128750</v>
      </c>
      <c r="G718" s="25">
        <f t="shared" si="129"/>
        <v>0.30291536567825583</v>
      </c>
      <c r="H718" s="152"/>
      <c r="I718" s="151">
        <f t="shared" si="126"/>
        <v>78266128750</v>
      </c>
      <c r="J718" s="152">
        <f>SUM('[1]gastos ctas'!J718+[2]gctas!J718+[6]ct!J718)</f>
        <v>18493853374</v>
      </c>
      <c r="K718" s="25">
        <f t="shared" si="130"/>
        <v>23.629446951533296</v>
      </c>
      <c r="L718" s="150">
        <f t="shared" si="128"/>
        <v>1141715567</v>
      </c>
      <c r="M718" s="25">
        <f t="shared" si="131"/>
        <v>1.4587607503201059</v>
      </c>
      <c r="N718" s="152">
        <f>SUM('[1]gastos ctas'!N718+[2]gctas!N718+[6]ct!N718)</f>
        <v>19635568941</v>
      </c>
      <c r="O718" s="25">
        <f t="shared" si="132"/>
        <v>25.088207701853406</v>
      </c>
      <c r="P718" s="151">
        <f t="shared" si="127"/>
        <v>58630559809</v>
      </c>
      <c r="R718" s="152">
        <f>SUM('[1]gastos ctas'!E718+[2]gctas!E718+[6]ct!E718)</f>
        <v>-3450859807</v>
      </c>
      <c r="S718" s="191">
        <f t="shared" si="133"/>
        <v>0</v>
      </c>
    </row>
    <row r="719" spans="1:19" x14ac:dyDescent="0.25">
      <c r="A719" s="175">
        <v>3311401155717</v>
      </c>
      <c r="B719" s="33" t="s">
        <v>885</v>
      </c>
      <c r="C719" s="148"/>
      <c r="D719" s="149">
        <f>SUM(D720)</f>
        <v>5886300000</v>
      </c>
      <c r="E719" s="149">
        <f>SUM(E720)</f>
        <v>-183299241</v>
      </c>
      <c r="F719" s="150">
        <f t="shared" si="125"/>
        <v>5703000759</v>
      </c>
      <c r="G719" s="25">
        <f t="shared" si="129"/>
        <v>2.2072467208566968E-2</v>
      </c>
      <c r="H719" s="149">
        <f>SUM(H720)</f>
        <v>0</v>
      </c>
      <c r="I719" s="151">
        <f t="shared" si="126"/>
        <v>5703000759</v>
      </c>
      <c r="J719" s="149">
        <f>SUM(J720)</f>
        <v>284078845</v>
      </c>
      <c r="K719" s="25">
        <f t="shared" si="130"/>
        <v>4.9812170295031173</v>
      </c>
      <c r="L719" s="150">
        <f t="shared" si="128"/>
        <v>357310744</v>
      </c>
      <c r="M719" s="25">
        <f t="shared" si="131"/>
        <v>6.265311177385378</v>
      </c>
      <c r="N719" s="149">
        <f>SUM(N720)</f>
        <v>641389589</v>
      </c>
      <c r="O719" s="25">
        <f t="shared" si="132"/>
        <v>11.246528206888495</v>
      </c>
      <c r="P719" s="151">
        <f t="shared" si="127"/>
        <v>5061611170</v>
      </c>
      <c r="R719" s="152">
        <f>SUM('[1]gastos ctas'!E719+[2]gctas!E719+[6]ct!E719)</f>
        <v>-183299241</v>
      </c>
      <c r="S719" s="191">
        <f t="shared" si="133"/>
        <v>0</v>
      </c>
    </row>
    <row r="720" spans="1:19" ht="26.25" x14ac:dyDescent="0.25">
      <c r="A720" s="175">
        <v>3311401155717</v>
      </c>
      <c r="B720" s="33" t="s">
        <v>884</v>
      </c>
      <c r="C720" s="148"/>
      <c r="D720" s="152">
        <f>SUM('[1]gastos ctas'!D720+[2]gctas!D720+[6]ct!D720)</f>
        <v>5886300000</v>
      </c>
      <c r="E720" s="152">
        <f>SUM('[1]gastos ctas'!E720+[2]gctas!E720+[6]ct!E720)</f>
        <v>-183299241</v>
      </c>
      <c r="F720" s="150">
        <f t="shared" si="125"/>
        <v>5703000759</v>
      </c>
      <c r="G720" s="25">
        <f t="shared" si="129"/>
        <v>2.2072467208566968E-2</v>
      </c>
      <c r="H720" s="152"/>
      <c r="I720" s="151">
        <f t="shared" si="126"/>
        <v>5703000759</v>
      </c>
      <c r="J720" s="152">
        <f>SUM('[1]gastos ctas'!J720+[2]gctas!J720+[6]ct!J720)</f>
        <v>284078845</v>
      </c>
      <c r="K720" s="25">
        <f t="shared" si="130"/>
        <v>4.9812170295031173</v>
      </c>
      <c r="L720" s="150">
        <f t="shared" si="128"/>
        <v>357310744</v>
      </c>
      <c r="M720" s="25">
        <f t="shared" si="131"/>
        <v>6.265311177385378</v>
      </c>
      <c r="N720" s="152">
        <f>SUM('[1]gastos ctas'!N720+[2]gctas!N720+[6]ct!N720)</f>
        <v>641389589</v>
      </c>
      <c r="O720" s="25">
        <f t="shared" si="132"/>
        <v>11.246528206888495</v>
      </c>
      <c r="P720" s="151">
        <f t="shared" si="127"/>
        <v>5061611170</v>
      </c>
      <c r="R720" s="152">
        <f>SUM('[1]gastos ctas'!E720+[2]gctas!E720+[6]ct!E720)</f>
        <v>-183299241</v>
      </c>
      <c r="S720" s="191">
        <f t="shared" si="133"/>
        <v>0</v>
      </c>
    </row>
    <row r="721" spans="1:19" x14ac:dyDescent="0.25">
      <c r="A721" s="175">
        <v>3311401155718</v>
      </c>
      <c r="B721" s="33" t="s">
        <v>886</v>
      </c>
      <c r="C721" s="148"/>
      <c r="D721" s="149">
        <f>SUM(D722)</f>
        <v>2017700000</v>
      </c>
      <c r="E721" s="149">
        <f>SUM(E722)</f>
        <v>-1442466992</v>
      </c>
      <c r="F721" s="150">
        <f t="shared" si="125"/>
        <v>575233008</v>
      </c>
      <c r="G721" s="25">
        <f t="shared" si="129"/>
        <v>2.2263387719751383E-3</v>
      </c>
      <c r="H721" s="149">
        <f>SUM(H722)</f>
        <v>0</v>
      </c>
      <c r="I721" s="151">
        <f t="shared" si="126"/>
        <v>575233008</v>
      </c>
      <c r="J721" s="149">
        <f>SUM(J722)</f>
        <v>25018797</v>
      </c>
      <c r="K721" s="25">
        <f t="shared" si="130"/>
        <v>4.3493326446941305</v>
      </c>
      <c r="L721" s="150">
        <f t="shared" si="128"/>
        <v>210441167</v>
      </c>
      <c r="M721" s="25">
        <f t="shared" si="131"/>
        <v>36.583638990341107</v>
      </c>
      <c r="N721" s="149">
        <f>SUM(N722)</f>
        <v>235459964</v>
      </c>
      <c r="O721" s="25">
        <f t="shared" si="132"/>
        <v>40.932971635035244</v>
      </c>
      <c r="P721" s="151">
        <f t="shared" si="127"/>
        <v>339773044</v>
      </c>
      <c r="R721" s="152">
        <f>SUM('[1]gastos ctas'!E721+[2]gctas!E721+[6]ct!E721)</f>
        <v>-1442466992</v>
      </c>
      <c r="S721" s="191">
        <f t="shared" si="133"/>
        <v>0</v>
      </c>
    </row>
    <row r="722" spans="1:19" ht="26.25" x14ac:dyDescent="0.25">
      <c r="A722" s="175">
        <v>3311401155718</v>
      </c>
      <c r="B722" s="33" t="s">
        <v>884</v>
      </c>
      <c r="C722" s="148"/>
      <c r="D722" s="152">
        <f>SUM('[1]gastos ctas'!D722+[2]gctas!D722+[6]ct!D722)</f>
        <v>2017700000</v>
      </c>
      <c r="E722" s="152">
        <f>SUM('[1]gastos ctas'!E722+[2]gctas!E722+[6]ct!E722)</f>
        <v>-1442466992</v>
      </c>
      <c r="F722" s="150">
        <f t="shared" si="125"/>
        <v>575233008</v>
      </c>
      <c r="G722" s="25">
        <f t="shared" si="129"/>
        <v>2.2263387719751383E-3</v>
      </c>
      <c r="H722" s="152"/>
      <c r="I722" s="151">
        <f t="shared" si="126"/>
        <v>575233008</v>
      </c>
      <c r="J722" s="152">
        <f>SUM('[1]gastos ctas'!J722+[2]gctas!J722+[6]ct!J722)</f>
        <v>25018797</v>
      </c>
      <c r="K722" s="25">
        <f t="shared" si="130"/>
        <v>4.3493326446941305</v>
      </c>
      <c r="L722" s="150">
        <f t="shared" si="128"/>
        <v>210441167</v>
      </c>
      <c r="M722" s="25">
        <f t="shared" si="131"/>
        <v>36.583638990341107</v>
      </c>
      <c r="N722" s="152">
        <f>SUM('[1]gastos ctas'!N722+[2]gctas!N722+[6]ct!N722)</f>
        <v>235459964</v>
      </c>
      <c r="O722" s="25">
        <f t="shared" si="132"/>
        <v>40.932971635035244</v>
      </c>
      <c r="P722" s="151">
        <f t="shared" si="127"/>
        <v>339773044</v>
      </c>
      <c r="R722" s="152">
        <f>SUM('[1]gastos ctas'!E722+[2]gctas!E722+[6]ct!E722)</f>
        <v>-1442466992</v>
      </c>
      <c r="S722" s="191">
        <f t="shared" si="133"/>
        <v>0</v>
      </c>
    </row>
    <row r="723" spans="1:19" ht="26.25" hidden="1" x14ac:dyDescent="0.25">
      <c r="A723" s="175">
        <v>3311401157334</v>
      </c>
      <c r="B723" s="33" t="s">
        <v>887</v>
      </c>
      <c r="C723" s="148"/>
      <c r="D723" s="149">
        <f>SUM(D724)</f>
        <v>0</v>
      </c>
      <c r="E723" s="149">
        <f>SUM(E724)</f>
        <v>0</v>
      </c>
      <c r="F723" s="150">
        <f t="shared" ref="F723:F786" si="134">SUM(D723+E723)</f>
        <v>0</v>
      </c>
      <c r="G723" s="25">
        <f t="shared" si="129"/>
        <v>0</v>
      </c>
      <c r="H723" s="149">
        <f>SUM(H724)</f>
        <v>0</v>
      </c>
      <c r="I723" s="151">
        <f t="shared" si="126"/>
        <v>0</v>
      </c>
      <c r="J723" s="149">
        <f>SUM(J724)</f>
        <v>0</v>
      </c>
      <c r="K723" s="25">
        <f t="shared" si="130"/>
        <v>0</v>
      </c>
      <c r="L723" s="150">
        <f t="shared" si="128"/>
        <v>0</v>
      </c>
      <c r="M723" s="25">
        <f t="shared" si="131"/>
        <v>0</v>
      </c>
      <c r="N723" s="149">
        <f>SUM(N724)</f>
        <v>0</v>
      </c>
      <c r="O723" s="25">
        <f t="shared" si="132"/>
        <v>0</v>
      </c>
      <c r="P723" s="151">
        <f t="shared" si="127"/>
        <v>0</v>
      </c>
      <c r="R723" s="152">
        <f>SUM('[1]gastos ctas'!E723+[2]gctas!E723+[6]ct!E723)</f>
        <v>0</v>
      </c>
      <c r="S723" s="191">
        <f t="shared" si="133"/>
        <v>0</v>
      </c>
    </row>
    <row r="724" spans="1:19" hidden="1" x14ac:dyDescent="0.25">
      <c r="A724" s="175">
        <v>3311401157334</v>
      </c>
      <c r="B724" s="33" t="s">
        <v>875</v>
      </c>
      <c r="C724" s="148"/>
      <c r="D724" s="152">
        <f>SUM('[1]gastos ctas'!D724+[2]gctas!D724+[6]ct!D724)</f>
        <v>0</v>
      </c>
      <c r="E724" s="152">
        <f>SUM('[1]gastos ctas'!E724+[2]gctas!E724+[6]ct!E724)</f>
        <v>0</v>
      </c>
      <c r="F724" s="150">
        <f t="shared" si="134"/>
        <v>0</v>
      </c>
      <c r="G724" s="25">
        <f t="shared" si="129"/>
        <v>0</v>
      </c>
      <c r="H724" s="152"/>
      <c r="I724" s="151">
        <f t="shared" ref="I724:I787" si="135">SUM(F724-H724)</f>
        <v>0</v>
      </c>
      <c r="J724" s="152">
        <f>SUM('[1]gastos ctas'!J724+[2]gctas!J724+[6]ct!J724)</f>
        <v>0</v>
      </c>
      <c r="K724" s="25">
        <f t="shared" si="130"/>
        <v>0</v>
      </c>
      <c r="L724" s="150">
        <f t="shared" si="128"/>
        <v>0</v>
      </c>
      <c r="M724" s="25">
        <f t="shared" si="131"/>
        <v>0</v>
      </c>
      <c r="N724" s="152">
        <f>SUM('[1]gastos ctas'!N724+[2]gctas!N724+[6]ct!N724)</f>
        <v>0</v>
      </c>
      <c r="O724" s="25">
        <f t="shared" si="132"/>
        <v>0</v>
      </c>
      <c r="P724" s="151">
        <f t="shared" si="127"/>
        <v>0</v>
      </c>
      <c r="R724" s="152">
        <f>SUM('[1]gastos ctas'!E724+[2]gctas!E724+[6]ct!E724)</f>
        <v>0</v>
      </c>
      <c r="S724" s="191">
        <f t="shared" si="133"/>
        <v>0</v>
      </c>
    </row>
    <row r="725" spans="1:19" x14ac:dyDescent="0.25">
      <c r="A725" s="175">
        <v>3311401150208</v>
      </c>
      <c r="B725" s="176" t="s">
        <v>888</v>
      </c>
      <c r="C725" s="148"/>
      <c r="D725" s="149">
        <f>SUM(D726)</f>
        <v>17854879000</v>
      </c>
      <c r="E725" s="149">
        <f>SUM(E726)</f>
        <v>2188447338</v>
      </c>
      <c r="F725" s="150">
        <f t="shared" si="134"/>
        <v>20043326338</v>
      </c>
      <c r="G725" s="25">
        <f t="shared" si="129"/>
        <v>7.7574189806645905E-2</v>
      </c>
      <c r="H725" s="149">
        <f>SUM(H726)</f>
        <v>0</v>
      </c>
      <c r="I725" s="151">
        <f t="shared" si="135"/>
        <v>20043326338</v>
      </c>
      <c r="J725" s="149">
        <f>SUM(J726)</f>
        <v>237326135</v>
      </c>
      <c r="K725" s="25">
        <f t="shared" si="130"/>
        <v>1.1840656136504402</v>
      </c>
      <c r="L725" s="150">
        <f t="shared" si="128"/>
        <v>594664142</v>
      </c>
      <c r="M725" s="25">
        <f t="shared" si="131"/>
        <v>2.9668934785169889</v>
      </c>
      <c r="N725" s="149">
        <f>SUM(N726)</f>
        <v>831990277</v>
      </c>
      <c r="O725" s="25">
        <f t="shared" si="132"/>
        <v>4.1509590921674295</v>
      </c>
      <c r="P725" s="151">
        <f t="shared" si="127"/>
        <v>19211336061</v>
      </c>
      <c r="R725" s="152">
        <f>SUM('[1]gastos ctas'!E725+[2]gctas!E725+[6]ct!E725)</f>
        <v>2188447338</v>
      </c>
      <c r="S725" s="191">
        <f t="shared" si="133"/>
        <v>0</v>
      </c>
    </row>
    <row r="726" spans="1:19" x14ac:dyDescent="0.25">
      <c r="A726" s="175">
        <v>3311401150208170</v>
      </c>
      <c r="B726" s="176" t="s">
        <v>889</v>
      </c>
      <c r="C726" s="148"/>
      <c r="D726" s="152">
        <f>SUM('[1]gastos ctas'!D726+[2]gctas!D726+[6]ct!D726)</f>
        <v>17854879000</v>
      </c>
      <c r="E726" s="152">
        <f>SUM('[1]gastos ctas'!E726+[2]gctas!E726+[6]ct!E726)</f>
        <v>2188447338</v>
      </c>
      <c r="F726" s="150">
        <f t="shared" si="134"/>
        <v>20043326338</v>
      </c>
      <c r="G726" s="25">
        <f t="shared" si="129"/>
        <v>7.7574189806645905E-2</v>
      </c>
      <c r="H726" s="152"/>
      <c r="I726" s="151">
        <f t="shared" si="135"/>
        <v>20043326338</v>
      </c>
      <c r="J726" s="152">
        <f>SUM('[1]gastos ctas'!J726+[2]gctas!J726+[6]ct!J726)</f>
        <v>237326135</v>
      </c>
      <c r="K726" s="25">
        <f t="shared" si="130"/>
        <v>1.1840656136504402</v>
      </c>
      <c r="L726" s="150">
        <f t="shared" si="128"/>
        <v>594664142</v>
      </c>
      <c r="M726" s="25">
        <f t="shared" si="131"/>
        <v>2.9668934785169889</v>
      </c>
      <c r="N726" s="152">
        <f>SUM('[1]gastos ctas'!N726+[2]gctas!N726+[6]ct!N726)</f>
        <v>831990277</v>
      </c>
      <c r="O726" s="25">
        <f t="shared" si="132"/>
        <v>4.1509590921674295</v>
      </c>
      <c r="P726" s="151">
        <f t="shared" si="127"/>
        <v>19211336061</v>
      </c>
      <c r="R726" s="152">
        <f>SUM('[1]gastos ctas'!E726+[2]gctas!E726+[6]ct!E726)</f>
        <v>2188447338</v>
      </c>
      <c r="S726" s="191">
        <f t="shared" si="133"/>
        <v>0</v>
      </c>
    </row>
    <row r="727" spans="1:19" x14ac:dyDescent="0.25">
      <c r="A727" s="147">
        <v>3311401150435</v>
      </c>
      <c r="B727" s="33" t="s">
        <v>890</v>
      </c>
      <c r="C727" s="148"/>
      <c r="D727" s="149">
        <f>SUM(D728)</f>
        <v>47980300000</v>
      </c>
      <c r="E727" s="149">
        <f>SUM(E728)</f>
        <v>0</v>
      </c>
      <c r="F727" s="150">
        <f t="shared" si="134"/>
        <v>47980300000</v>
      </c>
      <c r="G727" s="25">
        <f t="shared" si="129"/>
        <v>0.18569936129429956</v>
      </c>
      <c r="H727" s="149">
        <f>SUM(H728)</f>
        <v>0</v>
      </c>
      <c r="I727" s="151">
        <f t="shared" si="135"/>
        <v>47980300000</v>
      </c>
      <c r="J727" s="149">
        <f>SUM(J728)</f>
        <v>435276807</v>
      </c>
      <c r="K727" s="25">
        <f t="shared" si="130"/>
        <v>0.90719901084403387</v>
      </c>
      <c r="L727" s="150">
        <f t="shared" si="128"/>
        <v>1354025840</v>
      </c>
      <c r="M727" s="25">
        <f t="shared" si="131"/>
        <v>2.8220453811251702</v>
      </c>
      <c r="N727" s="149">
        <f>SUM(N728)</f>
        <v>1789302647</v>
      </c>
      <c r="O727" s="25">
        <f t="shared" si="132"/>
        <v>3.7292443919692038</v>
      </c>
      <c r="P727" s="151">
        <f t="shared" si="127"/>
        <v>46190997353</v>
      </c>
      <c r="R727" s="152">
        <f>SUM('[1]gastos ctas'!E727+[2]gctas!E727+[6]ct!E727)</f>
        <v>0</v>
      </c>
      <c r="S727" s="191">
        <f t="shared" si="133"/>
        <v>0</v>
      </c>
    </row>
    <row r="728" spans="1:19" ht="26.25" x14ac:dyDescent="0.25">
      <c r="A728" s="147">
        <v>3311401150435170</v>
      </c>
      <c r="B728" s="33" t="s">
        <v>891</v>
      </c>
      <c r="C728" s="148"/>
      <c r="D728" s="152">
        <f>SUM('[1]gastos ctas'!D728+[2]gctas!D728+[6]ct!D728)</f>
        <v>47980300000</v>
      </c>
      <c r="E728" s="152">
        <f>SUM('[1]gastos ctas'!E728+[2]gctas!E728+[6]ct!E728)</f>
        <v>0</v>
      </c>
      <c r="F728" s="150">
        <f t="shared" si="134"/>
        <v>47980300000</v>
      </c>
      <c r="G728" s="25">
        <f t="shared" si="129"/>
        <v>0.18569936129429956</v>
      </c>
      <c r="H728" s="152"/>
      <c r="I728" s="151">
        <f t="shared" si="135"/>
        <v>47980300000</v>
      </c>
      <c r="J728" s="152">
        <f>SUM('[1]gastos ctas'!J728+[2]gctas!J728+[6]ct!J728)</f>
        <v>435276807</v>
      </c>
      <c r="K728" s="25">
        <f t="shared" si="130"/>
        <v>0.90719901084403387</v>
      </c>
      <c r="L728" s="150">
        <f t="shared" si="128"/>
        <v>1354025840</v>
      </c>
      <c r="M728" s="25">
        <f t="shared" si="131"/>
        <v>2.8220453811251702</v>
      </c>
      <c r="N728" s="152">
        <f>SUM('[1]gastos ctas'!N728+[2]gctas!N728+[6]ct!N728)</f>
        <v>1789302647</v>
      </c>
      <c r="O728" s="25">
        <f t="shared" si="132"/>
        <v>3.7292443919692038</v>
      </c>
      <c r="P728" s="151">
        <f t="shared" si="127"/>
        <v>46190997353</v>
      </c>
      <c r="R728" s="152">
        <f>SUM('[1]gastos ctas'!E728+[2]gctas!E728+[6]ct!E728)</f>
        <v>0</v>
      </c>
      <c r="S728" s="191">
        <f t="shared" si="133"/>
        <v>0</v>
      </c>
    </row>
    <row r="729" spans="1:19" x14ac:dyDescent="0.25">
      <c r="A729" s="175">
        <v>3311401150471</v>
      </c>
      <c r="B729" s="176" t="s">
        <v>892</v>
      </c>
      <c r="C729" s="148"/>
      <c r="D729" s="149">
        <f>SUM(D730)</f>
        <v>6562100000</v>
      </c>
      <c r="E729" s="149">
        <f>SUM(E730)</f>
        <v>0</v>
      </c>
      <c r="F729" s="150">
        <f t="shared" si="134"/>
        <v>6562100000</v>
      </c>
      <c r="G729" s="25">
        <f t="shared" si="129"/>
        <v>2.5397460598398161E-2</v>
      </c>
      <c r="H729" s="149">
        <f>SUM(H730)</f>
        <v>0</v>
      </c>
      <c r="I729" s="151">
        <f t="shared" si="135"/>
        <v>6562100000</v>
      </c>
      <c r="J729" s="149">
        <f>SUM(J730)</f>
        <v>341765375</v>
      </c>
      <c r="K729" s="25">
        <f t="shared" si="130"/>
        <v>5.2081707837430091</v>
      </c>
      <c r="L729" s="150">
        <f t="shared" si="128"/>
        <v>857634908</v>
      </c>
      <c r="M729" s="25">
        <f t="shared" si="131"/>
        <v>13.069519025921581</v>
      </c>
      <c r="N729" s="149">
        <f>SUM(N730)</f>
        <v>1199400283</v>
      </c>
      <c r="O729" s="25">
        <f t="shared" si="132"/>
        <v>18.277689809664587</v>
      </c>
      <c r="P729" s="151">
        <f t="shared" si="127"/>
        <v>5362699717</v>
      </c>
      <c r="R729" s="152">
        <f>SUM('[1]gastos ctas'!E729+[2]gctas!E729+[6]ct!E729)</f>
        <v>0</v>
      </c>
      <c r="S729" s="191">
        <f t="shared" si="133"/>
        <v>0</v>
      </c>
    </row>
    <row r="730" spans="1:19" x14ac:dyDescent="0.25">
      <c r="A730" s="175">
        <v>3311401150471170</v>
      </c>
      <c r="B730" s="176" t="s">
        <v>893</v>
      </c>
      <c r="C730" s="148"/>
      <c r="D730" s="152">
        <f>SUM('[1]gastos ctas'!D730+[2]gctas!D730+[6]ct!D730)</f>
        <v>6562100000</v>
      </c>
      <c r="E730" s="152">
        <f>SUM('[1]gastos ctas'!E730+[2]gctas!E730+[6]ct!E730)</f>
        <v>0</v>
      </c>
      <c r="F730" s="150">
        <f t="shared" si="134"/>
        <v>6562100000</v>
      </c>
      <c r="G730" s="25">
        <f t="shared" si="129"/>
        <v>2.5397460598398161E-2</v>
      </c>
      <c r="H730" s="152"/>
      <c r="I730" s="151">
        <f t="shared" si="135"/>
        <v>6562100000</v>
      </c>
      <c r="J730" s="152">
        <f>SUM('[1]gastos ctas'!J730+[2]gctas!J730+[6]ct!J730)</f>
        <v>341765375</v>
      </c>
      <c r="K730" s="25">
        <f t="shared" si="130"/>
        <v>5.2081707837430091</v>
      </c>
      <c r="L730" s="150">
        <f t="shared" si="128"/>
        <v>857634908</v>
      </c>
      <c r="M730" s="25">
        <f t="shared" si="131"/>
        <v>13.069519025921581</v>
      </c>
      <c r="N730" s="152">
        <f>SUM('[1]gastos ctas'!N730+[2]gctas!N730+[6]ct!N730)</f>
        <v>1199400283</v>
      </c>
      <c r="O730" s="25">
        <f t="shared" si="132"/>
        <v>18.277689809664587</v>
      </c>
      <c r="P730" s="151">
        <f t="shared" ref="P730:P793" si="136">SUM(F730-N730)</f>
        <v>5362699717</v>
      </c>
      <c r="R730" s="152">
        <f>SUM('[1]gastos ctas'!E730+[2]gctas!E730+[6]ct!E730)</f>
        <v>0</v>
      </c>
      <c r="S730" s="191">
        <f t="shared" si="133"/>
        <v>0</v>
      </c>
    </row>
    <row r="731" spans="1:19" ht="26.25" x14ac:dyDescent="0.25">
      <c r="A731" s="147">
        <v>3311401150487</v>
      </c>
      <c r="B731" s="33" t="s">
        <v>894</v>
      </c>
      <c r="C731" s="148"/>
      <c r="D731" s="149">
        <f>SUM(D732)</f>
        <v>1464873000</v>
      </c>
      <c r="E731" s="149">
        <f>SUM(E732)</f>
        <v>0</v>
      </c>
      <c r="F731" s="150">
        <f t="shared" si="134"/>
        <v>1464873000</v>
      </c>
      <c r="G731" s="25">
        <f t="shared" si="129"/>
        <v>5.6695347981830981E-3</v>
      </c>
      <c r="H731" s="149">
        <f>SUM(H732)</f>
        <v>0</v>
      </c>
      <c r="I731" s="151">
        <f t="shared" si="135"/>
        <v>1464873000</v>
      </c>
      <c r="J731" s="149">
        <f>SUM(J732)</f>
        <v>148594490</v>
      </c>
      <c r="K731" s="25">
        <f t="shared" si="130"/>
        <v>10.143847964977169</v>
      </c>
      <c r="L731" s="150">
        <f t="shared" ref="L731:L794" si="137">SUM(N731-J731)</f>
        <v>704984977</v>
      </c>
      <c r="M731" s="25">
        <f t="shared" si="131"/>
        <v>48.126013449630108</v>
      </c>
      <c r="N731" s="149">
        <f>SUM(N732)</f>
        <v>853579467</v>
      </c>
      <c r="O731" s="25">
        <f t="shared" si="132"/>
        <v>58.26986141460727</v>
      </c>
      <c r="P731" s="151">
        <f t="shared" si="136"/>
        <v>611293533</v>
      </c>
      <c r="R731" s="152">
        <f>SUM('[1]gastos ctas'!E731+[2]gctas!E731+[6]ct!E731)</f>
        <v>0</v>
      </c>
      <c r="S731" s="191">
        <f t="shared" si="133"/>
        <v>0</v>
      </c>
    </row>
    <row r="732" spans="1:19" ht="26.25" x14ac:dyDescent="0.25">
      <c r="A732" s="147">
        <v>3311401150487170</v>
      </c>
      <c r="B732" s="33" t="s">
        <v>894</v>
      </c>
      <c r="C732" s="148"/>
      <c r="D732" s="152">
        <f>SUM('[1]gastos ctas'!D732+[2]gctas!D732+[6]ct!D732)</f>
        <v>1464873000</v>
      </c>
      <c r="E732" s="152">
        <f>SUM('[1]gastos ctas'!E732+[2]gctas!E732+[6]ct!E732)</f>
        <v>0</v>
      </c>
      <c r="F732" s="150">
        <f t="shared" si="134"/>
        <v>1464873000</v>
      </c>
      <c r="G732" s="25">
        <f t="shared" si="129"/>
        <v>5.6695347981830981E-3</v>
      </c>
      <c r="H732" s="152"/>
      <c r="I732" s="151">
        <f t="shared" si="135"/>
        <v>1464873000</v>
      </c>
      <c r="J732" s="152">
        <f>SUM('[1]gastos ctas'!J732+[2]gctas!J732+[6]ct!J732)</f>
        <v>148594490</v>
      </c>
      <c r="K732" s="25">
        <f t="shared" si="130"/>
        <v>10.143847964977169</v>
      </c>
      <c r="L732" s="150">
        <f t="shared" si="137"/>
        <v>704984977</v>
      </c>
      <c r="M732" s="25">
        <f t="shared" si="131"/>
        <v>48.126013449630108</v>
      </c>
      <c r="N732" s="152">
        <f>SUM('[1]gastos ctas'!N732+[2]gctas!N732+[6]ct!N732)</f>
        <v>853579467</v>
      </c>
      <c r="O732" s="25">
        <f t="shared" si="132"/>
        <v>58.26986141460727</v>
      </c>
      <c r="P732" s="151">
        <f t="shared" si="136"/>
        <v>611293533</v>
      </c>
      <c r="R732" s="152">
        <f>SUM('[1]gastos ctas'!E732+[2]gctas!E732+[6]ct!E732)</f>
        <v>0</v>
      </c>
      <c r="S732" s="191">
        <f t="shared" si="133"/>
        <v>0</v>
      </c>
    </row>
    <row r="733" spans="1:19" ht="39" x14ac:dyDescent="0.25">
      <c r="A733" s="147">
        <v>3311401150488</v>
      </c>
      <c r="B733" s="33" t="s">
        <v>895</v>
      </c>
      <c r="C733" s="148"/>
      <c r="D733" s="149">
        <f>SUM(D734)</f>
        <v>97178867000</v>
      </c>
      <c r="E733" s="149">
        <f>SUM(E734)</f>
        <v>0</v>
      </c>
      <c r="F733" s="150">
        <f t="shared" si="134"/>
        <v>97178867000</v>
      </c>
      <c r="G733" s="25">
        <f t="shared" si="129"/>
        <v>0.37611381198541249</v>
      </c>
      <c r="H733" s="149">
        <f>SUM(H734)</f>
        <v>0</v>
      </c>
      <c r="I733" s="151">
        <f t="shared" si="135"/>
        <v>97178867000</v>
      </c>
      <c r="J733" s="149">
        <f>SUM(J734)</f>
        <v>570516384</v>
      </c>
      <c r="K733" s="25">
        <f t="shared" si="130"/>
        <v>0.58707865363361356</v>
      </c>
      <c r="L733" s="150">
        <f t="shared" si="137"/>
        <v>11907714078</v>
      </c>
      <c r="M733" s="25">
        <f t="shared" si="131"/>
        <v>12.253398753866929</v>
      </c>
      <c r="N733" s="149">
        <f>SUM(N734)</f>
        <v>12478230462</v>
      </c>
      <c r="O733" s="25">
        <f t="shared" si="132"/>
        <v>12.840477407500542</v>
      </c>
      <c r="P733" s="151">
        <f t="shared" si="136"/>
        <v>84700636538</v>
      </c>
      <c r="R733" s="152">
        <f>SUM('[1]gastos ctas'!E733+[2]gctas!E733+[6]ct!E733)</f>
        <v>0</v>
      </c>
      <c r="S733" s="191">
        <f t="shared" si="133"/>
        <v>0</v>
      </c>
    </row>
    <row r="734" spans="1:19" ht="39" x14ac:dyDescent="0.25">
      <c r="A734" s="147">
        <v>3311401150488170</v>
      </c>
      <c r="B734" s="33" t="s">
        <v>895</v>
      </c>
      <c r="C734" s="148"/>
      <c r="D734" s="152">
        <f>SUM('[1]gastos ctas'!D734+[2]gctas!D734+[6]ct!D734)</f>
        <v>97178867000</v>
      </c>
      <c r="E734" s="152">
        <f>SUM('[1]gastos ctas'!E734+[2]gctas!E734+[6]ct!E734)</f>
        <v>0</v>
      </c>
      <c r="F734" s="150">
        <f t="shared" si="134"/>
        <v>97178867000</v>
      </c>
      <c r="G734" s="25">
        <f t="shared" si="129"/>
        <v>0.37611381198541249</v>
      </c>
      <c r="H734" s="152"/>
      <c r="I734" s="151">
        <f t="shared" si="135"/>
        <v>97178867000</v>
      </c>
      <c r="J734" s="152">
        <f>SUM('[1]gastos ctas'!J734+[2]gctas!J734+[6]ct!J734)</f>
        <v>570516384</v>
      </c>
      <c r="K734" s="25">
        <f t="shared" si="130"/>
        <v>0.58707865363361356</v>
      </c>
      <c r="L734" s="150">
        <f t="shared" si="137"/>
        <v>11907714078</v>
      </c>
      <c r="M734" s="25">
        <f t="shared" si="131"/>
        <v>12.253398753866929</v>
      </c>
      <c r="N734" s="152">
        <f>SUM('[1]gastos ctas'!N734+[2]gctas!N734+[6]ct!N734)</f>
        <v>12478230462</v>
      </c>
      <c r="O734" s="25">
        <f t="shared" si="132"/>
        <v>12.840477407500542</v>
      </c>
      <c r="P734" s="151">
        <f t="shared" si="136"/>
        <v>84700636538</v>
      </c>
      <c r="R734" s="152">
        <f>SUM('[1]gastos ctas'!E734+[2]gctas!E734+[6]ct!E734)</f>
        <v>0</v>
      </c>
      <c r="S734" s="191">
        <f t="shared" si="133"/>
        <v>0</v>
      </c>
    </row>
    <row r="735" spans="1:19" ht="26.25" x14ac:dyDescent="0.25">
      <c r="A735" s="175">
        <v>3311401150691</v>
      </c>
      <c r="B735" s="176" t="s">
        <v>896</v>
      </c>
      <c r="C735" s="148"/>
      <c r="D735" s="149">
        <f>SUM(D736)</f>
        <v>22645583000</v>
      </c>
      <c r="E735" s="149">
        <f>SUM(E736)</f>
        <v>2249005642</v>
      </c>
      <c r="F735" s="150">
        <f t="shared" si="134"/>
        <v>24894588642</v>
      </c>
      <c r="G735" s="25">
        <f t="shared" si="129"/>
        <v>9.6350152260484517E-2</v>
      </c>
      <c r="H735" s="149">
        <f>SUM(H736)</f>
        <v>0</v>
      </c>
      <c r="I735" s="151">
        <f t="shared" si="135"/>
        <v>24894588642</v>
      </c>
      <c r="J735" s="149">
        <f>SUM(J736)</f>
        <v>273855835</v>
      </c>
      <c r="K735" s="25">
        <f t="shared" si="130"/>
        <v>1.1000616999068387</v>
      </c>
      <c r="L735" s="150">
        <f t="shared" si="137"/>
        <v>800981768</v>
      </c>
      <c r="M735" s="25">
        <f t="shared" si="131"/>
        <v>3.2174934863099232</v>
      </c>
      <c r="N735" s="149">
        <f>SUM(N736)</f>
        <v>1074837603</v>
      </c>
      <c r="O735" s="25">
        <f t="shared" si="132"/>
        <v>4.3175551862167625</v>
      </c>
      <c r="P735" s="151">
        <f t="shared" si="136"/>
        <v>23819751039</v>
      </c>
      <c r="R735" s="152">
        <f>SUM('[1]gastos ctas'!E735+[2]gctas!E735+[6]ct!E735)</f>
        <v>2249005642</v>
      </c>
      <c r="S735" s="191">
        <f t="shared" si="133"/>
        <v>0</v>
      </c>
    </row>
    <row r="736" spans="1:19" ht="26.25" x14ac:dyDescent="0.25">
      <c r="A736" s="175">
        <v>3311401150691170</v>
      </c>
      <c r="B736" s="176" t="s">
        <v>897</v>
      </c>
      <c r="C736" s="148"/>
      <c r="D736" s="152">
        <f>SUM('[1]gastos ctas'!D736+[2]gctas!D736+[6]ct!D736)</f>
        <v>22645583000</v>
      </c>
      <c r="E736" s="152">
        <f>SUM('[1]gastos ctas'!E736+[2]gctas!E736+[6]ct!E736)</f>
        <v>2249005642</v>
      </c>
      <c r="F736" s="150">
        <f t="shared" si="134"/>
        <v>24894588642</v>
      </c>
      <c r="G736" s="25">
        <f t="shared" si="129"/>
        <v>9.6350152260484517E-2</v>
      </c>
      <c r="H736" s="152"/>
      <c r="I736" s="151">
        <f t="shared" si="135"/>
        <v>24894588642</v>
      </c>
      <c r="J736" s="152">
        <f>SUM('[1]gastos ctas'!J736+[2]gctas!J736+[6]ct!J736)</f>
        <v>273855835</v>
      </c>
      <c r="K736" s="25">
        <f t="shared" si="130"/>
        <v>1.1000616999068387</v>
      </c>
      <c r="L736" s="150">
        <f t="shared" si="137"/>
        <v>800981768</v>
      </c>
      <c r="M736" s="25">
        <f t="shared" si="131"/>
        <v>3.2174934863099232</v>
      </c>
      <c r="N736" s="152">
        <f>SUM('[1]gastos ctas'!N736+[2]gctas!N736+[6]ct!N736)</f>
        <v>1074837603</v>
      </c>
      <c r="O736" s="25">
        <f t="shared" si="132"/>
        <v>4.3175551862167625</v>
      </c>
      <c r="P736" s="151">
        <f t="shared" si="136"/>
        <v>23819751039</v>
      </c>
      <c r="R736" s="152">
        <f>SUM('[1]gastos ctas'!E736+[2]gctas!E736+[6]ct!E736)</f>
        <v>2249005642</v>
      </c>
      <c r="S736" s="191">
        <f t="shared" si="133"/>
        <v>0</v>
      </c>
    </row>
    <row r="737" spans="1:19" ht="26.25" x14ac:dyDescent="0.25">
      <c r="A737" s="147">
        <v>3311401150796</v>
      </c>
      <c r="B737" s="33" t="s">
        <v>898</v>
      </c>
      <c r="C737" s="148"/>
      <c r="D737" s="149">
        <f>SUM(D738)</f>
        <v>300000000</v>
      </c>
      <c r="E737" s="149">
        <f>SUM(E738)</f>
        <v>0</v>
      </c>
      <c r="F737" s="150">
        <f t="shared" si="134"/>
        <v>300000000</v>
      </c>
      <c r="G737" s="25">
        <f t="shared" ref="G737:G801" si="138">IF(OR(F737=0,F$7=0),0,F737/F$7)*100</f>
        <v>1.1610975418721824E-3</v>
      </c>
      <c r="H737" s="149">
        <f>SUM(H738)</f>
        <v>0</v>
      </c>
      <c r="I737" s="151">
        <f t="shared" si="135"/>
        <v>300000000</v>
      </c>
      <c r="J737" s="149">
        <f>SUM(J738)</f>
        <v>0</v>
      </c>
      <c r="K737" s="25">
        <f t="shared" si="130"/>
        <v>0</v>
      </c>
      <c r="L737" s="150">
        <f t="shared" si="137"/>
        <v>266000000</v>
      </c>
      <c r="M737" s="25">
        <f t="shared" si="131"/>
        <v>88.666666666666671</v>
      </c>
      <c r="N737" s="149">
        <f>SUM(N738)</f>
        <v>266000000</v>
      </c>
      <c r="O737" s="25">
        <f t="shared" si="132"/>
        <v>88.666666666666671</v>
      </c>
      <c r="P737" s="151">
        <f t="shared" si="136"/>
        <v>34000000</v>
      </c>
      <c r="R737" s="152">
        <f>SUM('[1]gastos ctas'!E737+[2]gctas!E737+[6]ct!E737)</f>
        <v>0</v>
      </c>
      <c r="S737" s="191">
        <f t="shared" si="133"/>
        <v>0</v>
      </c>
    </row>
    <row r="738" spans="1:19" ht="26.25" x14ac:dyDescent="0.25">
      <c r="A738" s="147">
        <v>3311401150796170</v>
      </c>
      <c r="B738" s="33" t="s">
        <v>898</v>
      </c>
      <c r="C738" s="148"/>
      <c r="D738" s="152">
        <f>SUM('[1]gastos ctas'!D738+[2]gctas!D738+[6]ct!D738)</f>
        <v>300000000</v>
      </c>
      <c r="E738" s="152">
        <f>SUM('[1]gastos ctas'!E738+[2]gctas!E738+[6]ct!E738)</f>
        <v>0</v>
      </c>
      <c r="F738" s="150">
        <f t="shared" si="134"/>
        <v>300000000</v>
      </c>
      <c r="G738" s="25">
        <f t="shared" si="138"/>
        <v>1.1610975418721824E-3</v>
      </c>
      <c r="H738" s="152"/>
      <c r="I738" s="151">
        <f t="shared" si="135"/>
        <v>300000000</v>
      </c>
      <c r="J738" s="152">
        <f>SUM('[1]gastos ctas'!J738+[2]gctas!J738+[6]ct!J738)</f>
        <v>0</v>
      </c>
      <c r="K738" s="25">
        <f t="shared" si="130"/>
        <v>0</v>
      </c>
      <c r="L738" s="150">
        <f t="shared" si="137"/>
        <v>266000000</v>
      </c>
      <c r="M738" s="25">
        <f t="shared" si="131"/>
        <v>88.666666666666671</v>
      </c>
      <c r="N738" s="152">
        <f>SUM('[1]gastos ctas'!N738+[2]gctas!N738+[6]ct!N738)</f>
        <v>266000000</v>
      </c>
      <c r="O738" s="25">
        <f t="shared" si="132"/>
        <v>88.666666666666671</v>
      </c>
      <c r="P738" s="151">
        <f t="shared" si="136"/>
        <v>34000000</v>
      </c>
      <c r="R738" s="152">
        <f>SUM('[1]gastos ctas'!E738+[2]gctas!E738+[6]ct!E738)</f>
        <v>0</v>
      </c>
      <c r="S738" s="191">
        <f t="shared" si="133"/>
        <v>0</v>
      </c>
    </row>
    <row r="739" spans="1:19" ht="39" x14ac:dyDescent="0.25">
      <c r="A739" s="147">
        <v>3311401150802</v>
      </c>
      <c r="B739" s="33" t="s">
        <v>899</v>
      </c>
      <c r="C739" s="148"/>
      <c r="D739" s="149">
        <f>SUM(D740:D741)</f>
        <v>1611700000</v>
      </c>
      <c r="E739" s="149">
        <f>SUM(E740:E741)</f>
        <v>0</v>
      </c>
      <c r="F739" s="150">
        <f t="shared" si="134"/>
        <v>1611700000</v>
      </c>
      <c r="G739" s="25">
        <f t="shared" si="138"/>
        <v>6.2378030274513208E-3</v>
      </c>
      <c r="H739" s="149">
        <f>SUM(H740:H741)</f>
        <v>0</v>
      </c>
      <c r="I739" s="151">
        <f t="shared" si="135"/>
        <v>1611700000</v>
      </c>
      <c r="J739" s="149">
        <f>SUM(J740:J741)</f>
        <v>48539999</v>
      </c>
      <c r="K739" s="25">
        <f t="shared" si="130"/>
        <v>3.0117266861078367</v>
      </c>
      <c r="L739" s="150">
        <f t="shared" si="137"/>
        <v>1513760001</v>
      </c>
      <c r="M739" s="25">
        <f t="shared" si="131"/>
        <v>93.923186759322448</v>
      </c>
      <c r="N739" s="149">
        <f>SUM(N740:N741)</f>
        <v>1562300000</v>
      </c>
      <c r="O739" s="25">
        <f t="shared" si="132"/>
        <v>96.934913445430297</v>
      </c>
      <c r="P739" s="151">
        <f t="shared" si="136"/>
        <v>49400000</v>
      </c>
      <c r="R739" s="152">
        <f>SUM('[1]gastos ctas'!E739+[2]gctas!E739+[6]ct!E739)</f>
        <v>0</v>
      </c>
      <c r="S739" s="191">
        <f t="shared" si="133"/>
        <v>0</v>
      </c>
    </row>
    <row r="740" spans="1:19" ht="39" x14ac:dyDescent="0.25">
      <c r="A740" s="147">
        <v>3311401150802170</v>
      </c>
      <c r="B740" s="33" t="s">
        <v>899</v>
      </c>
      <c r="C740" s="148"/>
      <c r="D740" s="152">
        <f>SUM('[1]gastos ctas'!D740+[2]gctas!D740+[6]ct!D740)</f>
        <v>1435700000</v>
      </c>
      <c r="E740" s="152">
        <f>SUM('[1]gastos ctas'!E740+[2]gctas!E740+[6]ct!E740)</f>
        <v>0</v>
      </c>
      <c r="F740" s="150">
        <f t="shared" si="134"/>
        <v>1435700000</v>
      </c>
      <c r="G740" s="25">
        <f t="shared" si="138"/>
        <v>5.5566258028863077E-3</v>
      </c>
      <c r="H740" s="152"/>
      <c r="I740" s="151">
        <f t="shared" si="135"/>
        <v>1435700000</v>
      </c>
      <c r="J740" s="152">
        <f>SUM('[1]gastos ctas'!J740+[2]gctas!J740+[6]ct!J740)</f>
        <v>44726665</v>
      </c>
      <c r="K740" s="25">
        <f t="shared" si="130"/>
        <v>3.1153210977223655</v>
      </c>
      <c r="L740" s="150">
        <f t="shared" si="137"/>
        <v>1341573335</v>
      </c>
      <c r="M740" s="25">
        <f t="shared" si="131"/>
        <v>93.443848645260147</v>
      </c>
      <c r="N740" s="152">
        <f>SUM('[1]gastos ctas'!N740+[2]gctas!N740+[6]ct!N740)</f>
        <v>1386300000</v>
      </c>
      <c r="O740" s="25">
        <f t="shared" si="132"/>
        <v>96.559169742982519</v>
      </c>
      <c r="P740" s="151">
        <f t="shared" si="136"/>
        <v>49400000</v>
      </c>
      <c r="R740" s="152">
        <f>SUM('[1]gastos ctas'!E740+[2]gctas!E740+[6]ct!E740)</f>
        <v>0</v>
      </c>
      <c r="S740" s="191">
        <f t="shared" si="133"/>
        <v>0</v>
      </c>
    </row>
    <row r="741" spans="1:19" ht="39" x14ac:dyDescent="0.25">
      <c r="A741" s="147">
        <v>3311401150802170</v>
      </c>
      <c r="B741" s="33" t="s">
        <v>899</v>
      </c>
      <c r="C741" s="148"/>
      <c r="D741" s="152">
        <f>SUM('[1]gastos ctas'!D741+[2]gctas!D741+[6]ct!D741)</f>
        <v>176000000</v>
      </c>
      <c r="E741" s="152">
        <f>SUM('[1]gastos ctas'!E741+[2]gctas!E741+[6]ct!E741)</f>
        <v>0</v>
      </c>
      <c r="F741" s="150">
        <f t="shared" si="134"/>
        <v>176000000</v>
      </c>
      <c r="G741" s="25">
        <f t="shared" si="138"/>
        <v>6.8117722456501365E-4</v>
      </c>
      <c r="H741" s="152"/>
      <c r="I741" s="151">
        <f t="shared" si="135"/>
        <v>176000000</v>
      </c>
      <c r="J741" s="152">
        <f>SUM('[1]gastos ctas'!J741+[2]gctas!J741+[6]ct!J741)</f>
        <v>3813334</v>
      </c>
      <c r="K741" s="25">
        <f t="shared" si="130"/>
        <v>2.1666670454545454</v>
      </c>
      <c r="L741" s="150">
        <f t="shared" si="137"/>
        <v>172186666</v>
      </c>
      <c r="M741" s="25">
        <f t="shared" si="131"/>
        <v>97.833332954545455</v>
      </c>
      <c r="N741" s="152">
        <f>SUM('[1]gastos ctas'!N741+[2]gctas!N741+[6]ct!N741)</f>
        <v>176000000</v>
      </c>
      <c r="O741" s="25">
        <f t="shared" si="132"/>
        <v>100</v>
      </c>
      <c r="P741" s="151">
        <f t="shared" si="136"/>
        <v>0</v>
      </c>
      <c r="R741" s="152">
        <f>SUM('[1]gastos ctas'!E741+[2]gctas!E741+[6]ct!E741)</f>
        <v>0</v>
      </c>
      <c r="S741" s="191">
        <f t="shared" si="133"/>
        <v>0</v>
      </c>
    </row>
    <row r="742" spans="1:19" ht="26.25" x14ac:dyDescent="0.25">
      <c r="A742" s="147">
        <v>3311401150808</v>
      </c>
      <c r="B742" s="33" t="s">
        <v>900</v>
      </c>
      <c r="C742" s="148"/>
      <c r="D742" s="149">
        <f>SUM(D743)</f>
        <v>3153892000</v>
      </c>
      <c r="E742" s="149">
        <f>SUM(E743)</f>
        <v>0</v>
      </c>
      <c r="F742" s="150">
        <f t="shared" si="134"/>
        <v>3153892000</v>
      </c>
      <c r="G742" s="25">
        <f t="shared" si="138"/>
        <v>1.2206587495101137E-2</v>
      </c>
      <c r="H742" s="149">
        <f>SUM(H743)</f>
        <v>0</v>
      </c>
      <c r="I742" s="151">
        <f t="shared" si="135"/>
        <v>3153892000</v>
      </c>
      <c r="J742" s="149">
        <f>SUM(J743)</f>
        <v>381540900</v>
      </c>
      <c r="K742" s="25">
        <f t="shared" si="130"/>
        <v>12.097462436887502</v>
      </c>
      <c r="L742" s="150">
        <f t="shared" si="137"/>
        <v>997173758</v>
      </c>
      <c r="M742" s="25">
        <f t="shared" si="131"/>
        <v>31.617244915171476</v>
      </c>
      <c r="N742" s="149">
        <f>SUM(N743)</f>
        <v>1378714658</v>
      </c>
      <c r="O742" s="25">
        <f t="shared" si="132"/>
        <v>43.71470735205898</v>
      </c>
      <c r="P742" s="151">
        <f t="shared" si="136"/>
        <v>1775177342</v>
      </c>
      <c r="R742" s="152">
        <f>SUM('[1]gastos ctas'!E742+[2]gctas!E742+[6]ct!E742)</f>
        <v>0</v>
      </c>
      <c r="S742" s="191">
        <f t="shared" si="133"/>
        <v>0</v>
      </c>
    </row>
    <row r="743" spans="1:19" ht="26.25" x14ac:dyDescent="0.25">
      <c r="A743" s="147">
        <v>3311401150808170</v>
      </c>
      <c r="B743" s="33" t="s">
        <v>900</v>
      </c>
      <c r="C743" s="148"/>
      <c r="D743" s="152">
        <f>SUM('[1]gastos ctas'!D743+[2]gctas!D743+[6]ct!D743)</f>
        <v>3153892000</v>
      </c>
      <c r="E743" s="152">
        <f>SUM('[1]gastos ctas'!E743+[2]gctas!E743+[6]ct!E743)</f>
        <v>0</v>
      </c>
      <c r="F743" s="150">
        <f t="shared" si="134"/>
        <v>3153892000</v>
      </c>
      <c r="G743" s="25">
        <f t="shared" si="138"/>
        <v>1.2206587495101137E-2</v>
      </c>
      <c r="H743" s="152"/>
      <c r="I743" s="151">
        <f t="shared" si="135"/>
        <v>3153892000</v>
      </c>
      <c r="J743" s="152">
        <f>SUM('[1]gastos ctas'!J743+[2]gctas!J743+[6]ct!J743)</f>
        <v>381540900</v>
      </c>
      <c r="K743" s="25">
        <f t="shared" si="130"/>
        <v>12.097462436887502</v>
      </c>
      <c r="L743" s="150">
        <f t="shared" si="137"/>
        <v>997173758</v>
      </c>
      <c r="M743" s="25">
        <f t="shared" si="131"/>
        <v>31.617244915171476</v>
      </c>
      <c r="N743" s="152">
        <f>SUM('[1]gastos ctas'!N743+[2]gctas!N743+[6]ct!N743)</f>
        <v>1378714658</v>
      </c>
      <c r="O743" s="25">
        <f t="shared" si="132"/>
        <v>43.71470735205898</v>
      </c>
      <c r="P743" s="151">
        <f t="shared" si="136"/>
        <v>1775177342</v>
      </c>
      <c r="R743" s="152">
        <f>SUM('[1]gastos ctas'!E743+[2]gctas!E743+[6]ct!E743)</f>
        <v>0</v>
      </c>
      <c r="S743" s="191">
        <f t="shared" si="133"/>
        <v>0</v>
      </c>
    </row>
    <row r="744" spans="1:19" ht="26.25" x14ac:dyDescent="0.25">
      <c r="A744" s="175">
        <v>3311401157328</v>
      </c>
      <c r="B744" s="176" t="s">
        <v>901</v>
      </c>
      <c r="C744" s="148"/>
      <c r="D744" s="149">
        <f>SUM(D745)</f>
        <v>3892100000</v>
      </c>
      <c r="E744" s="149">
        <f>SUM(E745)</f>
        <v>0</v>
      </c>
      <c r="F744" s="150">
        <f t="shared" si="134"/>
        <v>3892100000</v>
      </c>
      <c r="G744" s="25">
        <f t="shared" si="138"/>
        <v>1.5063692475735739E-2</v>
      </c>
      <c r="H744" s="149">
        <f>SUM(H745)</f>
        <v>0</v>
      </c>
      <c r="I744" s="151">
        <f t="shared" si="135"/>
        <v>3892100000</v>
      </c>
      <c r="J744" s="149">
        <f>SUM(J745)</f>
        <v>450253296</v>
      </c>
      <c r="K744" s="25">
        <f t="shared" si="130"/>
        <v>11.568389712494541</v>
      </c>
      <c r="L744" s="150">
        <f t="shared" si="137"/>
        <v>1142005004</v>
      </c>
      <c r="M744" s="25">
        <f t="shared" si="131"/>
        <v>29.341615169188866</v>
      </c>
      <c r="N744" s="149">
        <f>SUM(N745)</f>
        <v>1592258300</v>
      </c>
      <c r="O744" s="25">
        <f t="shared" si="132"/>
        <v>40.910004881683406</v>
      </c>
      <c r="P744" s="151">
        <f t="shared" si="136"/>
        <v>2299841700</v>
      </c>
      <c r="R744" s="152">
        <f>SUM('[1]gastos ctas'!E744+[2]gctas!E744+[6]ct!E744)</f>
        <v>0</v>
      </c>
      <c r="S744" s="191">
        <f t="shared" si="133"/>
        <v>0</v>
      </c>
    </row>
    <row r="745" spans="1:19" ht="26.25" x14ac:dyDescent="0.25">
      <c r="A745" s="175">
        <v>3311401157328170</v>
      </c>
      <c r="B745" s="176" t="s">
        <v>902</v>
      </c>
      <c r="C745" s="148"/>
      <c r="D745" s="152">
        <f>SUM('[1]gastos ctas'!D745+[2]gctas!D745+[6]ct!D745)</f>
        <v>3892100000</v>
      </c>
      <c r="E745" s="152">
        <f>SUM('[1]gastos ctas'!E745+[2]gctas!E745+[6]ct!E745)</f>
        <v>0</v>
      </c>
      <c r="F745" s="150">
        <f t="shared" si="134"/>
        <v>3892100000</v>
      </c>
      <c r="G745" s="25">
        <f t="shared" si="138"/>
        <v>1.5063692475735739E-2</v>
      </c>
      <c r="H745" s="152"/>
      <c r="I745" s="151">
        <f t="shared" si="135"/>
        <v>3892100000</v>
      </c>
      <c r="J745" s="152">
        <f>SUM('[1]gastos ctas'!J745+[2]gctas!J745+[6]ct!J745)</f>
        <v>450253296</v>
      </c>
      <c r="K745" s="25">
        <f t="shared" si="130"/>
        <v>11.568389712494541</v>
      </c>
      <c r="L745" s="150">
        <f t="shared" si="137"/>
        <v>1142005004</v>
      </c>
      <c r="M745" s="25">
        <f t="shared" si="131"/>
        <v>29.341615169188866</v>
      </c>
      <c r="N745" s="152">
        <f>SUM('[1]gastos ctas'!N745+[2]gctas!N745+[6]ct!N745)</f>
        <v>1592258300</v>
      </c>
      <c r="O745" s="25">
        <f t="shared" si="132"/>
        <v>40.910004881683406</v>
      </c>
      <c r="P745" s="151">
        <f t="shared" si="136"/>
        <v>2299841700</v>
      </c>
      <c r="R745" s="152">
        <f>SUM('[1]gastos ctas'!E745+[2]gctas!E745+[6]ct!E745)</f>
        <v>0</v>
      </c>
      <c r="S745" s="191">
        <f t="shared" si="133"/>
        <v>0</v>
      </c>
    </row>
    <row r="746" spans="1:19" x14ac:dyDescent="0.25">
      <c r="A746" s="175">
        <v>331140116</v>
      </c>
      <c r="B746" s="33" t="s">
        <v>903</v>
      </c>
      <c r="C746" s="148"/>
      <c r="D746" s="149">
        <f>SUM(D747+D749+D751+D753+D755+D757)</f>
        <v>202076954083</v>
      </c>
      <c r="E746" s="149">
        <f>SUM(E747+E749+E751+E753+E755+E757)</f>
        <v>1476055604</v>
      </c>
      <c r="F746" s="150">
        <f t="shared" si="134"/>
        <v>203553009687</v>
      </c>
      <c r="G746" s="25">
        <f t="shared" si="138"/>
        <v>0.78781633062753409</v>
      </c>
      <c r="H746" s="149">
        <f>SUM(H747+H749+H751+H753+H755+H757)</f>
        <v>0</v>
      </c>
      <c r="I746" s="151">
        <f t="shared" si="135"/>
        <v>203553009687</v>
      </c>
      <c r="J746" s="149">
        <f>SUM(J747+J749+J751+J753+J755+J757)</f>
        <v>19364636980</v>
      </c>
      <c r="K746" s="25">
        <f t="shared" si="130"/>
        <v>9.5133140059076862</v>
      </c>
      <c r="L746" s="150">
        <f t="shared" si="137"/>
        <v>164678221781</v>
      </c>
      <c r="M746" s="25">
        <f t="shared" si="131"/>
        <v>80.901884985254156</v>
      </c>
      <c r="N746" s="149">
        <f>SUM(N747+N749+N751+N753+N755+N757)</f>
        <v>184042858761</v>
      </c>
      <c r="O746" s="25">
        <f t="shared" si="132"/>
        <v>90.415198991161844</v>
      </c>
      <c r="P746" s="151">
        <f t="shared" si="136"/>
        <v>19510150926</v>
      </c>
      <c r="R746" s="152">
        <f>SUM('[1]gastos ctas'!E746+[2]gctas!E746+[6]ct!E746)</f>
        <v>1476055604</v>
      </c>
      <c r="S746" s="191">
        <f t="shared" si="133"/>
        <v>0</v>
      </c>
    </row>
    <row r="747" spans="1:19" x14ac:dyDescent="0.25">
      <c r="A747" s="175">
        <v>3311401160045</v>
      </c>
      <c r="B747" s="33" t="s">
        <v>903</v>
      </c>
      <c r="C747" s="148"/>
      <c r="D747" s="149">
        <f>SUM(D748)</f>
        <v>184372077083</v>
      </c>
      <c r="E747" s="149">
        <f>SUM(E748)</f>
        <v>-23944396</v>
      </c>
      <c r="F747" s="150">
        <f t="shared" si="134"/>
        <v>184348132687</v>
      </c>
      <c r="G747" s="25">
        <f t="shared" si="138"/>
        <v>0.71348721237200874</v>
      </c>
      <c r="H747" s="149">
        <f>SUM(H748)</f>
        <v>0</v>
      </c>
      <c r="I747" s="151">
        <f t="shared" si="135"/>
        <v>184348132687</v>
      </c>
      <c r="J747" s="149">
        <f>SUM(J748)</f>
        <v>18817487825</v>
      </c>
      <c r="K747" s="25">
        <f t="shared" si="130"/>
        <v>10.207582550863009</v>
      </c>
      <c r="L747" s="150">
        <f t="shared" si="137"/>
        <v>162891357142</v>
      </c>
      <c r="M747" s="25">
        <f t="shared" si="131"/>
        <v>88.360730736865705</v>
      </c>
      <c r="N747" s="149">
        <f>SUM(N748)</f>
        <v>181708844967</v>
      </c>
      <c r="O747" s="25">
        <f t="shared" si="132"/>
        <v>98.568313287728728</v>
      </c>
      <c r="P747" s="151">
        <f t="shared" si="136"/>
        <v>2639287720</v>
      </c>
      <c r="R747" s="152">
        <f>SUM('[1]gastos ctas'!E747+[2]gctas!E747+[6]ct!E747)</f>
        <v>-23944396</v>
      </c>
      <c r="S747" s="191">
        <f t="shared" si="133"/>
        <v>0</v>
      </c>
    </row>
    <row r="748" spans="1:19" x14ac:dyDescent="0.25">
      <c r="A748" s="175">
        <v>3311401160045</v>
      </c>
      <c r="B748" s="33" t="s">
        <v>904</v>
      </c>
      <c r="C748" s="148"/>
      <c r="D748" s="152">
        <f>SUM('[1]gastos ctas'!D748+[2]gctas!D748+[6]ct!D748)</f>
        <v>184372077083</v>
      </c>
      <c r="E748" s="152">
        <f>SUM('[1]gastos ctas'!E748+[2]gctas!E748+[6]ct!E748)</f>
        <v>-23944396</v>
      </c>
      <c r="F748" s="150">
        <f t="shared" si="134"/>
        <v>184348132687</v>
      </c>
      <c r="G748" s="25">
        <f t="shared" si="138"/>
        <v>0.71348721237200874</v>
      </c>
      <c r="H748" s="152"/>
      <c r="I748" s="151">
        <f t="shared" si="135"/>
        <v>184348132687</v>
      </c>
      <c r="J748" s="152">
        <f>SUM('[1]gastos ctas'!J748+[2]gctas!J748+[6]ct!J748)</f>
        <v>18817487825</v>
      </c>
      <c r="K748" s="25">
        <f t="shared" si="130"/>
        <v>10.207582550863009</v>
      </c>
      <c r="L748" s="150">
        <f t="shared" si="137"/>
        <v>162891357142</v>
      </c>
      <c r="M748" s="25">
        <f t="shared" si="131"/>
        <v>88.360730736865705</v>
      </c>
      <c r="N748" s="152">
        <f>SUM('[1]gastos ctas'!N748+[2]gctas!N748+[6]ct!N748)</f>
        <v>181708844967</v>
      </c>
      <c r="O748" s="25">
        <f t="shared" si="132"/>
        <v>98.568313287728728</v>
      </c>
      <c r="P748" s="151">
        <f t="shared" si="136"/>
        <v>2639287720</v>
      </c>
      <c r="R748" s="152">
        <f>SUM('[1]gastos ctas'!E748+[2]gctas!E748+[6]ct!E748)</f>
        <v>-23944396</v>
      </c>
      <c r="S748" s="191">
        <f t="shared" si="133"/>
        <v>0</v>
      </c>
    </row>
    <row r="749" spans="1:19" ht="26.25" hidden="1" x14ac:dyDescent="0.25">
      <c r="A749" s="175">
        <v>3311401160070</v>
      </c>
      <c r="B749" s="33" t="s">
        <v>905</v>
      </c>
      <c r="C749" s="148"/>
      <c r="D749" s="152">
        <f>SUM(D750)</f>
        <v>0</v>
      </c>
      <c r="E749" s="152">
        <f>SUM(E750)</f>
        <v>0</v>
      </c>
      <c r="F749" s="150">
        <f t="shared" si="134"/>
        <v>0</v>
      </c>
      <c r="G749" s="25">
        <f t="shared" si="138"/>
        <v>0</v>
      </c>
      <c r="H749" s="152">
        <f>SUM(H750)</f>
        <v>0</v>
      </c>
      <c r="I749" s="151">
        <f t="shared" si="135"/>
        <v>0</v>
      </c>
      <c r="J749" s="152">
        <f>SUM(J750)</f>
        <v>0</v>
      </c>
      <c r="K749" s="25">
        <f t="shared" si="130"/>
        <v>0</v>
      </c>
      <c r="L749" s="150">
        <f t="shared" si="137"/>
        <v>0</v>
      </c>
      <c r="M749" s="25">
        <f t="shared" si="131"/>
        <v>0</v>
      </c>
      <c r="N749" s="152">
        <f>SUM(N750)</f>
        <v>0</v>
      </c>
      <c r="O749" s="25">
        <f t="shared" si="132"/>
        <v>0</v>
      </c>
      <c r="P749" s="151">
        <f t="shared" si="136"/>
        <v>0</v>
      </c>
      <c r="R749" s="152">
        <f>SUM('[1]gastos ctas'!E749+[2]gctas!E749+[6]ct!E749)</f>
        <v>0</v>
      </c>
      <c r="S749" s="191">
        <f t="shared" si="133"/>
        <v>0</v>
      </c>
    </row>
    <row r="750" spans="1:19" hidden="1" x14ac:dyDescent="0.25">
      <c r="A750" s="175">
        <v>3311401160070170</v>
      </c>
      <c r="B750" s="33" t="s">
        <v>906</v>
      </c>
      <c r="C750" s="148"/>
      <c r="D750" s="152">
        <f>SUM('[1]gastos ctas'!D750+[2]gctas!D750+[6]ct!D750)</f>
        <v>0</v>
      </c>
      <c r="E750" s="152">
        <f>SUM('[1]gastos ctas'!E750+[2]gctas!E750+[6]ct!E750)</f>
        <v>0</v>
      </c>
      <c r="F750" s="150">
        <f t="shared" si="134"/>
        <v>0</v>
      </c>
      <c r="G750" s="25">
        <f t="shared" si="138"/>
        <v>0</v>
      </c>
      <c r="H750" s="152"/>
      <c r="I750" s="151">
        <f t="shared" si="135"/>
        <v>0</v>
      </c>
      <c r="J750" s="152">
        <f>SUM('[1]gastos ctas'!J750+[2]gctas!J750+[6]ct!J750)</f>
        <v>0</v>
      </c>
      <c r="K750" s="25">
        <f t="shared" si="130"/>
        <v>0</v>
      </c>
      <c r="L750" s="150">
        <f t="shared" si="137"/>
        <v>0</v>
      </c>
      <c r="M750" s="25">
        <f t="shared" si="131"/>
        <v>0</v>
      </c>
      <c r="N750" s="152">
        <f>SUM('[1]gastos ctas'!N750+[2]gctas!N750+[6]ct!N750)</f>
        <v>0</v>
      </c>
      <c r="O750" s="25">
        <f t="shared" si="132"/>
        <v>0</v>
      </c>
      <c r="P750" s="151">
        <f t="shared" si="136"/>
        <v>0</v>
      </c>
      <c r="R750" s="152">
        <f>SUM('[1]gastos ctas'!E750+[2]gctas!E750+[6]ct!E750)</f>
        <v>0</v>
      </c>
      <c r="S750" s="191">
        <f t="shared" si="133"/>
        <v>0</v>
      </c>
    </row>
    <row r="751" spans="1:19" ht="26.25" x14ac:dyDescent="0.25">
      <c r="A751" s="175">
        <v>3311401160440</v>
      </c>
      <c r="B751" s="33" t="s">
        <v>907</v>
      </c>
      <c r="C751" s="148"/>
      <c r="D751" s="149">
        <f>SUM(D752)</f>
        <v>16438269000</v>
      </c>
      <c r="E751" s="149">
        <f>SUM(E752)</f>
        <v>1500000000</v>
      </c>
      <c r="F751" s="150">
        <f t="shared" si="134"/>
        <v>17938269000</v>
      </c>
      <c r="G751" s="25">
        <f t="shared" si="138"/>
        <v>6.9426933471139901E-2</v>
      </c>
      <c r="H751" s="149">
        <f>SUM(H752)</f>
        <v>0</v>
      </c>
      <c r="I751" s="151">
        <f t="shared" si="135"/>
        <v>17938269000</v>
      </c>
      <c r="J751" s="149">
        <f>SUM(J752)</f>
        <v>464865091</v>
      </c>
      <c r="K751" s="25">
        <f t="shared" si="130"/>
        <v>2.5914712896768357</v>
      </c>
      <c r="L751" s="150">
        <f t="shared" si="137"/>
        <v>1470798892</v>
      </c>
      <c r="M751" s="25">
        <f t="shared" si="131"/>
        <v>8.199224194932075</v>
      </c>
      <c r="N751" s="149">
        <f>SUM(N752)</f>
        <v>1935663983</v>
      </c>
      <c r="O751" s="25">
        <f t="shared" si="132"/>
        <v>10.790695484608911</v>
      </c>
      <c r="P751" s="151">
        <f t="shared" si="136"/>
        <v>16002605017</v>
      </c>
      <c r="R751" s="152">
        <f>SUM('[1]gastos ctas'!E751+[2]gctas!E751+[6]ct!E751)</f>
        <v>1500000000</v>
      </c>
      <c r="S751" s="191">
        <f t="shared" si="133"/>
        <v>0</v>
      </c>
    </row>
    <row r="752" spans="1:19" ht="26.25" x14ac:dyDescent="0.25">
      <c r="A752" s="175">
        <v>3311401160440170</v>
      </c>
      <c r="B752" s="33" t="s">
        <v>907</v>
      </c>
      <c r="C752" s="148"/>
      <c r="D752" s="152">
        <f>SUM('[1]gastos ctas'!D752+[2]gctas!D752+[6]ct!D752)</f>
        <v>16438269000</v>
      </c>
      <c r="E752" s="152">
        <f>SUM('[1]gastos ctas'!E752+[2]gctas!E752+[6]ct!E752)</f>
        <v>1500000000</v>
      </c>
      <c r="F752" s="150">
        <f t="shared" si="134"/>
        <v>17938269000</v>
      </c>
      <c r="G752" s="25">
        <f t="shared" si="138"/>
        <v>6.9426933471139901E-2</v>
      </c>
      <c r="H752" s="152"/>
      <c r="I752" s="151">
        <f t="shared" si="135"/>
        <v>17938269000</v>
      </c>
      <c r="J752" s="152">
        <f>SUM('[1]gastos ctas'!J752+[2]gctas!J752+[6]ct!J752)</f>
        <v>464865091</v>
      </c>
      <c r="K752" s="25">
        <f t="shared" si="130"/>
        <v>2.5914712896768357</v>
      </c>
      <c r="L752" s="150">
        <f t="shared" si="137"/>
        <v>1470798892</v>
      </c>
      <c r="M752" s="25">
        <f t="shared" si="131"/>
        <v>8.199224194932075</v>
      </c>
      <c r="N752" s="152">
        <f>SUM('[1]gastos ctas'!N752+[2]gctas!N752+[6]ct!N752)</f>
        <v>1935663983</v>
      </c>
      <c r="O752" s="25">
        <f t="shared" si="132"/>
        <v>10.790695484608911</v>
      </c>
      <c r="P752" s="151">
        <f t="shared" si="136"/>
        <v>16002605017</v>
      </c>
      <c r="R752" s="152">
        <f>SUM('[1]gastos ctas'!E752+[2]gctas!E752+[6]ct!E752)</f>
        <v>1500000000</v>
      </c>
      <c r="S752" s="191">
        <f t="shared" si="133"/>
        <v>0</v>
      </c>
    </row>
    <row r="753" spans="1:19" x14ac:dyDescent="0.25">
      <c r="A753" s="175">
        <v>3311401160787</v>
      </c>
      <c r="B753" s="33" t="s">
        <v>908</v>
      </c>
      <c r="C753" s="148"/>
      <c r="D753" s="149">
        <f>SUM(D754)</f>
        <v>400000000</v>
      </c>
      <c r="E753" s="149">
        <f>SUM(E754)</f>
        <v>0</v>
      </c>
      <c r="F753" s="150">
        <f t="shared" si="134"/>
        <v>400000000</v>
      </c>
      <c r="G753" s="25">
        <f t="shared" si="138"/>
        <v>1.5481300558295766E-3</v>
      </c>
      <c r="H753" s="149">
        <f>SUM(H754)</f>
        <v>0</v>
      </c>
      <c r="I753" s="151">
        <f t="shared" si="135"/>
        <v>400000000</v>
      </c>
      <c r="J753" s="149">
        <f>SUM(J754)</f>
        <v>0</v>
      </c>
      <c r="K753" s="25">
        <f t="shared" si="130"/>
        <v>0</v>
      </c>
      <c r="L753" s="150">
        <f t="shared" si="137"/>
        <v>89500000</v>
      </c>
      <c r="M753" s="25">
        <f t="shared" si="131"/>
        <v>22.375</v>
      </c>
      <c r="N753" s="149">
        <f>SUM(N754)</f>
        <v>89500000</v>
      </c>
      <c r="O753" s="25">
        <f t="shared" si="132"/>
        <v>22.375</v>
      </c>
      <c r="P753" s="151">
        <f t="shared" si="136"/>
        <v>310500000</v>
      </c>
      <c r="R753" s="152">
        <f>SUM('[1]gastos ctas'!E753+[2]gctas!E753+[6]ct!E753)</f>
        <v>0</v>
      </c>
      <c r="S753" s="191">
        <f t="shared" si="133"/>
        <v>0</v>
      </c>
    </row>
    <row r="754" spans="1:19" x14ac:dyDescent="0.25">
      <c r="A754" s="175">
        <v>3311401160787170</v>
      </c>
      <c r="B754" s="33" t="s">
        <v>908</v>
      </c>
      <c r="C754" s="148"/>
      <c r="D754" s="152">
        <f>SUM('[1]gastos ctas'!D754+[2]gctas!D754+[6]ct!D754)</f>
        <v>400000000</v>
      </c>
      <c r="E754" s="152">
        <f>SUM('[1]gastos ctas'!E754+[2]gctas!E754+[6]ct!E754)</f>
        <v>0</v>
      </c>
      <c r="F754" s="150">
        <f t="shared" si="134"/>
        <v>400000000</v>
      </c>
      <c r="G754" s="25">
        <f t="shared" si="138"/>
        <v>1.5481300558295766E-3</v>
      </c>
      <c r="H754" s="152"/>
      <c r="I754" s="151">
        <f t="shared" si="135"/>
        <v>400000000</v>
      </c>
      <c r="J754" s="152">
        <f>SUM('[1]gastos ctas'!J754+[2]gctas!J754+[6]ct!J754)</f>
        <v>0</v>
      </c>
      <c r="K754" s="25">
        <f t="shared" si="130"/>
        <v>0</v>
      </c>
      <c r="L754" s="150">
        <f t="shared" si="137"/>
        <v>89500000</v>
      </c>
      <c r="M754" s="25">
        <f t="shared" si="131"/>
        <v>22.375</v>
      </c>
      <c r="N754" s="152">
        <f>SUM('[1]gastos ctas'!N754+[2]gctas!N754+[6]ct!N754)</f>
        <v>89500000</v>
      </c>
      <c r="O754" s="25">
        <f t="shared" si="132"/>
        <v>22.375</v>
      </c>
      <c r="P754" s="151">
        <f t="shared" si="136"/>
        <v>310500000</v>
      </c>
      <c r="R754" s="152">
        <f>SUM('[1]gastos ctas'!E754+[2]gctas!E754+[6]ct!E754)</f>
        <v>0</v>
      </c>
      <c r="S754" s="191">
        <f t="shared" si="133"/>
        <v>0</v>
      </c>
    </row>
    <row r="755" spans="1:19" x14ac:dyDescent="0.25">
      <c r="A755" s="147">
        <v>3311401160804</v>
      </c>
      <c r="B755" s="33" t="s">
        <v>909</v>
      </c>
      <c r="C755" s="148"/>
      <c r="D755" s="149">
        <f>SUM(D756)</f>
        <v>566608000</v>
      </c>
      <c r="E755" s="149">
        <f>SUM(E756)</f>
        <v>0</v>
      </c>
      <c r="F755" s="150">
        <f t="shared" si="134"/>
        <v>566608000</v>
      </c>
      <c r="G755" s="25">
        <f t="shared" si="138"/>
        <v>2.1929571866837116E-3</v>
      </c>
      <c r="H755" s="149">
        <f>SUM(H756)</f>
        <v>0</v>
      </c>
      <c r="I755" s="151">
        <f t="shared" si="135"/>
        <v>566608000</v>
      </c>
      <c r="J755" s="149">
        <f>SUM(J756)</f>
        <v>82284064</v>
      </c>
      <c r="K755" s="25">
        <f t="shared" si="130"/>
        <v>14.522220653432354</v>
      </c>
      <c r="L755" s="150">
        <f t="shared" si="137"/>
        <v>226565747</v>
      </c>
      <c r="M755" s="25">
        <f t="shared" si="131"/>
        <v>39.986330408324626</v>
      </c>
      <c r="N755" s="149">
        <f>SUM(N756)</f>
        <v>308849811</v>
      </c>
      <c r="O755" s="25">
        <f t="shared" si="132"/>
        <v>54.508551061756982</v>
      </c>
      <c r="P755" s="151">
        <f t="shared" si="136"/>
        <v>257758189</v>
      </c>
      <c r="R755" s="152">
        <f>SUM('[1]gastos ctas'!E755+[2]gctas!E755+[6]ct!E755)</f>
        <v>0</v>
      </c>
      <c r="S755" s="191">
        <f t="shared" si="133"/>
        <v>0</v>
      </c>
    </row>
    <row r="756" spans="1:19" x14ac:dyDescent="0.25">
      <c r="A756" s="147">
        <v>3311401160804170</v>
      </c>
      <c r="B756" s="33" t="s">
        <v>909</v>
      </c>
      <c r="C756" s="148"/>
      <c r="D756" s="152">
        <f>SUM('[1]gastos ctas'!D756+[2]gctas!D756+[6]ct!D756)</f>
        <v>566608000</v>
      </c>
      <c r="E756" s="152">
        <f>SUM('[1]gastos ctas'!E756+[2]gctas!E756+[6]ct!E756)</f>
        <v>0</v>
      </c>
      <c r="F756" s="150">
        <f t="shared" si="134"/>
        <v>566608000</v>
      </c>
      <c r="G756" s="25">
        <f t="shared" si="138"/>
        <v>2.1929571866837116E-3</v>
      </c>
      <c r="H756" s="152"/>
      <c r="I756" s="151">
        <f t="shared" si="135"/>
        <v>566608000</v>
      </c>
      <c r="J756" s="152">
        <f>SUM('[1]gastos ctas'!J756+[2]gctas!J756+[6]ct!J756)</f>
        <v>82284064</v>
      </c>
      <c r="K756" s="25">
        <f t="shared" si="130"/>
        <v>14.522220653432354</v>
      </c>
      <c r="L756" s="150">
        <f t="shared" si="137"/>
        <v>226565747</v>
      </c>
      <c r="M756" s="25">
        <f t="shared" si="131"/>
        <v>39.986330408324626</v>
      </c>
      <c r="N756" s="152">
        <f>SUM('[1]gastos ctas'!N756+[2]gctas!N756+[6]ct!N756)</f>
        <v>308849811</v>
      </c>
      <c r="O756" s="25">
        <f t="shared" si="132"/>
        <v>54.508551061756982</v>
      </c>
      <c r="P756" s="151">
        <f t="shared" si="136"/>
        <v>257758189</v>
      </c>
      <c r="R756" s="152">
        <f>SUM('[1]gastos ctas'!E756+[2]gctas!E756+[6]ct!E756)</f>
        <v>0</v>
      </c>
      <c r="S756" s="191">
        <f t="shared" si="133"/>
        <v>0</v>
      </c>
    </row>
    <row r="757" spans="1:19" ht="26.25" x14ac:dyDescent="0.25">
      <c r="A757" s="147">
        <v>3311401160805</v>
      </c>
      <c r="B757" s="33" t="s">
        <v>910</v>
      </c>
      <c r="C757" s="148"/>
      <c r="D757" s="149">
        <f>SUM(D758)</f>
        <v>300000000</v>
      </c>
      <c r="E757" s="149">
        <f>SUM(E758)</f>
        <v>0</v>
      </c>
      <c r="F757" s="150">
        <f t="shared" si="134"/>
        <v>300000000</v>
      </c>
      <c r="G757" s="25">
        <f t="shared" si="138"/>
        <v>1.1610975418721824E-3</v>
      </c>
      <c r="H757" s="149">
        <f>SUM(H758)</f>
        <v>0</v>
      </c>
      <c r="I757" s="151">
        <f t="shared" si="135"/>
        <v>300000000</v>
      </c>
      <c r="J757" s="149">
        <f>SUM(J758)</f>
        <v>0</v>
      </c>
      <c r="K757" s="25">
        <f t="shared" si="130"/>
        <v>0</v>
      </c>
      <c r="L757" s="150">
        <f t="shared" si="137"/>
        <v>0</v>
      </c>
      <c r="M757" s="25">
        <f t="shared" si="131"/>
        <v>0</v>
      </c>
      <c r="N757" s="149">
        <f>SUM(N758)</f>
        <v>0</v>
      </c>
      <c r="O757" s="25">
        <f t="shared" si="132"/>
        <v>0</v>
      </c>
      <c r="P757" s="151">
        <f t="shared" si="136"/>
        <v>300000000</v>
      </c>
      <c r="R757" s="152">
        <f>SUM('[1]gastos ctas'!E757+[2]gctas!E757+[6]ct!E757)</f>
        <v>0</v>
      </c>
      <c r="S757" s="191">
        <f t="shared" si="133"/>
        <v>0</v>
      </c>
    </row>
    <row r="758" spans="1:19" ht="26.25" x14ac:dyDescent="0.25">
      <c r="A758" s="147">
        <v>3311401160805170</v>
      </c>
      <c r="B758" s="33" t="s">
        <v>910</v>
      </c>
      <c r="C758" s="148"/>
      <c r="D758" s="152">
        <f>SUM('[1]gastos ctas'!D758+[2]gctas!D758+[6]ct!D758)</f>
        <v>300000000</v>
      </c>
      <c r="E758" s="152">
        <f>SUM('[1]gastos ctas'!E758+[2]gctas!E758+[6]ct!E758)</f>
        <v>0</v>
      </c>
      <c r="F758" s="150">
        <f t="shared" si="134"/>
        <v>300000000</v>
      </c>
      <c r="G758" s="25">
        <f t="shared" si="138"/>
        <v>1.1610975418721824E-3</v>
      </c>
      <c r="H758" s="152"/>
      <c r="I758" s="151">
        <f t="shared" si="135"/>
        <v>300000000</v>
      </c>
      <c r="J758" s="152">
        <f>SUM('[1]gastos ctas'!J758+[2]gctas!J758+[6]ct!J758)</f>
        <v>0</v>
      </c>
      <c r="K758" s="25">
        <f t="shared" si="130"/>
        <v>0</v>
      </c>
      <c r="L758" s="150">
        <f t="shared" si="137"/>
        <v>0</v>
      </c>
      <c r="M758" s="25">
        <f t="shared" si="131"/>
        <v>0</v>
      </c>
      <c r="N758" s="152">
        <f>SUM('[1]gastos ctas'!N758+[2]gctas!N758+[6]ct!N758)</f>
        <v>0</v>
      </c>
      <c r="O758" s="25">
        <f t="shared" si="132"/>
        <v>0</v>
      </c>
      <c r="P758" s="151">
        <f t="shared" si="136"/>
        <v>300000000</v>
      </c>
      <c r="R758" s="152">
        <f>SUM('[1]gastos ctas'!E758+[2]gctas!E758+[6]ct!E758)</f>
        <v>0</v>
      </c>
      <c r="S758" s="191">
        <f t="shared" si="133"/>
        <v>0</v>
      </c>
    </row>
    <row r="759" spans="1:19" ht="26.25" x14ac:dyDescent="0.25">
      <c r="A759" s="174">
        <v>3311402</v>
      </c>
      <c r="B759" s="142" t="s">
        <v>911</v>
      </c>
      <c r="C759" s="143"/>
      <c r="D759" s="144">
        <f>SUM(D760+D785+D797+D866+D903+D915+D924)</f>
        <v>5244320553035</v>
      </c>
      <c r="E759" s="144">
        <f>SUM(E760+E785+E797+E866+E903+E915+E924)</f>
        <v>-496273116779</v>
      </c>
      <c r="F759" s="150">
        <f t="shared" si="134"/>
        <v>4748047436256</v>
      </c>
      <c r="G759" s="20">
        <f t="shared" si="138"/>
        <v>18.376487356431198</v>
      </c>
      <c r="H759" s="144">
        <f>SUM(H760+H785+H797+H866+H903+H915+H924)</f>
        <v>0</v>
      </c>
      <c r="I759" s="151">
        <f t="shared" si="135"/>
        <v>4748047436256</v>
      </c>
      <c r="J759" s="144">
        <f>SUM(J760+J785+J797+J866+J903+J915+J924)</f>
        <v>368450567218</v>
      </c>
      <c r="K759" s="25">
        <f t="shared" si="130"/>
        <v>7.760043937314494</v>
      </c>
      <c r="L759" s="150">
        <f t="shared" si="137"/>
        <v>426628107131</v>
      </c>
      <c r="M759" s="25">
        <f t="shared" si="131"/>
        <v>8.9853379280349195</v>
      </c>
      <c r="N759" s="144">
        <f>SUM(N760+N785+N797+N866+N903+N915+N924)</f>
        <v>795078674349</v>
      </c>
      <c r="O759" s="25">
        <f t="shared" si="132"/>
        <v>16.745381865349415</v>
      </c>
      <c r="P759" s="151">
        <f t="shared" si="136"/>
        <v>3952968761907</v>
      </c>
      <c r="R759" s="152">
        <f>SUM('[1]gastos ctas'!E759+[2]gctas!E759+[6]ct!E759)</f>
        <v>-496273116779</v>
      </c>
      <c r="S759" s="191">
        <f t="shared" si="133"/>
        <v>0</v>
      </c>
    </row>
    <row r="760" spans="1:19" ht="39" x14ac:dyDescent="0.25">
      <c r="A760" s="147">
        <v>331140217</v>
      </c>
      <c r="B760" s="33" t="s">
        <v>912</v>
      </c>
      <c r="C760" s="148"/>
      <c r="D760" s="149">
        <f>SUM(D761+D763+D765+D767+D769+D771+D774+D779+D781+D783)</f>
        <v>198996644000</v>
      </c>
      <c r="E760" s="149">
        <f>SUM(E761+E763+E765+E767+E769+E771+E774+E779+E781+E783)</f>
        <v>-2266153874</v>
      </c>
      <c r="F760" s="150">
        <f t="shared" si="134"/>
        <v>196730490126</v>
      </c>
      <c r="G760" s="25">
        <f t="shared" si="138"/>
        <v>0.76141096165536082</v>
      </c>
      <c r="H760" s="149">
        <f>SUM(H761+H763+H765+H767+H769+H771+H774+H779+H781+H783)</f>
        <v>0</v>
      </c>
      <c r="I760" s="151">
        <f t="shared" si="135"/>
        <v>196730490126</v>
      </c>
      <c r="J760" s="149">
        <f>SUM(J761+J763+J765+J767+J769+J771+J774+J779+J781+J783)</f>
        <v>1858619254</v>
      </c>
      <c r="K760" s="25">
        <f t="shared" si="130"/>
        <v>0.94475404031658228</v>
      </c>
      <c r="L760" s="150">
        <f t="shared" si="137"/>
        <v>35748933407</v>
      </c>
      <c r="M760" s="25">
        <f t="shared" si="131"/>
        <v>18.171526632248959</v>
      </c>
      <c r="N760" s="149">
        <f>SUM(N761+N763+N765+N767+N769+N771+N774+N779+N781+N783)</f>
        <v>37607552661</v>
      </c>
      <c r="O760" s="25">
        <f t="shared" si="132"/>
        <v>19.116280672565541</v>
      </c>
      <c r="P760" s="151">
        <f t="shared" si="136"/>
        <v>159122937465</v>
      </c>
      <c r="R760" s="152">
        <f>SUM('[1]gastos ctas'!E760+[2]gctas!E760+[6]ct!E760)</f>
        <v>-2266153874</v>
      </c>
      <c r="S760" s="191">
        <f t="shared" si="133"/>
        <v>0</v>
      </c>
    </row>
    <row r="761" spans="1:19" x14ac:dyDescent="0.25">
      <c r="A761" s="147">
        <v>3311402170054</v>
      </c>
      <c r="B761" s="33" t="s">
        <v>913</v>
      </c>
      <c r="C761" s="148"/>
      <c r="D761" s="149">
        <f>SUM(D762)</f>
        <v>115406400000</v>
      </c>
      <c r="E761" s="149">
        <f>SUM(E762)</f>
        <v>0</v>
      </c>
      <c r="F761" s="150">
        <f t="shared" si="134"/>
        <v>115406400000</v>
      </c>
      <c r="G761" s="25">
        <f t="shared" si="138"/>
        <v>0.4466602911877261</v>
      </c>
      <c r="H761" s="149">
        <f>SUM(H762)</f>
        <v>0</v>
      </c>
      <c r="I761" s="151">
        <f t="shared" si="135"/>
        <v>115406400000</v>
      </c>
      <c r="J761" s="149">
        <f>SUM(J762)</f>
        <v>0</v>
      </c>
      <c r="K761" s="25">
        <f t="shared" si="130"/>
        <v>0</v>
      </c>
      <c r="L761" s="150">
        <f t="shared" si="137"/>
        <v>0</v>
      </c>
      <c r="M761" s="25">
        <f t="shared" si="131"/>
        <v>0</v>
      </c>
      <c r="N761" s="149">
        <f>SUM(N762)</f>
        <v>0</v>
      </c>
      <c r="O761" s="25">
        <f t="shared" si="132"/>
        <v>0</v>
      </c>
      <c r="P761" s="151">
        <f t="shared" si="136"/>
        <v>115406400000</v>
      </c>
      <c r="R761" s="152">
        <f>SUM('[1]gastos ctas'!E761+[2]gctas!E761+[6]ct!E761)</f>
        <v>0</v>
      </c>
      <c r="S761" s="191">
        <f t="shared" si="133"/>
        <v>0</v>
      </c>
    </row>
    <row r="762" spans="1:19" ht="26.25" x14ac:dyDescent="0.25">
      <c r="A762" s="147">
        <v>3311402170054</v>
      </c>
      <c r="B762" s="33" t="s">
        <v>914</v>
      </c>
      <c r="C762" s="148"/>
      <c r="D762" s="152">
        <f>SUM('[1]gastos ctas'!D762+[2]gctas!D762+[6]ct!D762)</f>
        <v>115406400000</v>
      </c>
      <c r="E762" s="152">
        <f>SUM('[1]gastos ctas'!E762+[2]gctas!E762+[6]ct!E762)</f>
        <v>0</v>
      </c>
      <c r="F762" s="150">
        <f t="shared" si="134"/>
        <v>115406400000</v>
      </c>
      <c r="G762" s="25">
        <f t="shared" si="138"/>
        <v>0.4466602911877261</v>
      </c>
      <c r="H762" s="152"/>
      <c r="I762" s="151">
        <f t="shared" si="135"/>
        <v>115406400000</v>
      </c>
      <c r="J762" s="152">
        <f>SUM('[1]gastos ctas'!J762+[2]gctas!J762+[6]ct!J762)</f>
        <v>0</v>
      </c>
      <c r="K762" s="25">
        <f t="shared" si="130"/>
        <v>0</v>
      </c>
      <c r="L762" s="150">
        <f t="shared" si="137"/>
        <v>0</v>
      </c>
      <c r="M762" s="25">
        <f t="shared" si="131"/>
        <v>0</v>
      </c>
      <c r="N762" s="152">
        <f>SUM('[1]gastos ctas'!N762+[2]gctas!N762+[6]ct!N762)</f>
        <v>0</v>
      </c>
      <c r="O762" s="25">
        <f t="shared" si="132"/>
        <v>0</v>
      </c>
      <c r="P762" s="151">
        <f t="shared" si="136"/>
        <v>115406400000</v>
      </c>
      <c r="R762" s="152">
        <f>SUM('[1]gastos ctas'!E762+[2]gctas!E762+[6]ct!E762)</f>
        <v>0</v>
      </c>
      <c r="S762" s="191">
        <f t="shared" si="133"/>
        <v>0</v>
      </c>
    </row>
    <row r="763" spans="1:19" ht="51.75" x14ac:dyDescent="0.25">
      <c r="A763" s="147">
        <v>3311402170131</v>
      </c>
      <c r="B763" s="33" t="s">
        <v>915</v>
      </c>
      <c r="C763" s="148"/>
      <c r="D763" s="149">
        <f>SUM(D764)</f>
        <v>2903000000</v>
      </c>
      <c r="E763" s="149">
        <f>SUM(E764)</f>
        <v>0</v>
      </c>
      <c r="F763" s="150">
        <f t="shared" si="134"/>
        <v>2903000000</v>
      </c>
      <c r="G763" s="25">
        <f t="shared" si="138"/>
        <v>1.1235553880183153E-2</v>
      </c>
      <c r="H763" s="149">
        <f>SUM(H764)</f>
        <v>0</v>
      </c>
      <c r="I763" s="151">
        <f t="shared" si="135"/>
        <v>2903000000</v>
      </c>
      <c r="J763" s="149">
        <f>SUM(J764)</f>
        <v>188141517</v>
      </c>
      <c r="K763" s="25">
        <f t="shared" si="130"/>
        <v>6.4809341026524292</v>
      </c>
      <c r="L763" s="150">
        <f t="shared" si="137"/>
        <v>2398734383</v>
      </c>
      <c r="M763" s="25">
        <f t="shared" si="131"/>
        <v>82.629499931105755</v>
      </c>
      <c r="N763" s="149">
        <f>SUM(N764)</f>
        <v>2586875900</v>
      </c>
      <c r="O763" s="25">
        <f t="shared" si="132"/>
        <v>89.110434033758182</v>
      </c>
      <c r="P763" s="151">
        <f t="shared" si="136"/>
        <v>316124100</v>
      </c>
      <c r="R763" s="152">
        <f>SUM('[1]gastos ctas'!E763+[2]gctas!E763+[6]ct!E763)</f>
        <v>0</v>
      </c>
      <c r="S763" s="191">
        <f t="shared" si="133"/>
        <v>0</v>
      </c>
    </row>
    <row r="764" spans="1:19" ht="51.75" x14ac:dyDescent="0.25">
      <c r="A764" s="147">
        <v>3311402170131180</v>
      </c>
      <c r="B764" s="33" t="s">
        <v>915</v>
      </c>
      <c r="C764" s="148"/>
      <c r="D764" s="152">
        <f>SUM('[1]gastos ctas'!D764+[2]gctas!D764+[6]ct!D764)</f>
        <v>2903000000</v>
      </c>
      <c r="E764" s="152">
        <f>SUM('[1]gastos ctas'!E764+[2]gctas!E764+[6]ct!E764)</f>
        <v>0</v>
      </c>
      <c r="F764" s="150">
        <f t="shared" si="134"/>
        <v>2903000000</v>
      </c>
      <c r="G764" s="25">
        <f t="shared" si="138"/>
        <v>1.1235553880183153E-2</v>
      </c>
      <c r="H764" s="152"/>
      <c r="I764" s="151">
        <f t="shared" si="135"/>
        <v>2903000000</v>
      </c>
      <c r="J764" s="152">
        <f>SUM('[1]gastos ctas'!J764+[2]gctas!J764+[6]ct!J764)</f>
        <v>188141517</v>
      </c>
      <c r="K764" s="25">
        <f t="shared" si="130"/>
        <v>6.4809341026524292</v>
      </c>
      <c r="L764" s="150">
        <f t="shared" si="137"/>
        <v>2398734383</v>
      </c>
      <c r="M764" s="25">
        <f t="shared" si="131"/>
        <v>82.629499931105755</v>
      </c>
      <c r="N764" s="152">
        <f>SUM('[1]gastos ctas'!N764+[2]gctas!N764+[6]ct!N764)</f>
        <v>2586875900</v>
      </c>
      <c r="O764" s="25">
        <f t="shared" si="132"/>
        <v>89.110434033758182</v>
      </c>
      <c r="P764" s="151">
        <f t="shared" si="136"/>
        <v>316124100</v>
      </c>
      <c r="R764" s="152">
        <f>SUM('[1]gastos ctas'!E764+[2]gctas!E764+[6]ct!E764)</f>
        <v>0</v>
      </c>
      <c r="S764" s="191">
        <f t="shared" si="133"/>
        <v>0</v>
      </c>
    </row>
    <row r="765" spans="1:19" ht="26.25" x14ac:dyDescent="0.25">
      <c r="A765" s="147">
        <v>3311402170417</v>
      </c>
      <c r="B765" s="33" t="s">
        <v>916</v>
      </c>
      <c r="C765" s="148"/>
      <c r="D765" s="149">
        <f>SUM(D766)</f>
        <v>7190094000</v>
      </c>
      <c r="E765" s="149">
        <f>SUM(E766)</f>
        <v>0</v>
      </c>
      <c r="F765" s="150">
        <f t="shared" si="134"/>
        <v>7190094000</v>
      </c>
      <c r="G765" s="25">
        <f t="shared" si="138"/>
        <v>2.7828001564099761E-2</v>
      </c>
      <c r="H765" s="149">
        <f>SUM(H766)</f>
        <v>0</v>
      </c>
      <c r="I765" s="151">
        <f t="shared" si="135"/>
        <v>7190094000</v>
      </c>
      <c r="J765" s="149">
        <f>SUM(J766)</f>
        <v>1001711770</v>
      </c>
      <c r="K765" s="25">
        <f t="shared" si="130"/>
        <v>13.93183135018819</v>
      </c>
      <c r="L765" s="150">
        <f t="shared" si="137"/>
        <v>1499472103</v>
      </c>
      <c r="M765" s="25">
        <f t="shared" si="131"/>
        <v>20.854694013736122</v>
      </c>
      <c r="N765" s="149">
        <f>SUM(N766)</f>
        <v>2501183873</v>
      </c>
      <c r="O765" s="25">
        <f t="shared" si="132"/>
        <v>34.786525363924312</v>
      </c>
      <c r="P765" s="151">
        <f t="shared" si="136"/>
        <v>4688910127</v>
      </c>
      <c r="R765" s="152">
        <f>SUM('[1]gastos ctas'!E765+[2]gctas!E765+[6]ct!E765)</f>
        <v>0</v>
      </c>
      <c r="S765" s="191">
        <f t="shared" si="133"/>
        <v>0</v>
      </c>
    </row>
    <row r="766" spans="1:19" ht="26.25" x14ac:dyDescent="0.25">
      <c r="A766" s="147">
        <v>3311402170417180</v>
      </c>
      <c r="B766" s="33" t="s">
        <v>916</v>
      </c>
      <c r="C766" s="148"/>
      <c r="D766" s="152">
        <f>SUM('[1]gastos ctas'!D766+[2]gctas!D766+[6]ct!D766)</f>
        <v>7190094000</v>
      </c>
      <c r="E766" s="152">
        <f>SUM('[1]gastos ctas'!E766+[2]gctas!E766+[6]ct!E766)</f>
        <v>0</v>
      </c>
      <c r="F766" s="150">
        <f t="shared" si="134"/>
        <v>7190094000</v>
      </c>
      <c r="G766" s="25">
        <f t="shared" si="138"/>
        <v>2.7828001564099761E-2</v>
      </c>
      <c r="H766" s="152"/>
      <c r="I766" s="151">
        <f t="shared" si="135"/>
        <v>7190094000</v>
      </c>
      <c r="J766" s="152">
        <f>SUM('[1]gastos ctas'!J766+[2]gctas!J766+[6]ct!J766)</f>
        <v>1001711770</v>
      </c>
      <c r="K766" s="25">
        <f t="shared" si="130"/>
        <v>13.93183135018819</v>
      </c>
      <c r="L766" s="150">
        <f t="shared" si="137"/>
        <v>1499472103</v>
      </c>
      <c r="M766" s="25">
        <f t="shared" si="131"/>
        <v>20.854694013736122</v>
      </c>
      <c r="N766" s="152">
        <f>SUM('[1]gastos ctas'!N766+[2]gctas!N766+[6]ct!N766)</f>
        <v>2501183873</v>
      </c>
      <c r="O766" s="25">
        <f t="shared" si="132"/>
        <v>34.786525363924312</v>
      </c>
      <c r="P766" s="151">
        <f t="shared" si="136"/>
        <v>4688910127</v>
      </c>
      <c r="R766" s="152">
        <f>SUM('[1]gastos ctas'!E766+[2]gctas!E766+[6]ct!E766)</f>
        <v>0</v>
      </c>
      <c r="S766" s="191">
        <f t="shared" si="133"/>
        <v>0</v>
      </c>
    </row>
    <row r="767" spans="1:19" ht="26.25" x14ac:dyDescent="0.25">
      <c r="A767" s="147">
        <v>3311402170734</v>
      </c>
      <c r="B767" s="33" t="s">
        <v>917</v>
      </c>
      <c r="C767" s="148"/>
      <c r="D767" s="149">
        <f>SUM(D768)</f>
        <v>14600000000</v>
      </c>
      <c r="E767" s="149">
        <f>SUM(E768)</f>
        <v>-2228309115</v>
      </c>
      <c r="F767" s="150">
        <f t="shared" si="134"/>
        <v>12371690885</v>
      </c>
      <c r="G767" s="25">
        <f t="shared" si="138"/>
        <v>4.7882466251253281E-2</v>
      </c>
      <c r="H767" s="149">
        <f>SUM(H768)</f>
        <v>0</v>
      </c>
      <c r="I767" s="151">
        <f t="shared" si="135"/>
        <v>12371690885</v>
      </c>
      <c r="J767" s="149">
        <f>SUM(J768)</f>
        <v>0</v>
      </c>
      <c r="K767" s="25">
        <f t="shared" si="130"/>
        <v>0</v>
      </c>
      <c r="L767" s="150">
        <f t="shared" si="137"/>
        <v>11260811320</v>
      </c>
      <c r="M767" s="25">
        <f t="shared" si="131"/>
        <v>91.020794365733138</v>
      </c>
      <c r="N767" s="149">
        <f>SUM(N768)</f>
        <v>11260811320</v>
      </c>
      <c r="O767" s="25">
        <f t="shared" si="132"/>
        <v>91.020794365733138</v>
      </c>
      <c r="P767" s="151">
        <f t="shared" si="136"/>
        <v>1110879565</v>
      </c>
      <c r="R767" s="152">
        <f>SUM('[1]gastos ctas'!E767+[2]gctas!E767+[6]ct!E767)</f>
        <v>-2228309115</v>
      </c>
      <c r="S767" s="191">
        <f t="shared" si="133"/>
        <v>0</v>
      </c>
    </row>
    <row r="768" spans="1:19" ht="26.25" x14ac:dyDescent="0.25">
      <c r="A768" s="147">
        <v>3311402170734</v>
      </c>
      <c r="B768" s="33" t="s">
        <v>918</v>
      </c>
      <c r="C768" s="148"/>
      <c r="D768" s="152">
        <f>SUM('[1]gastos ctas'!D768+[2]gctas!D768+[6]ct!D768)</f>
        <v>14600000000</v>
      </c>
      <c r="E768" s="152">
        <f>SUM('[1]gastos ctas'!E768+[2]gctas!E768+[6]ct!E768)</f>
        <v>-2228309115</v>
      </c>
      <c r="F768" s="150">
        <f t="shared" si="134"/>
        <v>12371690885</v>
      </c>
      <c r="G768" s="25">
        <f t="shared" si="138"/>
        <v>4.7882466251253281E-2</v>
      </c>
      <c r="H768" s="152"/>
      <c r="I768" s="151">
        <f t="shared" si="135"/>
        <v>12371690885</v>
      </c>
      <c r="J768" s="152">
        <f>SUM('[1]gastos ctas'!J768+[2]gctas!J768+[6]ct!J768)</f>
        <v>0</v>
      </c>
      <c r="K768" s="25">
        <f t="shared" si="130"/>
        <v>0</v>
      </c>
      <c r="L768" s="150">
        <f t="shared" si="137"/>
        <v>11260811320</v>
      </c>
      <c r="M768" s="25">
        <f t="shared" si="131"/>
        <v>91.020794365733138</v>
      </c>
      <c r="N768" s="152">
        <f>SUM('[1]gastos ctas'!N768+[2]gctas!N768+[6]ct!N768)</f>
        <v>11260811320</v>
      </c>
      <c r="O768" s="25">
        <f t="shared" si="132"/>
        <v>91.020794365733138</v>
      </c>
      <c r="P768" s="151">
        <f t="shared" si="136"/>
        <v>1110879565</v>
      </c>
      <c r="R768" s="152">
        <f>SUM('[1]gastos ctas'!E768+[2]gctas!E768+[6]ct!E768)</f>
        <v>-2228309115</v>
      </c>
      <c r="S768" s="191">
        <f t="shared" si="133"/>
        <v>0</v>
      </c>
    </row>
    <row r="769" spans="1:19" ht="26.25" x14ac:dyDescent="0.25">
      <c r="A769" s="147">
        <v>3311402170807</v>
      </c>
      <c r="B769" s="33" t="s">
        <v>919</v>
      </c>
      <c r="C769" s="148"/>
      <c r="D769" s="149">
        <f>SUM(D770)</f>
        <v>351150000</v>
      </c>
      <c r="E769" s="149">
        <f>SUM(E770)</f>
        <v>0</v>
      </c>
      <c r="F769" s="150">
        <f t="shared" si="134"/>
        <v>351150000</v>
      </c>
      <c r="G769" s="25">
        <f t="shared" si="138"/>
        <v>1.3590646727613895E-3</v>
      </c>
      <c r="H769" s="149">
        <f>SUM(H770)</f>
        <v>0</v>
      </c>
      <c r="I769" s="151">
        <f t="shared" si="135"/>
        <v>351150000</v>
      </c>
      <c r="J769" s="149">
        <f>SUM(J770)</f>
        <v>23410000</v>
      </c>
      <c r="K769" s="25">
        <f t="shared" si="130"/>
        <v>6.666666666666667</v>
      </c>
      <c r="L769" s="150">
        <f t="shared" si="137"/>
        <v>275090000</v>
      </c>
      <c r="M769" s="25">
        <f t="shared" si="131"/>
        <v>78.339740851487974</v>
      </c>
      <c r="N769" s="149">
        <f>SUM(N770)</f>
        <v>298500000</v>
      </c>
      <c r="O769" s="25">
        <f t="shared" si="132"/>
        <v>85.006407518154631</v>
      </c>
      <c r="P769" s="151">
        <f t="shared" si="136"/>
        <v>52650000</v>
      </c>
      <c r="R769" s="152">
        <f>SUM('[1]gastos ctas'!E769+[2]gctas!E769+[6]ct!E769)</f>
        <v>0</v>
      </c>
      <c r="S769" s="191">
        <f t="shared" si="133"/>
        <v>0</v>
      </c>
    </row>
    <row r="770" spans="1:19" ht="26.25" x14ac:dyDescent="0.25">
      <c r="A770" s="147">
        <v>3311402170807180</v>
      </c>
      <c r="B770" s="33" t="s">
        <v>919</v>
      </c>
      <c r="C770" s="148"/>
      <c r="D770" s="152">
        <f>SUM('[1]gastos ctas'!D770+[2]gctas!D770+[6]ct!D770)</f>
        <v>351150000</v>
      </c>
      <c r="E770" s="152">
        <f>SUM('[1]gastos ctas'!E770+[2]gctas!E770+[6]ct!E770)</f>
        <v>0</v>
      </c>
      <c r="F770" s="150">
        <f t="shared" si="134"/>
        <v>351150000</v>
      </c>
      <c r="G770" s="25">
        <f t="shared" si="138"/>
        <v>1.3590646727613895E-3</v>
      </c>
      <c r="H770" s="152"/>
      <c r="I770" s="151">
        <f t="shared" si="135"/>
        <v>351150000</v>
      </c>
      <c r="J770" s="152">
        <f>SUM('[1]gastos ctas'!J770+[2]gctas!J770+[6]ct!J770)</f>
        <v>23410000</v>
      </c>
      <c r="K770" s="25">
        <f t="shared" si="130"/>
        <v>6.666666666666667</v>
      </c>
      <c r="L770" s="150">
        <f t="shared" si="137"/>
        <v>275090000</v>
      </c>
      <c r="M770" s="25">
        <f t="shared" si="131"/>
        <v>78.339740851487974</v>
      </c>
      <c r="N770" s="152">
        <f>SUM('[1]gastos ctas'!N770+[2]gctas!N770+[6]ct!N770)</f>
        <v>298500000</v>
      </c>
      <c r="O770" s="25">
        <f t="shared" si="132"/>
        <v>85.006407518154631</v>
      </c>
      <c r="P770" s="151">
        <f t="shared" si="136"/>
        <v>52650000</v>
      </c>
      <c r="R770" s="152">
        <f>SUM('[1]gastos ctas'!E770+[2]gctas!E770+[6]ct!E770)</f>
        <v>0</v>
      </c>
      <c r="S770" s="191">
        <f t="shared" si="133"/>
        <v>0</v>
      </c>
    </row>
    <row r="771" spans="1:19" ht="26.25" x14ac:dyDescent="0.25">
      <c r="A771" s="147">
        <v>3311402170820</v>
      </c>
      <c r="B771" s="33" t="s">
        <v>920</v>
      </c>
      <c r="C771" s="148"/>
      <c r="D771" s="149">
        <f>SUM(D772:D773)</f>
        <v>11696000000</v>
      </c>
      <c r="E771" s="149">
        <f>SUM(E772:E773)</f>
        <v>0</v>
      </c>
      <c r="F771" s="150">
        <f t="shared" si="134"/>
        <v>11696000000</v>
      </c>
      <c r="G771" s="25">
        <f t="shared" si="138"/>
        <v>4.5267322832456817E-2</v>
      </c>
      <c r="H771" s="149">
        <f>SUM(H772:H773)</f>
        <v>0</v>
      </c>
      <c r="I771" s="151">
        <f t="shared" si="135"/>
        <v>11696000000</v>
      </c>
      <c r="J771" s="149">
        <f>SUM(J772:J773)</f>
        <v>263796600</v>
      </c>
      <c r="K771" s="25">
        <f t="shared" si="130"/>
        <v>2.2554428864569083</v>
      </c>
      <c r="L771" s="150">
        <f t="shared" si="137"/>
        <v>4680475928</v>
      </c>
      <c r="M771" s="25">
        <f t="shared" si="131"/>
        <v>40.017749042407665</v>
      </c>
      <c r="N771" s="149">
        <f>SUM(N772:N773)</f>
        <v>4944272528</v>
      </c>
      <c r="O771" s="25">
        <f t="shared" si="132"/>
        <v>42.27319192886457</v>
      </c>
      <c r="P771" s="151">
        <f t="shared" si="136"/>
        <v>6751727472</v>
      </c>
      <c r="R771" s="152">
        <f>SUM('[1]gastos ctas'!E771+[2]gctas!E771+[6]ct!E771)</f>
        <v>0</v>
      </c>
      <c r="S771" s="191">
        <f t="shared" si="133"/>
        <v>0</v>
      </c>
    </row>
    <row r="772" spans="1:19" ht="26.25" x14ac:dyDescent="0.25">
      <c r="A772" s="147">
        <v>3311402170820170</v>
      </c>
      <c r="B772" s="33" t="s">
        <v>920</v>
      </c>
      <c r="C772" s="148"/>
      <c r="D772" s="152">
        <f>SUM('[1]gastos ctas'!D772+[2]gctas!D772+[6]ct!D772)</f>
        <v>10759510000</v>
      </c>
      <c r="E772" s="152">
        <f>SUM('[1]gastos ctas'!E772+[2]gctas!E772+[6]ct!E772)</f>
        <v>0</v>
      </c>
      <c r="F772" s="150">
        <f t="shared" si="134"/>
        <v>10759510000</v>
      </c>
      <c r="G772" s="25">
        <f t="shared" si="138"/>
        <v>4.1642802042497221E-2</v>
      </c>
      <c r="H772" s="152"/>
      <c r="I772" s="151">
        <f t="shared" si="135"/>
        <v>10759510000</v>
      </c>
      <c r="J772" s="152">
        <f>SUM('[1]gastos ctas'!J772+[2]gctas!J772+[6]ct!J772)</f>
        <v>222901269</v>
      </c>
      <c r="K772" s="25">
        <f t="shared" si="130"/>
        <v>2.0716674737046574</v>
      </c>
      <c r="L772" s="150">
        <f t="shared" si="137"/>
        <v>3846932159</v>
      </c>
      <c r="M772" s="25">
        <f t="shared" si="131"/>
        <v>35.753785804372136</v>
      </c>
      <c r="N772" s="152">
        <f>SUM('[1]gastos ctas'!N772+[2]gctas!N772+[6]ct!N772)</f>
        <v>4069833428</v>
      </c>
      <c r="O772" s="25">
        <f t="shared" si="132"/>
        <v>37.825453278076786</v>
      </c>
      <c r="P772" s="151">
        <f t="shared" si="136"/>
        <v>6689676572</v>
      </c>
      <c r="R772" s="152">
        <f>SUM('[1]gastos ctas'!E772+[2]gctas!E772+[6]ct!E772)</f>
        <v>0</v>
      </c>
      <c r="S772" s="191">
        <f t="shared" si="133"/>
        <v>0</v>
      </c>
    </row>
    <row r="773" spans="1:19" ht="26.25" x14ac:dyDescent="0.25">
      <c r="A773" s="147">
        <v>3311402170820180</v>
      </c>
      <c r="B773" s="33" t="s">
        <v>920</v>
      </c>
      <c r="C773" s="148"/>
      <c r="D773" s="152">
        <f>SUM('[1]gastos ctas'!D773+[2]gctas!D773+[6]ct!D773)</f>
        <v>936490000</v>
      </c>
      <c r="E773" s="152">
        <f>SUM('[1]gastos ctas'!E773+[2]gctas!E773+[6]ct!E773)</f>
        <v>0</v>
      </c>
      <c r="F773" s="150">
        <f t="shared" si="134"/>
        <v>936490000</v>
      </c>
      <c r="G773" s="25">
        <f t="shared" si="138"/>
        <v>3.6245207899596008E-3</v>
      </c>
      <c r="H773" s="152"/>
      <c r="I773" s="151">
        <f t="shared" si="135"/>
        <v>936490000</v>
      </c>
      <c r="J773" s="152">
        <f>SUM('[1]gastos ctas'!J773+[2]gctas!J773+[6]ct!J773)</f>
        <v>40895331</v>
      </c>
      <c r="K773" s="25">
        <f t="shared" si="130"/>
        <v>4.3668732180802783</v>
      </c>
      <c r="L773" s="150">
        <f t="shared" si="137"/>
        <v>833543769</v>
      </c>
      <c r="M773" s="25">
        <f t="shared" si="131"/>
        <v>89.007225811274012</v>
      </c>
      <c r="N773" s="152">
        <f>SUM('[1]gastos ctas'!N773+[2]gctas!N773+[6]ct!N773)</f>
        <v>874439100</v>
      </c>
      <c r="O773" s="25">
        <f t="shared" si="132"/>
        <v>93.374099029354298</v>
      </c>
      <c r="P773" s="151">
        <f t="shared" si="136"/>
        <v>62050900</v>
      </c>
      <c r="R773" s="152">
        <f>SUM('[1]gastos ctas'!E773+[2]gctas!E773+[6]ct!E773)</f>
        <v>0</v>
      </c>
      <c r="S773" s="191">
        <f t="shared" si="133"/>
        <v>0</v>
      </c>
    </row>
    <row r="774" spans="1:19" ht="51.75" x14ac:dyDescent="0.25">
      <c r="A774" s="147">
        <v>3311402170821</v>
      </c>
      <c r="B774" s="33" t="s">
        <v>921</v>
      </c>
      <c r="C774" s="148"/>
      <c r="D774" s="149">
        <f>SUM(D775:D778)</f>
        <v>17600000000</v>
      </c>
      <c r="E774" s="149">
        <f>SUM(E775:E778)</f>
        <v>0</v>
      </c>
      <c r="F774" s="150">
        <f t="shared" si="134"/>
        <v>17600000000</v>
      </c>
      <c r="G774" s="25">
        <f t="shared" si="138"/>
        <v>6.811772245650137E-2</v>
      </c>
      <c r="H774" s="149">
        <f>SUM(H775:H778)</f>
        <v>0</v>
      </c>
      <c r="I774" s="151">
        <f t="shared" si="135"/>
        <v>17600000000</v>
      </c>
      <c r="J774" s="149">
        <f>SUM(J775:J778)</f>
        <v>187858564</v>
      </c>
      <c r="K774" s="25">
        <f t="shared" si="130"/>
        <v>1.0673782045454545</v>
      </c>
      <c r="L774" s="150">
        <f t="shared" si="137"/>
        <v>4938597032</v>
      </c>
      <c r="M774" s="25">
        <f t="shared" si="131"/>
        <v>28.060210409090907</v>
      </c>
      <c r="N774" s="149">
        <f>SUM(N775:N778)</f>
        <v>5126455596</v>
      </c>
      <c r="O774" s="25">
        <f t="shared" si="132"/>
        <v>29.127588613636362</v>
      </c>
      <c r="P774" s="151">
        <f t="shared" si="136"/>
        <v>12473544404</v>
      </c>
      <c r="R774" s="152">
        <f>SUM('[1]gastos ctas'!E774+[2]gctas!E774+[6]ct!E774)</f>
        <v>0</v>
      </c>
      <c r="S774" s="191">
        <f t="shared" si="133"/>
        <v>0</v>
      </c>
    </row>
    <row r="775" spans="1:19" ht="51.75" x14ac:dyDescent="0.25">
      <c r="A775" s="147">
        <v>3311402170821170</v>
      </c>
      <c r="B775" s="33" t="s">
        <v>921</v>
      </c>
      <c r="C775" s="148"/>
      <c r="D775" s="152">
        <f>SUM('[1]gastos ctas'!D775+[2]gctas!D775+[6]ct!D775)</f>
        <v>8646638000</v>
      </c>
      <c r="E775" s="152">
        <f>SUM('[1]gastos ctas'!E775+[2]gctas!E775+[6]ct!E775)</f>
        <v>0</v>
      </c>
      <c r="F775" s="150">
        <f t="shared" si="134"/>
        <v>8646638000</v>
      </c>
      <c r="G775" s="25">
        <f t="shared" si="138"/>
        <v>3.3465300424195342E-2</v>
      </c>
      <c r="H775" s="152"/>
      <c r="I775" s="151">
        <f t="shared" si="135"/>
        <v>8646638000</v>
      </c>
      <c r="J775" s="152">
        <f>SUM('[1]gastos ctas'!J775+[2]gctas!J775+[6]ct!J775)</f>
        <v>67488689</v>
      </c>
      <c r="K775" s="25">
        <f t="shared" ref="K775:K838" si="139">IF(OR(J775=0,F775=0),0,J775/F775)*100</f>
        <v>0.78051942269353702</v>
      </c>
      <c r="L775" s="150">
        <f t="shared" si="137"/>
        <v>2179765998</v>
      </c>
      <c r="M775" s="25">
        <f t="shared" ref="M775:M838" si="140">IF(OR(L775=0,F775=0),0,L775/F775)*100</f>
        <v>25.209405065876471</v>
      </c>
      <c r="N775" s="152">
        <f>SUM('[1]gastos ctas'!N775+[2]gctas!N775+[6]ct!N775)</f>
        <v>2247254687</v>
      </c>
      <c r="O775" s="25">
        <f t="shared" ref="O775:O838" si="141">IF(OR(N775=0,F775=0),0,N775/F775)*100</f>
        <v>25.989924488570011</v>
      </c>
      <c r="P775" s="151">
        <f t="shared" si="136"/>
        <v>6399383313</v>
      </c>
      <c r="R775" s="152">
        <f>SUM('[1]gastos ctas'!E775+[2]gctas!E775+[6]ct!E775)</f>
        <v>0</v>
      </c>
      <c r="S775" s="191">
        <f t="shared" si="133"/>
        <v>0</v>
      </c>
    </row>
    <row r="776" spans="1:19" ht="51.75" x14ac:dyDescent="0.25">
      <c r="A776" s="147">
        <v>3311402170821180</v>
      </c>
      <c r="B776" s="33" t="s">
        <v>921</v>
      </c>
      <c r="C776" s="148"/>
      <c r="D776" s="152">
        <f>SUM('[1]gastos ctas'!D776+[2]gctas!D776+[6]ct!D776)</f>
        <v>342538000</v>
      </c>
      <c r="E776" s="152">
        <f>SUM('[1]gastos ctas'!E776+[2]gctas!E776+[6]ct!E776)</f>
        <v>0</v>
      </c>
      <c r="F776" s="150">
        <f t="shared" si="134"/>
        <v>342538000</v>
      </c>
      <c r="G776" s="25">
        <f t="shared" si="138"/>
        <v>1.3257334326593788E-3</v>
      </c>
      <c r="H776" s="152"/>
      <c r="I776" s="151">
        <f t="shared" si="135"/>
        <v>342538000</v>
      </c>
      <c r="J776" s="152">
        <f>SUM('[1]gastos ctas'!J776+[2]gctas!J776+[6]ct!J776)</f>
        <v>9828946</v>
      </c>
      <c r="K776" s="25">
        <f t="shared" si="139"/>
        <v>2.8694468934833508</v>
      </c>
      <c r="L776" s="150">
        <f t="shared" si="137"/>
        <v>109735857</v>
      </c>
      <c r="M776" s="25">
        <f t="shared" si="140"/>
        <v>32.036111905832342</v>
      </c>
      <c r="N776" s="152">
        <f>SUM('[1]gastos ctas'!N776+[2]gctas!N776+[6]ct!N776)</f>
        <v>119564803</v>
      </c>
      <c r="O776" s="25">
        <f t="shared" si="141"/>
        <v>34.905558799315692</v>
      </c>
      <c r="P776" s="151">
        <f t="shared" si="136"/>
        <v>222973197</v>
      </c>
      <c r="R776" s="152">
        <f>SUM('[1]gastos ctas'!E776+[2]gctas!E776+[6]ct!E776)</f>
        <v>0</v>
      </c>
      <c r="S776" s="191">
        <f t="shared" ref="S776:S839" si="142">SUM(E776-R776)</f>
        <v>0</v>
      </c>
    </row>
    <row r="777" spans="1:19" ht="51.75" x14ac:dyDescent="0.25">
      <c r="A777" s="147">
        <v>3311402170821180</v>
      </c>
      <c r="B777" s="33" t="s">
        <v>921</v>
      </c>
      <c r="C777" s="148"/>
      <c r="D777" s="152">
        <f>SUM('[1]gastos ctas'!D777+[2]gctas!D777+[6]ct!D777)</f>
        <v>7415819000</v>
      </c>
      <c r="E777" s="152">
        <f>SUM('[1]gastos ctas'!E777+[2]gctas!E777+[6]ct!E777)</f>
        <v>0</v>
      </c>
      <c r="F777" s="150">
        <f t="shared" si="134"/>
        <v>7415819000</v>
      </c>
      <c r="G777" s="25">
        <f t="shared" si="138"/>
        <v>2.8701630706230084E-2</v>
      </c>
      <c r="H777" s="152"/>
      <c r="I777" s="151">
        <f t="shared" si="135"/>
        <v>7415819000</v>
      </c>
      <c r="J777" s="152">
        <f>SUM('[1]gastos ctas'!J777+[2]gctas!J777+[6]ct!J777)</f>
        <v>94182812</v>
      </c>
      <c r="K777" s="25">
        <f t="shared" si="139"/>
        <v>1.27002576519195</v>
      </c>
      <c r="L777" s="150">
        <f t="shared" si="137"/>
        <v>2403483437</v>
      </c>
      <c r="M777" s="25">
        <f t="shared" si="140"/>
        <v>32.41022248520359</v>
      </c>
      <c r="N777" s="152">
        <f>SUM('[1]gastos ctas'!N777+[2]gctas!N777+[6]ct!N777)</f>
        <v>2497666249</v>
      </c>
      <c r="O777" s="25">
        <f t="shared" si="141"/>
        <v>33.680248250395536</v>
      </c>
      <c r="P777" s="151">
        <f t="shared" si="136"/>
        <v>4918152751</v>
      </c>
      <c r="R777" s="152">
        <f>SUM('[1]gastos ctas'!E777+[2]gctas!E777+[6]ct!E777)</f>
        <v>0</v>
      </c>
      <c r="S777" s="191">
        <f t="shared" si="142"/>
        <v>0</v>
      </c>
    </row>
    <row r="778" spans="1:19" ht="51.75" x14ac:dyDescent="0.25">
      <c r="A778" s="147">
        <v>3311402170821180</v>
      </c>
      <c r="B778" s="33" t="s">
        <v>921</v>
      </c>
      <c r="C778" s="148"/>
      <c r="D778" s="152">
        <f>SUM('[1]gastos ctas'!D778+[2]gctas!D778+[6]ct!D778)</f>
        <v>1195005000</v>
      </c>
      <c r="E778" s="152">
        <f>SUM('[1]gastos ctas'!E778+[2]gctas!E778+[6]ct!E778)</f>
        <v>0</v>
      </c>
      <c r="F778" s="150">
        <f t="shared" si="134"/>
        <v>1195005000</v>
      </c>
      <c r="G778" s="25">
        <f t="shared" si="138"/>
        <v>4.6250578934165579E-3</v>
      </c>
      <c r="H778" s="152"/>
      <c r="I778" s="151">
        <f t="shared" si="135"/>
        <v>1195005000</v>
      </c>
      <c r="J778" s="152">
        <f>SUM('[1]gastos ctas'!J778+[2]gctas!J778+[6]ct!J778)</f>
        <v>16358117</v>
      </c>
      <c r="K778" s="25">
        <f t="shared" si="139"/>
        <v>1.368874356174242</v>
      </c>
      <c r="L778" s="150">
        <f t="shared" si="137"/>
        <v>245611740</v>
      </c>
      <c r="M778" s="25">
        <f t="shared" si="140"/>
        <v>20.553197685365333</v>
      </c>
      <c r="N778" s="152">
        <f>SUM('[1]gastos ctas'!N778+[2]gctas!N778+[6]ct!N778)</f>
        <v>261969857</v>
      </c>
      <c r="O778" s="25">
        <f t="shared" si="141"/>
        <v>21.922072041539575</v>
      </c>
      <c r="P778" s="151">
        <f t="shared" si="136"/>
        <v>933035143</v>
      </c>
      <c r="R778" s="152">
        <f>SUM('[1]gastos ctas'!E778+[2]gctas!E778+[6]ct!E778)</f>
        <v>0</v>
      </c>
      <c r="S778" s="191">
        <f t="shared" si="142"/>
        <v>0</v>
      </c>
    </row>
    <row r="779" spans="1:19" ht="26.25" x14ac:dyDescent="0.25">
      <c r="A779" s="175">
        <v>3311402170863</v>
      </c>
      <c r="B779" s="33" t="s">
        <v>922</v>
      </c>
      <c r="C779" s="148"/>
      <c r="D779" s="149">
        <f>SUM(D780)</f>
        <v>15000000000</v>
      </c>
      <c r="E779" s="149">
        <f>SUM(E780)</f>
        <v>-37844759</v>
      </c>
      <c r="F779" s="150">
        <f t="shared" si="134"/>
        <v>14962155241</v>
      </c>
      <c r="G779" s="25">
        <f t="shared" si="138"/>
        <v>5.79084055714503E-2</v>
      </c>
      <c r="H779" s="149">
        <f>SUM(H780)</f>
        <v>0</v>
      </c>
      <c r="I779" s="151">
        <f t="shared" si="135"/>
        <v>14962155241</v>
      </c>
      <c r="J779" s="149">
        <f>SUM(J780)</f>
        <v>67010485</v>
      </c>
      <c r="K779" s="25">
        <f t="shared" si="139"/>
        <v>0.4478665267178536</v>
      </c>
      <c r="L779" s="150">
        <f t="shared" si="137"/>
        <v>5263174140</v>
      </c>
      <c r="M779" s="25">
        <f t="shared" si="140"/>
        <v>35.176577539962985</v>
      </c>
      <c r="N779" s="149">
        <f>SUM(N780)</f>
        <v>5330184625</v>
      </c>
      <c r="O779" s="25">
        <f t="shared" si="141"/>
        <v>35.62444406668083</v>
      </c>
      <c r="P779" s="151">
        <f t="shared" si="136"/>
        <v>9631970616</v>
      </c>
      <c r="R779" s="152">
        <f>SUM('[1]gastos ctas'!E779+[2]gctas!E779+[6]ct!E779)</f>
        <v>-37844759</v>
      </c>
      <c r="S779" s="191">
        <f t="shared" si="142"/>
        <v>0</v>
      </c>
    </row>
    <row r="780" spans="1:19" ht="26.25" x14ac:dyDescent="0.25">
      <c r="A780" s="175">
        <v>3311402170863180</v>
      </c>
      <c r="B780" s="33" t="s">
        <v>922</v>
      </c>
      <c r="C780" s="148"/>
      <c r="D780" s="152">
        <f>SUM('[1]gastos ctas'!D780+[2]gctas!D780+[6]ct!D780)</f>
        <v>15000000000</v>
      </c>
      <c r="E780" s="152">
        <f>SUM('[1]gastos ctas'!E780+[2]gctas!E780+[6]ct!E780)</f>
        <v>-37844759</v>
      </c>
      <c r="F780" s="150">
        <f t="shared" si="134"/>
        <v>14962155241</v>
      </c>
      <c r="G780" s="25">
        <f t="shared" si="138"/>
        <v>5.79084055714503E-2</v>
      </c>
      <c r="H780" s="152"/>
      <c r="I780" s="151">
        <f t="shared" si="135"/>
        <v>14962155241</v>
      </c>
      <c r="J780" s="152">
        <f>SUM('[1]gastos ctas'!J780+[2]gctas!J780+[6]ct!J780)</f>
        <v>67010485</v>
      </c>
      <c r="K780" s="25">
        <f t="shared" si="139"/>
        <v>0.4478665267178536</v>
      </c>
      <c r="L780" s="150">
        <f t="shared" si="137"/>
        <v>5263174140</v>
      </c>
      <c r="M780" s="25">
        <f t="shared" si="140"/>
        <v>35.176577539962985</v>
      </c>
      <c r="N780" s="152">
        <f>SUM('[1]gastos ctas'!N780+[2]gctas!N780+[6]ct!N780)</f>
        <v>5330184625</v>
      </c>
      <c r="O780" s="25">
        <f t="shared" si="141"/>
        <v>35.62444406668083</v>
      </c>
      <c r="P780" s="151">
        <f t="shared" si="136"/>
        <v>9631970616</v>
      </c>
      <c r="R780" s="152">
        <f>SUM('[1]gastos ctas'!E780+[2]gctas!E780+[6]ct!E780)</f>
        <v>-37844759</v>
      </c>
      <c r="S780" s="191">
        <f t="shared" si="142"/>
        <v>0</v>
      </c>
    </row>
    <row r="781" spans="1:19" ht="39" x14ac:dyDescent="0.25">
      <c r="A781" s="175">
        <v>3311402170864</v>
      </c>
      <c r="B781" s="33" t="s">
        <v>923</v>
      </c>
      <c r="C781" s="148"/>
      <c r="D781" s="149">
        <f>SUM(D782)</f>
        <v>10600000000</v>
      </c>
      <c r="E781" s="149">
        <f>SUM(E782)</f>
        <v>0</v>
      </c>
      <c r="F781" s="150">
        <f t="shared" si="134"/>
        <v>10600000000</v>
      </c>
      <c r="G781" s="25">
        <f t="shared" si="138"/>
        <v>4.1025446479483779E-2</v>
      </c>
      <c r="H781" s="149">
        <f>SUM(H782)</f>
        <v>0</v>
      </c>
      <c r="I781" s="151">
        <f t="shared" si="135"/>
        <v>10600000000</v>
      </c>
      <c r="J781" s="149">
        <f>SUM(J782)</f>
        <v>55725217</v>
      </c>
      <c r="K781" s="25">
        <f t="shared" si="139"/>
        <v>0.52570959433962261</v>
      </c>
      <c r="L781" s="150">
        <f t="shared" si="137"/>
        <v>3803251201</v>
      </c>
      <c r="M781" s="25">
        <f t="shared" si="140"/>
        <v>35.879728311320754</v>
      </c>
      <c r="N781" s="149">
        <f>SUM(N782)</f>
        <v>3858976418</v>
      </c>
      <c r="O781" s="25">
        <f t="shared" si="141"/>
        <v>36.405437905660378</v>
      </c>
      <c r="P781" s="151">
        <f t="shared" si="136"/>
        <v>6741023582</v>
      </c>
      <c r="R781" s="152">
        <f>SUM('[1]gastos ctas'!E781+[2]gctas!E781+[6]ct!E781)</f>
        <v>0</v>
      </c>
      <c r="S781" s="191">
        <f t="shared" si="142"/>
        <v>0</v>
      </c>
    </row>
    <row r="782" spans="1:19" ht="39" x14ac:dyDescent="0.25">
      <c r="A782" s="175">
        <v>3311402170864180</v>
      </c>
      <c r="B782" s="33" t="s">
        <v>923</v>
      </c>
      <c r="C782" s="148"/>
      <c r="D782" s="152">
        <f>SUM('[1]gastos ctas'!D782+[2]gctas!D782+[6]ct!D782)</f>
        <v>10600000000</v>
      </c>
      <c r="E782" s="152">
        <f>SUM('[1]gastos ctas'!E782+[2]gctas!E782+[6]ct!E782)</f>
        <v>0</v>
      </c>
      <c r="F782" s="150">
        <f t="shared" si="134"/>
        <v>10600000000</v>
      </c>
      <c r="G782" s="25">
        <f t="shared" si="138"/>
        <v>4.1025446479483779E-2</v>
      </c>
      <c r="H782" s="152"/>
      <c r="I782" s="151">
        <f t="shared" si="135"/>
        <v>10600000000</v>
      </c>
      <c r="J782" s="152">
        <f>SUM('[1]gastos ctas'!J782+[2]gctas!J782+[6]ct!J782)</f>
        <v>55725217</v>
      </c>
      <c r="K782" s="25">
        <f t="shared" si="139"/>
        <v>0.52570959433962261</v>
      </c>
      <c r="L782" s="150">
        <f t="shared" si="137"/>
        <v>3803251201</v>
      </c>
      <c r="M782" s="25">
        <f t="shared" si="140"/>
        <v>35.879728311320754</v>
      </c>
      <c r="N782" s="152">
        <f>SUM('[1]gastos ctas'!N782+[2]gctas!N782+[6]ct!N782)</f>
        <v>3858976418</v>
      </c>
      <c r="O782" s="25">
        <f t="shared" si="141"/>
        <v>36.405437905660378</v>
      </c>
      <c r="P782" s="151">
        <f t="shared" si="136"/>
        <v>6741023582</v>
      </c>
      <c r="R782" s="152">
        <f>SUM('[1]gastos ctas'!E782+[2]gctas!E782+[6]ct!E782)</f>
        <v>0</v>
      </c>
      <c r="S782" s="191">
        <f t="shared" si="142"/>
        <v>0</v>
      </c>
    </row>
    <row r="783" spans="1:19" ht="39" x14ac:dyDescent="0.25">
      <c r="A783" s="175">
        <v>3311402170865</v>
      </c>
      <c r="B783" s="33" t="s">
        <v>924</v>
      </c>
      <c r="C783" s="148"/>
      <c r="D783" s="149">
        <f>SUM(D784)</f>
        <v>3650000000</v>
      </c>
      <c r="E783" s="149">
        <f>SUM(E784)</f>
        <v>0</v>
      </c>
      <c r="F783" s="150">
        <f t="shared" si="134"/>
        <v>3650000000</v>
      </c>
      <c r="G783" s="25">
        <f t="shared" si="138"/>
        <v>1.4126686759444887E-2</v>
      </c>
      <c r="H783" s="149">
        <f>SUM(H784)</f>
        <v>0</v>
      </c>
      <c r="I783" s="151">
        <f t="shared" si="135"/>
        <v>3650000000</v>
      </c>
      <c r="J783" s="149">
        <f>SUM(J784)</f>
        <v>70965101</v>
      </c>
      <c r="K783" s="25">
        <f t="shared" si="139"/>
        <v>1.9442493424657532</v>
      </c>
      <c r="L783" s="150">
        <f t="shared" si="137"/>
        <v>1629327300</v>
      </c>
      <c r="M783" s="25">
        <f t="shared" si="140"/>
        <v>44.639104109589042</v>
      </c>
      <c r="N783" s="149">
        <f>SUM(N784)</f>
        <v>1700292401</v>
      </c>
      <c r="O783" s="25">
        <f t="shared" si="141"/>
        <v>46.583353452054794</v>
      </c>
      <c r="P783" s="151">
        <f t="shared" si="136"/>
        <v>1949707599</v>
      </c>
      <c r="R783" s="152">
        <f>SUM('[1]gastos ctas'!E783+[2]gctas!E783+[6]ct!E783)</f>
        <v>0</v>
      </c>
      <c r="S783" s="191">
        <f t="shared" si="142"/>
        <v>0</v>
      </c>
    </row>
    <row r="784" spans="1:19" ht="39" x14ac:dyDescent="0.25">
      <c r="A784" s="175">
        <v>3311402170865180</v>
      </c>
      <c r="B784" s="33" t="s">
        <v>924</v>
      </c>
      <c r="C784" s="148"/>
      <c r="D784" s="152">
        <f>SUM('[1]gastos ctas'!D784+[2]gctas!D784+[6]ct!D784)</f>
        <v>3650000000</v>
      </c>
      <c r="E784" s="152">
        <f>SUM('[1]gastos ctas'!E784+[2]gctas!E784+[6]ct!E784)</f>
        <v>0</v>
      </c>
      <c r="F784" s="150">
        <f t="shared" si="134"/>
        <v>3650000000</v>
      </c>
      <c r="G784" s="25">
        <f t="shared" si="138"/>
        <v>1.4126686759444887E-2</v>
      </c>
      <c r="H784" s="152"/>
      <c r="I784" s="151">
        <f t="shared" si="135"/>
        <v>3650000000</v>
      </c>
      <c r="J784" s="152">
        <f>SUM('[1]gastos ctas'!J784+[2]gctas!J784+[6]ct!J784)</f>
        <v>70965101</v>
      </c>
      <c r="K784" s="25">
        <f t="shared" si="139"/>
        <v>1.9442493424657532</v>
      </c>
      <c r="L784" s="150">
        <f t="shared" si="137"/>
        <v>1629327300</v>
      </c>
      <c r="M784" s="25">
        <f t="shared" si="140"/>
        <v>44.639104109589042</v>
      </c>
      <c r="N784" s="152">
        <f>SUM('[1]gastos ctas'!N784+[2]gctas!N784+[6]ct!N784)</f>
        <v>1700292401</v>
      </c>
      <c r="O784" s="25">
        <f t="shared" si="141"/>
        <v>46.583353452054794</v>
      </c>
      <c r="P784" s="151">
        <f t="shared" si="136"/>
        <v>1949707599</v>
      </c>
      <c r="R784" s="152">
        <f>SUM('[1]gastos ctas'!E784+[2]gctas!E784+[6]ct!E784)</f>
        <v>0</v>
      </c>
      <c r="S784" s="191">
        <f t="shared" si="142"/>
        <v>0</v>
      </c>
    </row>
    <row r="785" spans="1:19" ht="26.25" x14ac:dyDescent="0.25">
      <c r="A785" s="147">
        <v>331140218</v>
      </c>
      <c r="B785" s="33" t="s">
        <v>925</v>
      </c>
      <c r="C785" s="148"/>
      <c r="D785" s="149">
        <f>SUM(D786+D788+D790+D792+D794)</f>
        <v>19337965000</v>
      </c>
      <c r="E785" s="149">
        <f>SUM(E786+E788+E790+E792+E794)</f>
        <v>-762211878</v>
      </c>
      <c r="F785" s="150">
        <f t="shared" si="134"/>
        <v>18575753122</v>
      </c>
      <c r="G785" s="25">
        <f t="shared" si="138"/>
        <v>7.1894204294595726E-2</v>
      </c>
      <c r="H785" s="149">
        <f>SUM(H786+H788+H790+H792+H794)</f>
        <v>0</v>
      </c>
      <c r="I785" s="151">
        <f t="shared" si="135"/>
        <v>18575753122</v>
      </c>
      <c r="J785" s="149">
        <f>SUM(J786+J788+J790+J792+J794)</f>
        <v>391037979</v>
      </c>
      <c r="K785" s="25">
        <f t="shared" si="139"/>
        <v>2.1050989234825601</v>
      </c>
      <c r="L785" s="150">
        <f t="shared" si="137"/>
        <v>7532370523</v>
      </c>
      <c r="M785" s="25">
        <f t="shared" si="140"/>
        <v>40.549475832983134</v>
      </c>
      <c r="N785" s="149">
        <f>SUM(N786+N788+N790+N792+N794)</f>
        <v>7923408502</v>
      </c>
      <c r="O785" s="25">
        <f t="shared" si="141"/>
        <v>42.654574756465699</v>
      </c>
      <c r="P785" s="151">
        <f t="shared" si="136"/>
        <v>10652344620</v>
      </c>
      <c r="R785" s="152">
        <f>SUM('[1]gastos ctas'!E785+[2]gctas!E785+[6]ct!E785)</f>
        <v>-762211878</v>
      </c>
      <c r="S785" s="191">
        <f t="shared" si="142"/>
        <v>0</v>
      </c>
    </row>
    <row r="786" spans="1:19" ht="26.25" x14ac:dyDescent="0.25">
      <c r="A786" s="147">
        <v>3311402180069</v>
      </c>
      <c r="B786" s="33" t="s">
        <v>926</v>
      </c>
      <c r="C786" s="148"/>
      <c r="D786" s="149">
        <f>SUM(D787)</f>
        <v>5646000000</v>
      </c>
      <c r="E786" s="149">
        <f>SUM(E787)</f>
        <v>-262210878</v>
      </c>
      <c r="F786" s="150">
        <f t="shared" si="134"/>
        <v>5383789122</v>
      </c>
      <c r="G786" s="25">
        <f t="shared" si="138"/>
        <v>2.0837014385041319E-2</v>
      </c>
      <c r="H786" s="149">
        <f>SUM(H787)</f>
        <v>0</v>
      </c>
      <c r="I786" s="151">
        <f t="shared" si="135"/>
        <v>5383789122</v>
      </c>
      <c r="J786" s="149">
        <f>SUM(J787)</f>
        <v>0</v>
      </c>
      <c r="K786" s="25">
        <f t="shared" si="139"/>
        <v>0</v>
      </c>
      <c r="L786" s="150">
        <f t="shared" si="137"/>
        <v>2593789122</v>
      </c>
      <c r="M786" s="25">
        <f t="shared" si="140"/>
        <v>48.177762226995341</v>
      </c>
      <c r="N786" s="149">
        <f>SUM(N787)</f>
        <v>2593789122</v>
      </c>
      <c r="O786" s="25">
        <f t="shared" si="141"/>
        <v>48.177762226995341</v>
      </c>
      <c r="P786" s="151">
        <f t="shared" si="136"/>
        <v>2790000000</v>
      </c>
      <c r="R786" s="152">
        <f>SUM('[1]gastos ctas'!E786+[2]gctas!E786+[6]ct!E786)</f>
        <v>-262210878</v>
      </c>
      <c r="S786" s="191">
        <f t="shared" si="142"/>
        <v>0</v>
      </c>
    </row>
    <row r="787" spans="1:19" ht="26.25" x14ac:dyDescent="0.25">
      <c r="A787" s="147">
        <v>3311402180069</v>
      </c>
      <c r="B787" s="33" t="s">
        <v>927</v>
      </c>
      <c r="C787" s="148"/>
      <c r="D787" s="152">
        <f>SUM('[1]gastos ctas'!D787+[2]gctas!D787+[6]ct!D787)</f>
        <v>5646000000</v>
      </c>
      <c r="E787" s="152">
        <f>SUM('[1]gastos ctas'!E787+[2]gctas!E787+[6]ct!E787)</f>
        <v>-262210878</v>
      </c>
      <c r="F787" s="150">
        <f t="shared" ref="F787:F852" si="143">SUM(D787+E787)</f>
        <v>5383789122</v>
      </c>
      <c r="G787" s="25">
        <f t="shared" si="138"/>
        <v>2.0837014385041319E-2</v>
      </c>
      <c r="H787" s="152"/>
      <c r="I787" s="151">
        <f t="shared" si="135"/>
        <v>5383789122</v>
      </c>
      <c r="J787" s="152">
        <f>SUM('[1]gastos ctas'!J787+[2]gctas!J787+[6]ct!J787)</f>
        <v>0</v>
      </c>
      <c r="K787" s="25">
        <f t="shared" si="139"/>
        <v>0</v>
      </c>
      <c r="L787" s="150">
        <f t="shared" si="137"/>
        <v>2593789122</v>
      </c>
      <c r="M787" s="25">
        <f t="shared" si="140"/>
        <v>48.177762226995341</v>
      </c>
      <c r="N787" s="152">
        <f>SUM('[1]gastos ctas'!N787+[2]gctas!N787+[6]ct!N787)</f>
        <v>2593789122</v>
      </c>
      <c r="O787" s="25">
        <f t="shared" si="141"/>
        <v>48.177762226995341</v>
      </c>
      <c r="P787" s="151">
        <f t="shared" si="136"/>
        <v>2790000000</v>
      </c>
      <c r="R787" s="152">
        <f>SUM('[1]gastos ctas'!E787+[2]gctas!E787+[6]ct!E787)</f>
        <v>-262210878</v>
      </c>
      <c r="S787" s="191">
        <f t="shared" si="142"/>
        <v>0</v>
      </c>
    </row>
    <row r="788" spans="1:19" ht="26.25" x14ac:dyDescent="0.25">
      <c r="A788" s="147">
        <v>3311402180075</v>
      </c>
      <c r="B788" s="33" t="s">
        <v>928</v>
      </c>
      <c r="C788" s="148"/>
      <c r="D788" s="149">
        <f>SUM(D789)</f>
        <v>1800001000</v>
      </c>
      <c r="E788" s="149">
        <f>SUM(E789)</f>
        <v>-1000</v>
      </c>
      <c r="F788" s="150">
        <f t="shared" si="143"/>
        <v>1800000000</v>
      </c>
      <c r="G788" s="25">
        <f t="shared" si="138"/>
        <v>6.9665852512330942E-3</v>
      </c>
      <c r="H788" s="149">
        <f>SUM(H789)</f>
        <v>0</v>
      </c>
      <c r="I788" s="151">
        <f t="shared" ref="I788:I853" si="144">SUM(F788-H788)</f>
        <v>1800000000</v>
      </c>
      <c r="J788" s="149">
        <f>SUM(J789)</f>
        <v>51222807</v>
      </c>
      <c r="K788" s="25">
        <f t="shared" si="139"/>
        <v>2.8457115000000002</v>
      </c>
      <c r="L788" s="150">
        <f t="shared" si="137"/>
        <v>948777193</v>
      </c>
      <c r="M788" s="25">
        <f t="shared" si="140"/>
        <v>52.709844055555557</v>
      </c>
      <c r="N788" s="149">
        <f>SUM(N789)</f>
        <v>1000000000</v>
      </c>
      <c r="O788" s="25">
        <f t="shared" si="141"/>
        <v>55.555555555555557</v>
      </c>
      <c r="P788" s="151">
        <f t="shared" si="136"/>
        <v>800000000</v>
      </c>
      <c r="R788" s="152">
        <f>SUM('[1]gastos ctas'!E788+[2]gctas!E788+[6]ct!E788)</f>
        <v>-1000</v>
      </c>
      <c r="S788" s="191">
        <f t="shared" si="142"/>
        <v>0</v>
      </c>
    </row>
    <row r="789" spans="1:19" x14ac:dyDescent="0.25">
      <c r="A789" s="147">
        <v>3311402180075</v>
      </c>
      <c r="B789" s="33" t="s">
        <v>929</v>
      </c>
      <c r="C789" s="148"/>
      <c r="D789" s="152">
        <f>SUM('[1]gastos ctas'!D789+[2]gctas!D789+[6]ct!D789)</f>
        <v>1800001000</v>
      </c>
      <c r="E789" s="152">
        <f>SUM('[1]gastos ctas'!E789+[2]gctas!E789+[6]ct!E789)</f>
        <v>-1000</v>
      </c>
      <c r="F789" s="150">
        <f t="shared" si="143"/>
        <v>1800000000</v>
      </c>
      <c r="G789" s="25">
        <f t="shared" si="138"/>
        <v>6.9665852512330942E-3</v>
      </c>
      <c r="H789" s="152"/>
      <c r="I789" s="151">
        <f t="shared" si="144"/>
        <v>1800000000</v>
      </c>
      <c r="J789" s="152">
        <f>SUM('[1]gastos ctas'!J789+[2]gctas!J789+[6]ct!J789)</f>
        <v>51222807</v>
      </c>
      <c r="K789" s="25">
        <f t="shared" si="139"/>
        <v>2.8457115000000002</v>
      </c>
      <c r="L789" s="150">
        <f t="shared" si="137"/>
        <v>948777193</v>
      </c>
      <c r="M789" s="25">
        <f t="shared" si="140"/>
        <v>52.709844055555557</v>
      </c>
      <c r="N789" s="152">
        <f>SUM('[1]gastos ctas'!N789+[2]gctas!N789+[6]ct!N789)</f>
        <v>1000000000</v>
      </c>
      <c r="O789" s="25">
        <f t="shared" si="141"/>
        <v>55.555555555555557</v>
      </c>
      <c r="P789" s="151">
        <f t="shared" si="136"/>
        <v>800000000</v>
      </c>
      <c r="R789" s="152">
        <f>SUM('[1]gastos ctas'!E789+[2]gctas!E789+[6]ct!E789)</f>
        <v>-1000</v>
      </c>
      <c r="S789" s="191">
        <f t="shared" si="142"/>
        <v>0</v>
      </c>
    </row>
    <row r="790" spans="1:19" ht="51.75" x14ac:dyDescent="0.25">
      <c r="A790" s="147">
        <v>3311402180803</v>
      </c>
      <c r="B790" s="33" t="s">
        <v>930</v>
      </c>
      <c r="C790" s="148"/>
      <c r="D790" s="149">
        <f>SUM(D791)</f>
        <v>4623000000</v>
      </c>
      <c r="E790" s="149">
        <f>SUM(E791)</f>
        <v>-500000000</v>
      </c>
      <c r="F790" s="150">
        <f t="shared" si="143"/>
        <v>4123000000</v>
      </c>
      <c r="G790" s="25">
        <f t="shared" si="138"/>
        <v>1.5957350550463361E-2</v>
      </c>
      <c r="H790" s="149">
        <f>SUM(H791)</f>
        <v>0</v>
      </c>
      <c r="I790" s="151">
        <f t="shared" si="144"/>
        <v>4123000000</v>
      </c>
      <c r="J790" s="149">
        <f>SUM(J791)</f>
        <v>20836666</v>
      </c>
      <c r="K790" s="25">
        <f t="shared" si="139"/>
        <v>0.50537632791656562</v>
      </c>
      <c r="L790" s="150">
        <f t="shared" si="137"/>
        <v>975163334</v>
      </c>
      <c r="M790" s="25">
        <f t="shared" si="140"/>
        <v>23.651790783410139</v>
      </c>
      <c r="N790" s="149">
        <f>SUM(N791)</f>
        <v>996000000</v>
      </c>
      <c r="O790" s="25">
        <f t="shared" si="141"/>
        <v>24.157167111326704</v>
      </c>
      <c r="P790" s="151">
        <f t="shared" si="136"/>
        <v>3127000000</v>
      </c>
      <c r="R790" s="152">
        <f>SUM('[1]gastos ctas'!E790+[2]gctas!E790+[6]ct!E790)</f>
        <v>-500000000</v>
      </c>
      <c r="S790" s="191">
        <f t="shared" si="142"/>
        <v>0</v>
      </c>
    </row>
    <row r="791" spans="1:19" ht="51.75" x14ac:dyDescent="0.25">
      <c r="A791" s="147">
        <v>3311402180803180</v>
      </c>
      <c r="B791" s="33" t="s">
        <v>930</v>
      </c>
      <c r="C791" s="148"/>
      <c r="D791" s="152">
        <f>SUM('[1]gastos ctas'!D791+[2]gctas!D791+[6]ct!D791)</f>
        <v>4623000000</v>
      </c>
      <c r="E791" s="152">
        <f>SUM('[1]gastos ctas'!E791+[2]gctas!E791+[6]ct!E791)</f>
        <v>-500000000</v>
      </c>
      <c r="F791" s="150">
        <f t="shared" si="143"/>
        <v>4123000000</v>
      </c>
      <c r="G791" s="25">
        <f t="shared" si="138"/>
        <v>1.5957350550463361E-2</v>
      </c>
      <c r="H791" s="152"/>
      <c r="I791" s="151">
        <f t="shared" si="144"/>
        <v>4123000000</v>
      </c>
      <c r="J791" s="152">
        <f>SUM('[1]gastos ctas'!J791+[2]gctas!J791+[6]ct!J791)</f>
        <v>20836666</v>
      </c>
      <c r="K791" s="25">
        <f t="shared" si="139"/>
        <v>0.50537632791656562</v>
      </c>
      <c r="L791" s="150">
        <f t="shared" si="137"/>
        <v>975163334</v>
      </c>
      <c r="M791" s="25">
        <f t="shared" si="140"/>
        <v>23.651790783410139</v>
      </c>
      <c r="N791" s="152">
        <f>SUM('[1]gastos ctas'!N791+[2]gctas!N791+[6]ct!N791)</f>
        <v>996000000</v>
      </c>
      <c r="O791" s="25">
        <f t="shared" si="141"/>
        <v>24.157167111326704</v>
      </c>
      <c r="P791" s="151">
        <f t="shared" si="136"/>
        <v>3127000000</v>
      </c>
      <c r="R791" s="152">
        <f>SUM('[1]gastos ctas'!E791+[2]gctas!E791+[6]ct!E791)</f>
        <v>-500000000</v>
      </c>
      <c r="S791" s="191">
        <f t="shared" si="142"/>
        <v>0</v>
      </c>
    </row>
    <row r="792" spans="1:19" ht="26.25" x14ac:dyDescent="0.25">
      <c r="A792" s="147">
        <v>3311402180806</v>
      </c>
      <c r="B792" s="33" t="s">
        <v>931</v>
      </c>
      <c r="C792" s="148"/>
      <c r="D792" s="149">
        <f>SUM(D793)</f>
        <v>3286964000</v>
      </c>
      <c r="E792" s="149">
        <f>SUM(E793)</f>
        <v>0</v>
      </c>
      <c r="F792" s="150">
        <f t="shared" si="143"/>
        <v>3286964000</v>
      </c>
      <c r="G792" s="25">
        <f t="shared" si="138"/>
        <v>1.2721619402074519E-2</v>
      </c>
      <c r="H792" s="149">
        <f>SUM(H793)</f>
        <v>0</v>
      </c>
      <c r="I792" s="151">
        <f t="shared" si="144"/>
        <v>3286964000</v>
      </c>
      <c r="J792" s="149">
        <f>SUM(J793)</f>
        <v>16594540</v>
      </c>
      <c r="K792" s="25">
        <f t="shared" si="139"/>
        <v>0.50485919529389434</v>
      </c>
      <c r="L792" s="150">
        <f t="shared" si="137"/>
        <v>39500000</v>
      </c>
      <c r="M792" s="25">
        <f t="shared" si="140"/>
        <v>1.2017168426548024</v>
      </c>
      <c r="N792" s="149">
        <f>SUM(N793)</f>
        <v>56094540</v>
      </c>
      <c r="O792" s="25">
        <f t="shared" si="141"/>
        <v>1.7065760379486969</v>
      </c>
      <c r="P792" s="151">
        <f t="shared" si="136"/>
        <v>3230869460</v>
      </c>
      <c r="R792" s="152">
        <f>SUM('[1]gastos ctas'!E792+[2]gctas!E792+[6]ct!E792)</f>
        <v>0</v>
      </c>
      <c r="S792" s="191">
        <f t="shared" si="142"/>
        <v>0</v>
      </c>
    </row>
    <row r="793" spans="1:19" ht="26.25" x14ac:dyDescent="0.25">
      <c r="A793" s="147">
        <v>3311402180806180</v>
      </c>
      <c r="B793" s="33" t="s">
        <v>931</v>
      </c>
      <c r="C793" s="148"/>
      <c r="D793" s="152">
        <f>SUM('[1]gastos ctas'!D793+[2]gctas!D793+[6]ct!D793)</f>
        <v>3286964000</v>
      </c>
      <c r="E793" s="152">
        <f>SUM('[1]gastos ctas'!E793+[2]gctas!E793+[6]ct!E793)</f>
        <v>0</v>
      </c>
      <c r="F793" s="150">
        <f t="shared" si="143"/>
        <v>3286964000</v>
      </c>
      <c r="G793" s="25">
        <f t="shared" si="138"/>
        <v>1.2721619402074519E-2</v>
      </c>
      <c r="H793" s="152"/>
      <c r="I793" s="151">
        <f t="shared" si="144"/>
        <v>3286964000</v>
      </c>
      <c r="J793" s="152">
        <f>SUM('[1]gastos ctas'!J793+[2]gctas!J793+[6]ct!J793)</f>
        <v>16594540</v>
      </c>
      <c r="K793" s="25">
        <f t="shared" si="139"/>
        <v>0.50485919529389434</v>
      </c>
      <c r="L793" s="150">
        <f t="shared" si="137"/>
        <v>39500000</v>
      </c>
      <c r="M793" s="25">
        <f t="shared" si="140"/>
        <v>1.2017168426548024</v>
      </c>
      <c r="N793" s="152">
        <f>SUM('[1]gastos ctas'!N793+[2]gctas!N793+[6]ct!N793)</f>
        <v>56094540</v>
      </c>
      <c r="O793" s="25">
        <f t="shared" si="141"/>
        <v>1.7065760379486969</v>
      </c>
      <c r="P793" s="151">
        <f t="shared" si="136"/>
        <v>3230869460</v>
      </c>
      <c r="R793" s="152">
        <f>SUM('[1]gastos ctas'!E793+[2]gctas!E793+[6]ct!E793)</f>
        <v>0</v>
      </c>
      <c r="S793" s="191">
        <f t="shared" si="142"/>
        <v>0</v>
      </c>
    </row>
    <row r="794" spans="1:19" ht="39" x14ac:dyDescent="0.25">
      <c r="A794" s="147">
        <v>3311402180811</v>
      </c>
      <c r="B794" s="33" t="s">
        <v>932</v>
      </c>
      <c r="C794" s="148"/>
      <c r="D794" s="149">
        <f>SUM(D795:D796)</f>
        <v>3982000000</v>
      </c>
      <c r="E794" s="149">
        <f>SUM(E795:E796)</f>
        <v>0</v>
      </c>
      <c r="F794" s="150">
        <f t="shared" si="143"/>
        <v>3982000000</v>
      </c>
      <c r="G794" s="25">
        <f t="shared" si="138"/>
        <v>1.5411634705783434E-2</v>
      </c>
      <c r="H794" s="149">
        <f>SUM(H795:H796)</f>
        <v>0</v>
      </c>
      <c r="I794" s="151">
        <f t="shared" si="144"/>
        <v>3982000000</v>
      </c>
      <c r="J794" s="149">
        <f>SUM(J795:J796)</f>
        <v>302383966</v>
      </c>
      <c r="K794" s="25">
        <f t="shared" si="139"/>
        <v>7.5937711200401807</v>
      </c>
      <c r="L794" s="150">
        <f t="shared" si="137"/>
        <v>2975140874</v>
      </c>
      <c r="M794" s="25">
        <f t="shared" si="140"/>
        <v>74.714738171772979</v>
      </c>
      <c r="N794" s="149">
        <f>SUM(N795:N796)</f>
        <v>3277524840</v>
      </c>
      <c r="O794" s="25">
        <f t="shared" si="141"/>
        <v>82.308509291813152</v>
      </c>
      <c r="P794" s="151">
        <f t="shared" ref="P794:P859" si="145">SUM(F794-N794)</f>
        <v>704475160</v>
      </c>
      <c r="R794" s="152">
        <f>SUM('[1]gastos ctas'!E794+[2]gctas!E794+[6]ct!E794)</f>
        <v>0</v>
      </c>
      <c r="S794" s="191">
        <f t="shared" si="142"/>
        <v>0</v>
      </c>
    </row>
    <row r="795" spans="1:19" ht="39" x14ac:dyDescent="0.25">
      <c r="A795" s="147">
        <v>3311402180811180</v>
      </c>
      <c r="B795" s="33" t="s">
        <v>932</v>
      </c>
      <c r="C795" s="148"/>
      <c r="D795" s="152">
        <f>SUM('[1]gastos ctas'!D795+[2]gctas!D795+[6]ct!D795)</f>
        <v>3855217000</v>
      </c>
      <c r="E795" s="152">
        <f>SUM('[1]gastos ctas'!E795+[2]gctas!E795+[6]ct!E795)</f>
        <v>0</v>
      </c>
      <c r="F795" s="150">
        <f t="shared" si="143"/>
        <v>3855217000</v>
      </c>
      <c r="G795" s="25">
        <f t="shared" si="138"/>
        <v>1.4920943273612831E-2</v>
      </c>
      <c r="H795" s="152"/>
      <c r="I795" s="151">
        <f t="shared" si="144"/>
        <v>3855217000</v>
      </c>
      <c r="J795" s="152">
        <f>SUM('[1]gastos ctas'!J795+[2]gctas!J795+[6]ct!J795)</f>
        <v>284560502</v>
      </c>
      <c r="K795" s="25">
        <f t="shared" si="139"/>
        <v>7.3811798920787082</v>
      </c>
      <c r="L795" s="150">
        <f t="shared" ref="L795:L860" si="146">SUM(N795-J795)</f>
        <v>2873185638</v>
      </c>
      <c r="M795" s="25">
        <f t="shared" si="140"/>
        <v>74.527209181739963</v>
      </c>
      <c r="N795" s="152">
        <f>SUM('[1]gastos ctas'!N795+[2]gctas!N795+[6]ct!N795)</f>
        <v>3157746140</v>
      </c>
      <c r="O795" s="25">
        <f t="shared" si="141"/>
        <v>81.908389073818682</v>
      </c>
      <c r="P795" s="151">
        <f t="shared" si="145"/>
        <v>697470860</v>
      </c>
      <c r="R795" s="152">
        <f>SUM('[1]gastos ctas'!E795+[2]gctas!E795+[6]ct!E795)</f>
        <v>0</v>
      </c>
      <c r="S795" s="191">
        <f t="shared" si="142"/>
        <v>0</v>
      </c>
    </row>
    <row r="796" spans="1:19" ht="39" x14ac:dyDescent="0.25">
      <c r="A796" s="147">
        <v>3311402180811180</v>
      </c>
      <c r="B796" s="33" t="s">
        <v>932</v>
      </c>
      <c r="C796" s="148"/>
      <c r="D796" s="152">
        <f>SUM('[1]gastos ctas'!D796+[2]gctas!D796+[6]ct!D796)</f>
        <v>126783000</v>
      </c>
      <c r="E796" s="152">
        <f>SUM('[1]gastos ctas'!E796+[2]gctas!E796+[6]ct!E796)</f>
        <v>0</v>
      </c>
      <c r="F796" s="150">
        <f t="shared" si="143"/>
        <v>126783000</v>
      </c>
      <c r="G796" s="25">
        <f t="shared" si="138"/>
        <v>4.9069143217060304E-4</v>
      </c>
      <c r="H796" s="152"/>
      <c r="I796" s="151">
        <f t="shared" si="144"/>
        <v>126783000</v>
      </c>
      <c r="J796" s="152">
        <f>SUM('[1]gastos ctas'!J796+[2]gctas!J796+[6]ct!J796)</f>
        <v>17823464</v>
      </c>
      <c r="K796" s="25">
        <f t="shared" si="139"/>
        <v>14.058244401851983</v>
      </c>
      <c r="L796" s="150">
        <f t="shared" si="146"/>
        <v>101955236</v>
      </c>
      <c r="M796" s="25">
        <f t="shared" si="140"/>
        <v>80.417119014378898</v>
      </c>
      <c r="N796" s="152">
        <f>SUM('[1]gastos ctas'!N796+[2]gctas!N796+[6]ct!N796)</f>
        <v>119778700</v>
      </c>
      <c r="O796" s="25">
        <f t="shared" si="141"/>
        <v>94.475363416230891</v>
      </c>
      <c r="P796" s="151">
        <f t="shared" si="145"/>
        <v>7004300</v>
      </c>
      <c r="R796" s="152">
        <f>SUM('[1]gastos ctas'!E796+[2]gctas!E796+[6]ct!E796)</f>
        <v>0</v>
      </c>
      <c r="S796" s="191">
        <f t="shared" si="142"/>
        <v>0</v>
      </c>
    </row>
    <row r="797" spans="1:19" x14ac:dyDescent="0.25">
      <c r="A797" s="147">
        <v>331140219</v>
      </c>
      <c r="B797" s="33" t="s">
        <v>933</v>
      </c>
      <c r="C797" s="148"/>
      <c r="D797" s="149">
        <f>SUM(D798+D800+D801+D808+D810+D812+D817+D819+D821+D824+D826+D828+D830+D832+D834+D836+D838+D839+D849+D851+D854+D856+D858+D860+D862+D864)</f>
        <v>4676093999035</v>
      </c>
      <c r="E797" s="149">
        <f>SUM(E798+E800+E801+E808+E810+E812+E817+E819+E821+E824+E826+E828+E830+E832+E834+E836+E838+E839+E849+E851+E854+E856+E858+E860+E862+E864)</f>
        <v>-503476067545</v>
      </c>
      <c r="F797" s="150">
        <f t="shared" si="143"/>
        <v>4172617931490</v>
      </c>
      <c r="G797" s="25">
        <f t="shared" si="138"/>
        <v>16.149388078082765</v>
      </c>
      <c r="H797" s="149">
        <f>SUM(H798+H800+H801+H808+H810+H812+H817+H819+H821+H824+H826+H828+H830+H832+H834+H836+H838+H839+H849+H851+H854+H856+H858+H860+H862+H864)</f>
        <v>0</v>
      </c>
      <c r="I797" s="151">
        <f t="shared" si="144"/>
        <v>4172617931490</v>
      </c>
      <c r="J797" s="149">
        <f>SUM(J798+J800+J801+J808+J810+J812+J817+J819+J821+J824+J826+J828+J830+J832+J834+J836+J838+J839+J849+J851+J854+J856+J858+J860+J862+J864)</f>
        <v>240776620026</v>
      </c>
      <c r="K797" s="25">
        <f t="shared" si="139"/>
        <v>5.7703970020571971</v>
      </c>
      <c r="L797" s="150">
        <f t="shared" si="146"/>
        <v>305147466486</v>
      </c>
      <c r="M797" s="25">
        <f t="shared" si="140"/>
        <v>7.3130938776614736</v>
      </c>
      <c r="N797" s="149">
        <f>SUM(N798+N800+N801+N808+N810+N812+N817+N819+N821+N824+N826+N828+N830+N832+N834+N836+N838+N839+N849+N851+N854+N856+N858+N860+N862+N864)</f>
        <v>545924086512</v>
      </c>
      <c r="O797" s="25">
        <f t="shared" si="141"/>
        <v>13.083490879718671</v>
      </c>
      <c r="P797" s="151">
        <f t="shared" si="145"/>
        <v>3626693844978</v>
      </c>
      <c r="R797" s="152">
        <f>SUM('[1]gastos ctas'!E797+[2]gctas!E797+[6]ct!E797)</f>
        <v>-503476067545</v>
      </c>
      <c r="S797" s="191">
        <f t="shared" si="142"/>
        <v>0</v>
      </c>
    </row>
    <row r="798" spans="1:19" ht="39" hidden="1" x14ac:dyDescent="0.25">
      <c r="A798" s="147">
        <v>3311402190068</v>
      </c>
      <c r="B798" s="33" t="s">
        <v>934</v>
      </c>
      <c r="C798" s="148"/>
      <c r="D798" s="152">
        <f>SUM(D799)</f>
        <v>0</v>
      </c>
      <c r="E798" s="152">
        <f>SUM(E799)</f>
        <v>0</v>
      </c>
      <c r="F798" s="150">
        <f t="shared" si="143"/>
        <v>0</v>
      </c>
      <c r="G798" s="25">
        <f t="shared" si="138"/>
        <v>0</v>
      </c>
      <c r="H798" s="152">
        <f>SUM(H799)</f>
        <v>0</v>
      </c>
      <c r="I798" s="151">
        <f t="shared" si="144"/>
        <v>0</v>
      </c>
      <c r="J798" s="152">
        <f>SUM(J799)</f>
        <v>0</v>
      </c>
      <c r="K798" s="25">
        <f t="shared" si="139"/>
        <v>0</v>
      </c>
      <c r="L798" s="150">
        <f t="shared" si="146"/>
        <v>0</v>
      </c>
      <c r="M798" s="25">
        <f t="shared" si="140"/>
        <v>0</v>
      </c>
      <c r="N798" s="152">
        <f>SUM(N799)</f>
        <v>0</v>
      </c>
      <c r="O798" s="25">
        <f t="shared" si="141"/>
        <v>0</v>
      </c>
      <c r="P798" s="151">
        <f t="shared" si="145"/>
        <v>0</v>
      </c>
      <c r="R798" s="152">
        <f>SUM('[1]gastos ctas'!E798+[2]gctas!E798+[6]ct!E798)</f>
        <v>0</v>
      </c>
      <c r="S798" s="191">
        <f t="shared" si="142"/>
        <v>0</v>
      </c>
    </row>
    <row r="799" spans="1:19" ht="26.25" hidden="1" x14ac:dyDescent="0.25">
      <c r="A799" s="147">
        <v>3311402190068190</v>
      </c>
      <c r="B799" s="33" t="s">
        <v>935</v>
      </c>
      <c r="C799" s="148"/>
      <c r="D799" s="152">
        <f>SUM('[1]gastos ctas'!D799+[2]gctas!D799+[6]ct!D799)</f>
        <v>0</v>
      </c>
      <c r="E799" s="152">
        <f>SUM('[1]gastos ctas'!E799+[2]gctas!E799+[6]ct!E799)</f>
        <v>0</v>
      </c>
      <c r="F799" s="150">
        <f t="shared" si="143"/>
        <v>0</v>
      </c>
      <c r="G799" s="25">
        <f t="shared" si="138"/>
        <v>0</v>
      </c>
      <c r="H799" s="152"/>
      <c r="I799" s="151">
        <f t="shared" si="144"/>
        <v>0</v>
      </c>
      <c r="J799" s="152">
        <f>SUM('[1]gastos ctas'!J799+[2]gctas!J799+[6]ct!J799)</f>
        <v>0</v>
      </c>
      <c r="K799" s="25">
        <f t="shared" si="139"/>
        <v>0</v>
      </c>
      <c r="L799" s="150">
        <f t="shared" si="146"/>
        <v>0</v>
      </c>
      <c r="M799" s="25">
        <f t="shared" si="140"/>
        <v>0</v>
      </c>
      <c r="N799" s="152">
        <f>SUM('[1]gastos ctas'!N799+[2]gctas!N799+[6]ct!N799)</f>
        <v>0</v>
      </c>
      <c r="O799" s="25">
        <f t="shared" si="141"/>
        <v>0</v>
      </c>
      <c r="P799" s="151">
        <f t="shared" si="145"/>
        <v>0</v>
      </c>
      <c r="R799" s="152">
        <f>SUM('[1]gastos ctas'!E799+[2]gctas!E799+[6]ct!E799)</f>
        <v>0</v>
      </c>
      <c r="S799" s="191">
        <f t="shared" si="142"/>
        <v>0</v>
      </c>
    </row>
    <row r="800" spans="1:19" ht="26.25" x14ac:dyDescent="0.25">
      <c r="A800" s="147">
        <v>3311402190078</v>
      </c>
      <c r="B800" s="33" t="s">
        <v>936</v>
      </c>
      <c r="C800" s="148"/>
      <c r="D800" s="152">
        <f>SUM('[1]gastos ctas'!D800+[2]gctas!D800+[6]ct!D800)</f>
        <v>0</v>
      </c>
      <c r="E800" s="152">
        <f>SUM('[1]gastos ctas'!E800+[2]gctas!E800+[6]ct!E800)</f>
        <v>771989115487</v>
      </c>
      <c r="F800" s="150">
        <f t="shared" si="143"/>
        <v>771989115487</v>
      </c>
      <c r="G800" s="25">
        <f t="shared" si="138"/>
        <v>2.9878488811467871</v>
      </c>
      <c r="H800" s="152"/>
      <c r="I800" s="151">
        <f t="shared" si="144"/>
        <v>771989115487</v>
      </c>
      <c r="J800" s="152">
        <f>SUM('[1]gastos ctas'!J800+[2]gctas!J800+[6]ct!J800)</f>
        <v>0</v>
      </c>
      <c r="K800" s="25">
        <f t="shared" si="139"/>
        <v>0</v>
      </c>
      <c r="L800" s="150">
        <f t="shared" ref="L800" si="147">SUM(N800-J800)</f>
        <v>0</v>
      </c>
      <c r="M800" s="25">
        <f t="shared" si="140"/>
        <v>0</v>
      </c>
      <c r="N800" s="152">
        <f>SUM('[1]gastos ctas'!N800+[2]gctas!N800+[6]ct!N800)</f>
        <v>0</v>
      </c>
      <c r="O800" s="25">
        <f t="shared" si="141"/>
        <v>0</v>
      </c>
      <c r="P800" s="151">
        <f t="shared" ref="P800" si="148">SUM(F800-N800)</f>
        <v>771989115487</v>
      </c>
      <c r="R800" s="152">
        <f>SUM('[1]gastos ctas'!E800+[2]gctas!E800+[6]ct!E800)</f>
        <v>771989115487</v>
      </c>
      <c r="S800" s="191">
        <f t="shared" si="142"/>
        <v>0</v>
      </c>
    </row>
    <row r="801" spans="1:19" ht="26.25" x14ac:dyDescent="0.25">
      <c r="A801" s="147">
        <v>3311402190339</v>
      </c>
      <c r="B801" s="33" t="s">
        <v>937</v>
      </c>
      <c r="C801" s="148"/>
      <c r="D801" s="149">
        <f>SUM(D802:D807)</f>
        <v>10645000000</v>
      </c>
      <c r="E801" s="149">
        <f>SUM(E802:E807)</f>
        <v>2574804618</v>
      </c>
      <c r="F801" s="150">
        <f t="shared" si="143"/>
        <v>13219804618</v>
      </c>
      <c r="G801" s="25">
        <f t="shared" si="138"/>
        <v>5.1164942153301085E-2</v>
      </c>
      <c r="H801" s="149">
        <f>SUM(H802:H807)</f>
        <v>0</v>
      </c>
      <c r="I801" s="151">
        <f t="shared" si="144"/>
        <v>13219804618</v>
      </c>
      <c r="J801" s="149">
        <f>SUM(J802:J807)</f>
        <v>299657773</v>
      </c>
      <c r="K801" s="25">
        <f t="shared" si="139"/>
        <v>2.2667337503005749</v>
      </c>
      <c r="L801" s="150">
        <f t="shared" si="146"/>
        <v>632509663</v>
      </c>
      <c r="M801" s="25">
        <f t="shared" si="140"/>
        <v>4.7845613553076189</v>
      </c>
      <c r="N801" s="149">
        <f>SUM(N802:N807)</f>
        <v>932167436</v>
      </c>
      <c r="O801" s="25">
        <f t="shared" si="141"/>
        <v>7.0512951056081938</v>
      </c>
      <c r="P801" s="151">
        <f t="shared" si="145"/>
        <v>12287637182</v>
      </c>
      <c r="R801" s="152">
        <f>SUM('[1]gastos ctas'!E801+[2]gctas!E801+[6]ct!E801)</f>
        <v>2574804618</v>
      </c>
      <c r="S801" s="191">
        <f t="shared" si="142"/>
        <v>0</v>
      </c>
    </row>
    <row r="802" spans="1:19" ht="26.25" x14ac:dyDescent="0.25">
      <c r="A802" s="147">
        <v>3311402190339180</v>
      </c>
      <c r="B802" s="33" t="s">
        <v>937</v>
      </c>
      <c r="C802" s="148"/>
      <c r="D802" s="152">
        <f>SUM('[1]gastos ctas'!D802+[2]gctas!D802+[6]ct!D802)</f>
        <v>5180000000</v>
      </c>
      <c r="E802" s="152">
        <f>SUM('[1]gastos ctas'!E802+[2]gctas!E802+[6]ct!E802)</f>
        <v>-3933237212</v>
      </c>
      <c r="F802" s="150">
        <f t="shared" si="143"/>
        <v>1246762788</v>
      </c>
      <c r="G802" s="25">
        <f t="shared" ref="G802:G885" si="149">IF(OR(F802=0,F$7=0),0,F802/F$7)*100</f>
        <v>4.8253773614816966E-3</v>
      </c>
      <c r="H802" s="152"/>
      <c r="I802" s="151">
        <f t="shared" si="144"/>
        <v>1246762788</v>
      </c>
      <c r="J802" s="152">
        <f>SUM('[1]gastos ctas'!J802+[2]gctas!J802+[6]ct!J802)</f>
        <v>1532509</v>
      </c>
      <c r="K802" s="25">
        <f t="shared" si="139"/>
        <v>0.12291905202419307</v>
      </c>
      <c r="L802" s="150">
        <f t="shared" si="146"/>
        <v>288571617</v>
      </c>
      <c r="M802" s="25">
        <f t="shared" si="140"/>
        <v>23.145671315945631</v>
      </c>
      <c r="N802" s="152">
        <f>SUM('[1]gastos ctas'!N802+[2]gctas!N802+[6]ct!N802)</f>
        <v>290104126</v>
      </c>
      <c r="O802" s="25">
        <f t="shared" si="141"/>
        <v>23.268590367969821</v>
      </c>
      <c r="P802" s="151">
        <f t="shared" si="145"/>
        <v>956658662</v>
      </c>
      <c r="R802" s="152">
        <f>SUM('[1]gastos ctas'!E802+[2]gctas!E802+[6]ct!E802)</f>
        <v>-3933237212</v>
      </c>
      <c r="S802" s="191">
        <f t="shared" si="142"/>
        <v>0</v>
      </c>
    </row>
    <row r="803" spans="1:19" ht="26.25" x14ac:dyDescent="0.25">
      <c r="A803" s="147">
        <v>3311402190339180</v>
      </c>
      <c r="B803" s="33" t="s">
        <v>937</v>
      </c>
      <c r="C803" s="148"/>
      <c r="D803" s="152">
        <f>SUM('[1]gastos ctas'!D803+[2]gctas!D803+[6]ct!D803)</f>
        <v>3772326000</v>
      </c>
      <c r="E803" s="152">
        <f>SUM('[1]gastos ctas'!E803+[2]gctas!E803+[6]ct!E803)</f>
        <v>2305229665</v>
      </c>
      <c r="F803" s="150">
        <f t="shared" si="143"/>
        <v>6077555665</v>
      </c>
      <c r="G803" s="25">
        <f t="shared" si="149"/>
        <v>2.3522116477409521E-2</v>
      </c>
      <c r="H803" s="152"/>
      <c r="I803" s="151">
        <f t="shared" si="144"/>
        <v>6077555665</v>
      </c>
      <c r="J803" s="152">
        <f>SUM('[1]gastos ctas'!J803+[2]gctas!J803+[6]ct!J803)</f>
        <v>298125264</v>
      </c>
      <c r="K803" s="25">
        <f t="shared" si="139"/>
        <v>4.9053481437754964</v>
      </c>
      <c r="L803" s="150">
        <f t="shared" si="146"/>
        <v>280338906</v>
      </c>
      <c r="M803" s="25">
        <f t="shared" si="140"/>
        <v>4.6126917045686984</v>
      </c>
      <c r="N803" s="152">
        <f>SUM('[1]gastos ctas'!N803+[2]gctas!N803+[6]ct!N803)</f>
        <v>578464170</v>
      </c>
      <c r="O803" s="25">
        <f t="shared" si="141"/>
        <v>9.518039848344193</v>
      </c>
      <c r="P803" s="151">
        <f t="shared" si="145"/>
        <v>5499091495</v>
      </c>
      <c r="R803" s="152">
        <f>SUM('[1]gastos ctas'!E803+[2]gctas!E803+[6]ct!E803)</f>
        <v>2305229665</v>
      </c>
      <c r="S803" s="191">
        <f t="shared" si="142"/>
        <v>0</v>
      </c>
    </row>
    <row r="804" spans="1:19" ht="26.25" x14ac:dyDescent="0.25">
      <c r="A804" s="147">
        <v>3311402190339190</v>
      </c>
      <c r="B804" s="33" t="s">
        <v>937</v>
      </c>
      <c r="C804" s="148"/>
      <c r="D804" s="152">
        <f>SUM('[1]gastos ctas'!D804+[2]gctas!D804+[6]ct!D804)</f>
        <v>500000000</v>
      </c>
      <c r="E804" s="152">
        <f>SUM('[1]gastos ctas'!E804+[2]gctas!E804+[6]ct!E804)</f>
        <v>35776465</v>
      </c>
      <c r="F804" s="150">
        <f t="shared" si="143"/>
        <v>535776465</v>
      </c>
      <c r="G804" s="25">
        <f t="shared" si="149"/>
        <v>2.0736291216815576E-3</v>
      </c>
      <c r="H804" s="152"/>
      <c r="I804" s="151">
        <f t="shared" si="144"/>
        <v>535776465</v>
      </c>
      <c r="J804" s="152">
        <f>SUM('[1]gastos ctas'!J804+[2]gctas!J804+[6]ct!J804)</f>
        <v>0</v>
      </c>
      <c r="K804" s="25">
        <f t="shared" si="139"/>
        <v>0</v>
      </c>
      <c r="L804" s="150">
        <f t="shared" si="146"/>
        <v>0</v>
      </c>
      <c r="M804" s="25">
        <f t="shared" si="140"/>
        <v>0</v>
      </c>
      <c r="N804" s="152">
        <f>SUM('[1]gastos ctas'!N804+[2]gctas!N804+[6]ct!N804)</f>
        <v>0</v>
      </c>
      <c r="O804" s="25">
        <f t="shared" si="141"/>
        <v>0</v>
      </c>
      <c r="P804" s="151">
        <f t="shared" si="145"/>
        <v>535776465</v>
      </c>
      <c r="R804" s="152">
        <f>SUM('[1]gastos ctas'!E804+[2]gctas!E804+[6]ct!E804)</f>
        <v>35776465</v>
      </c>
      <c r="S804" s="191">
        <f t="shared" si="142"/>
        <v>0</v>
      </c>
    </row>
    <row r="805" spans="1:19" ht="26.25" x14ac:dyDescent="0.25">
      <c r="A805" s="147">
        <v>3311402190339190</v>
      </c>
      <c r="B805" s="33" t="s">
        <v>937</v>
      </c>
      <c r="C805" s="148"/>
      <c r="D805" s="152">
        <f>SUM('[1]gastos ctas'!D805+[2]gctas!D805+[6]ct!D805)</f>
        <v>467674000</v>
      </c>
      <c r="E805" s="152">
        <f>SUM('[1]gastos ctas'!E805+[2]gctas!E805+[6]ct!E805)</f>
        <v>-124259432</v>
      </c>
      <c r="F805" s="150">
        <f t="shared" si="143"/>
        <v>343414568</v>
      </c>
      <c r="G805" s="25">
        <f t="shared" si="149"/>
        <v>1.3291260358263247E-3</v>
      </c>
      <c r="H805" s="152"/>
      <c r="I805" s="151">
        <f t="shared" si="144"/>
        <v>343414568</v>
      </c>
      <c r="J805" s="152">
        <f>SUM('[1]gastos ctas'!J805+[2]gctas!J805+[6]ct!J805)</f>
        <v>0</v>
      </c>
      <c r="K805" s="25">
        <f t="shared" si="139"/>
        <v>0</v>
      </c>
      <c r="L805" s="150">
        <f t="shared" si="146"/>
        <v>42910264</v>
      </c>
      <c r="M805" s="25">
        <f t="shared" si="140"/>
        <v>12.495178713559991</v>
      </c>
      <c r="N805" s="152">
        <f>SUM('[1]gastos ctas'!N805+[2]gctas!N805+[6]ct!N805)</f>
        <v>42910264</v>
      </c>
      <c r="O805" s="25">
        <f t="shared" si="141"/>
        <v>12.495178713559991</v>
      </c>
      <c r="P805" s="151">
        <f t="shared" si="145"/>
        <v>300504304</v>
      </c>
      <c r="R805" s="152">
        <f>SUM('[1]gastos ctas'!E805+[2]gctas!E805+[6]ct!E805)</f>
        <v>-124259432</v>
      </c>
      <c r="S805" s="191">
        <f t="shared" si="142"/>
        <v>0</v>
      </c>
    </row>
    <row r="806" spans="1:19" ht="26.25" x14ac:dyDescent="0.25">
      <c r="A806" s="147">
        <v>3311402190339190</v>
      </c>
      <c r="B806" s="33" t="s">
        <v>937</v>
      </c>
      <c r="C806" s="148"/>
      <c r="D806" s="152">
        <f>SUM('[1]gastos ctas'!D806+[2]gctas!D806+[6]ct!D806)</f>
        <v>725000000</v>
      </c>
      <c r="E806" s="152">
        <f>SUM('[1]gastos ctas'!E806+[2]gctas!E806+[6]ct!E806)</f>
        <v>4291295132</v>
      </c>
      <c r="F806" s="150">
        <f t="shared" si="143"/>
        <v>5016295132</v>
      </c>
      <c r="G806" s="25">
        <f t="shared" si="149"/>
        <v>1.9414693156901985E-2</v>
      </c>
      <c r="H806" s="152"/>
      <c r="I806" s="151">
        <f t="shared" si="144"/>
        <v>5016295132</v>
      </c>
      <c r="J806" s="152">
        <f>SUM('[1]gastos ctas'!J806+[2]gctas!J806+[6]ct!J806)</f>
        <v>0</v>
      </c>
      <c r="K806" s="25">
        <f t="shared" si="139"/>
        <v>0</v>
      </c>
      <c r="L806" s="150">
        <f t="shared" si="146"/>
        <v>20688876</v>
      </c>
      <c r="M806" s="25">
        <f t="shared" si="140"/>
        <v>0.41243338869799173</v>
      </c>
      <c r="N806" s="152">
        <f>SUM('[1]gastos ctas'!N806+[2]gctas!N806+[6]ct!N806)</f>
        <v>20688876</v>
      </c>
      <c r="O806" s="25">
        <f t="shared" si="141"/>
        <v>0.41243338869799173</v>
      </c>
      <c r="P806" s="151">
        <f t="shared" si="145"/>
        <v>4995606256</v>
      </c>
      <c r="R806" s="152">
        <f>SUM('[1]gastos ctas'!E806+[2]gctas!E806+[6]ct!E806)</f>
        <v>4291295132</v>
      </c>
      <c r="S806" s="191">
        <f t="shared" si="142"/>
        <v>0</v>
      </c>
    </row>
    <row r="807" spans="1:19" ht="26.25" hidden="1" x14ac:dyDescent="0.25">
      <c r="A807" s="147">
        <v>3311402190339190</v>
      </c>
      <c r="B807" s="33" t="s">
        <v>937</v>
      </c>
      <c r="C807" s="148"/>
      <c r="D807" s="152">
        <f>SUM('[1]gastos ctas'!D807+[2]gctas!D807+[6]ct!D807)</f>
        <v>0</v>
      </c>
      <c r="E807" s="152">
        <f>SUM('[1]gastos ctas'!E807+[2]gctas!E807+[6]ct!E807)</f>
        <v>0</v>
      </c>
      <c r="F807" s="150">
        <f t="shared" si="143"/>
        <v>0</v>
      </c>
      <c r="G807" s="25">
        <f t="shared" si="149"/>
        <v>0</v>
      </c>
      <c r="H807" s="152"/>
      <c r="I807" s="151">
        <f t="shared" si="144"/>
        <v>0</v>
      </c>
      <c r="J807" s="152">
        <f>SUM('[1]gastos ctas'!J807+[2]gctas!J807+[6]ct!J807)</f>
        <v>0</v>
      </c>
      <c r="K807" s="25">
        <f t="shared" si="139"/>
        <v>0</v>
      </c>
      <c r="L807" s="150">
        <f t="shared" si="146"/>
        <v>0</v>
      </c>
      <c r="M807" s="25">
        <f t="shared" si="140"/>
        <v>0</v>
      </c>
      <c r="N807" s="152">
        <f>SUM('[1]gastos ctas'!N807+[2]gctas!N807+[6]ct!N807)</f>
        <v>0</v>
      </c>
      <c r="O807" s="25">
        <f t="shared" si="141"/>
        <v>0</v>
      </c>
      <c r="P807" s="151">
        <f t="shared" si="145"/>
        <v>0</v>
      </c>
      <c r="R807" s="152">
        <f>SUM('[1]gastos ctas'!E807+[2]gctas!E807+[6]ct!E807)</f>
        <v>0</v>
      </c>
      <c r="S807" s="191">
        <f t="shared" si="142"/>
        <v>0</v>
      </c>
    </row>
    <row r="808" spans="1:19" x14ac:dyDescent="0.25">
      <c r="A808" s="147">
        <v>3311402190348</v>
      </c>
      <c r="B808" s="33" t="s">
        <v>938</v>
      </c>
      <c r="C808" s="148"/>
      <c r="D808" s="149">
        <f>SUM(D809)</f>
        <v>4400000000</v>
      </c>
      <c r="E808" s="149">
        <f>SUM(E809)</f>
        <v>352078563</v>
      </c>
      <c r="F808" s="150">
        <f t="shared" si="143"/>
        <v>4752078563</v>
      </c>
      <c r="G808" s="25">
        <f t="shared" si="149"/>
        <v>1.8392089127609309E-2</v>
      </c>
      <c r="H808" s="149">
        <f>SUM(H809)</f>
        <v>0</v>
      </c>
      <c r="I808" s="151">
        <f t="shared" si="144"/>
        <v>4752078563</v>
      </c>
      <c r="J808" s="149">
        <f>SUM(J809)</f>
        <v>33917134</v>
      </c>
      <c r="K808" s="25">
        <f t="shared" si="139"/>
        <v>0.71373260248854176</v>
      </c>
      <c r="L808" s="150">
        <f t="shared" si="146"/>
        <v>587324460</v>
      </c>
      <c r="M808" s="25">
        <f t="shared" si="140"/>
        <v>12.359317132779482</v>
      </c>
      <c r="N808" s="149">
        <f>SUM(N809)</f>
        <v>621241594</v>
      </c>
      <c r="O808" s="25">
        <f t="shared" si="141"/>
        <v>13.073049735268025</v>
      </c>
      <c r="P808" s="151">
        <f t="shared" si="145"/>
        <v>4130836969</v>
      </c>
      <c r="R808" s="152">
        <f>SUM('[1]gastos ctas'!E808+[2]gctas!E808+[6]ct!E808)</f>
        <v>352078563</v>
      </c>
      <c r="S808" s="191">
        <f t="shared" si="142"/>
        <v>0</v>
      </c>
    </row>
    <row r="809" spans="1:19" x14ac:dyDescent="0.25">
      <c r="A809" s="147">
        <v>3311402190348190</v>
      </c>
      <c r="B809" s="33" t="s">
        <v>938</v>
      </c>
      <c r="C809" s="148"/>
      <c r="D809" s="152">
        <f>SUM('[1]gastos ctas'!D809+[2]gctas!D809+[6]ct!D809)</f>
        <v>4400000000</v>
      </c>
      <c r="E809" s="152">
        <f>SUM('[1]gastos ctas'!E809+[2]gctas!E809+[6]ct!E809)</f>
        <v>352078563</v>
      </c>
      <c r="F809" s="150">
        <f t="shared" si="143"/>
        <v>4752078563</v>
      </c>
      <c r="G809" s="25">
        <f t="shared" si="149"/>
        <v>1.8392089127609309E-2</v>
      </c>
      <c r="H809" s="152"/>
      <c r="I809" s="151">
        <f t="shared" si="144"/>
        <v>4752078563</v>
      </c>
      <c r="J809" s="152">
        <f>SUM('[1]gastos ctas'!J809+[2]gctas!J809+[6]ct!J809)</f>
        <v>33917134</v>
      </c>
      <c r="K809" s="25">
        <f t="shared" si="139"/>
        <v>0.71373260248854176</v>
      </c>
      <c r="L809" s="150">
        <f t="shared" si="146"/>
        <v>587324460</v>
      </c>
      <c r="M809" s="25">
        <f t="shared" si="140"/>
        <v>12.359317132779482</v>
      </c>
      <c r="N809" s="152">
        <f>SUM('[1]gastos ctas'!N809+[2]gctas!N809+[6]ct!N809)</f>
        <v>621241594</v>
      </c>
      <c r="O809" s="25">
        <f t="shared" si="141"/>
        <v>13.073049735268025</v>
      </c>
      <c r="P809" s="151">
        <f t="shared" si="145"/>
        <v>4130836969</v>
      </c>
      <c r="R809" s="152">
        <f>SUM('[1]gastos ctas'!E809+[2]gctas!E809+[6]ct!E809)</f>
        <v>352078563</v>
      </c>
      <c r="S809" s="191">
        <f t="shared" si="142"/>
        <v>0</v>
      </c>
    </row>
    <row r="810" spans="1:19" ht="26.25" x14ac:dyDescent="0.25">
      <c r="A810" s="175">
        <v>3311402190408</v>
      </c>
      <c r="B810" s="33" t="s">
        <v>939</v>
      </c>
      <c r="C810" s="148"/>
      <c r="D810" s="149">
        <f>SUM(D811)</f>
        <v>127597743000</v>
      </c>
      <c r="E810" s="149">
        <f>SUM(E811)</f>
        <v>-2841554026</v>
      </c>
      <c r="F810" s="150">
        <f t="shared" si="143"/>
        <v>124756188974</v>
      </c>
      <c r="G810" s="25">
        <f t="shared" si="149"/>
        <v>0.48284701450350953</v>
      </c>
      <c r="H810" s="149">
        <f>SUM(H811)</f>
        <v>0</v>
      </c>
      <c r="I810" s="151">
        <f t="shared" si="144"/>
        <v>124756188974</v>
      </c>
      <c r="J810" s="149">
        <f>SUM(J811)</f>
        <v>368559022</v>
      </c>
      <c r="K810" s="25">
        <f t="shared" si="139"/>
        <v>0.29542343753127159</v>
      </c>
      <c r="L810" s="150">
        <f t="shared" si="146"/>
        <v>7851641001</v>
      </c>
      <c r="M810" s="25">
        <f t="shared" si="140"/>
        <v>6.2935883707030627</v>
      </c>
      <c r="N810" s="149">
        <f>SUM(N811)</f>
        <v>8220200023</v>
      </c>
      <c r="O810" s="25">
        <f t="shared" si="141"/>
        <v>6.5890118082343339</v>
      </c>
      <c r="P810" s="151">
        <f t="shared" si="145"/>
        <v>116535988951</v>
      </c>
      <c r="R810" s="152">
        <f>SUM('[1]gastos ctas'!E810+[2]gctas!E810+[6]ct!E810)</f>
        <v>-2841554026</v>
      </c>
      <c r="S810" s="191">
        <f t="shared" si="142"/>
        <v>0</v>
      </c>
    </row>
    <row r="811" spans="1:19" ht="26.25" x14ac:dyDescent="0.25">
      <c r="A811" s="175">
        <v>3311402190408190</v>
      </c>
      <c r="B811" s="33" t="s">
        <v>939</v>
      </c>
      <c r="C811" s="148"/>
      <c r="D811" s="152">
        <f>SUM('[1]gastos ctas'!D811+[2]gctas!D811+[6]ct!D811)</f>
        <v>127597743000</v>
      </c>
      <c r="E811" s="152">
        <f>SUM('[1]gastos ctas'!E811+[2]gctas!E811+[6]ct!E811)</f>
        <v>-2841554026</v>
      </c>
      <c r="F811" s="150">
        <f t="shared" si="143"/>
        <v>124756188974</v>
      </c>
      <c r="G811" s="25">
        <f t="shared" si="149"/>
        <v>0.48284701450350953</v>
      </c>
      <c r="H811" s="152"/>
      <c r="I811" s="151">
        <f t="shared" si="144"/>
        <v>124756188974</v>
      </c>
      <c r="J811" s="152">
        <f>SUM('[1]gastos ctas'!J811+[2]gctas!J811+[6]ct!J811)</f>
        <v>368559022</v>
      </c>
      <c r="K811" s="25">
        <f t="shared" si="139"/>
        <v>0.29542343753127159</v>
      </c>
      <c r="L811" s="150">
        <f t="shared" si="146"/>
        <v>7851641001</v>
      </c>
      <c r="M811" s="25">
        <f t="shared" si="140"/>
        <v>6.2935883707030627</v>
      </c>
      <c r="N811" s="152">
        <f>SUM('[1]gastos ctas'!N811+[2]gctas!N811+[6]ct!N811)</f>
        <v>8220200023</v>
      </c>
      <c r="O811" s="25">
        <f t="shared" si="141"/>
        <v>6.5890118082343339</v>
      </c>
      <c r="P811" s="151">
        <f t="shared" si="145"/>
        <v>116535988951</v>
      </c>
      <c r="R811" s="152">
        <f>SUM('[1]gastos ctas'!E811+[2]gctas!E811+[6]ct!E811)</f>
        <v>-2841554026</v>
      </c>
      <c r="S811" s="191">
        <f t="shared" si="142"/>
        <v>0</v>
      </c>
    </row>
    <row r="812" spans="1:19" ht="26.25" x14ac:dyDescent="0.25">
      <c r="A812" s="175">
        <v>3311402190543</v>
      </c>
      <c r="B812" s="33" t="s">
        <v>940</v>
      </c>
      <c r="C812" s="148"/>
      <c r="D812" s="149">
        <f>SUM(D813:D816)</f>
        <v>57230000000</v>
      </c>
      <c r="E812" s="149">
        <f>SUM(E813:E816)</f>
        <v>0</v>
      </c>
      <c r="F812" s="150">
        <f t="shared" si="143"/>
        <v>57230000000</v>
      </c>
      <c r="G812" s="25">
        <f t="shared" si="149"/>
        <v>0.22149870773781666</v>
      </c>
      <c r="H812" s="149">
        <f>SUM(H813:H816)</f>
        <v>0</v>
      </c>
      <c r="I812" s="151">
        <f t="shared" si="144"/>
        <v>57230000000</v>
      </c>
      <c r="J812" s="149">
        <f>SUM(J813:J816)</f>
        <v>6300000</v>
      </c>
      <c r="K812" s="25">
        <f t="shared" si="139"/>
        <v>1.1008212475974138E-2</v>
      </c>
      <c r="L812" s="150">
        <f t="shared" si="146"/>
        <v>4185233333</v>
      </c>
      <c r="M812" s="25">
        <f t="shared" si="140"/>
        <v>7.3130059986021321</v>
      </c>
      <c r="N812" s="149">
        <f>SUM(N813:N816)</f>
        <v>4191533333</v>
      </c>
      <c r="O812" s="25">
        <f t="shared" si="141"/>
        <v>7.3240142110781061</v>
      </c>
      <c r="P812" s="151">
        <f t="shared" si="145"/>
        <v>53038466667</v>
      </c>
      <c r="R812" s="152">
        <f>SUM('[1]gastos ctas'!E812+[2]gctas!E812+[6]ct!E812)</f>
        <v>0</v>
      </c>
      <c r="S812" s="191">
        <f t="shared" si="142"/>
        <v>0</v>
      </c>
    </row>
    <row r="813" spans="1:19" ht="26.25" x14ac:dyDescent="0.25">
      <c r="A813" s="175">
        <v>3311402190543180</v>
      </c>
      <c r="B813" s="33" t="s">
        <v>940</v>
      </c>
      <c r="C813" s="148"/>
      <c r="D813" s="152">
        <f>SUM('[1]gastos ctas'!D813+[2]gctas!D813+[6]ct!D813)</f>
        <v>34530000000</v>
      </c>
      <c r="E813" s="152">
        <f>SUM('[1]gastos ctas'!E813+[2]gctas!E813+[6]ct!E813)</f>
        <v>0</v>
      </c>
      <c r="F813" s="150">
        <f t="shared" si="143"/>
        <v>34530000000</v>
      </c>
      <c r="G813" s="25">
        <f t="shared" si="149"/>
        <v>0.1336423270694882</v>
      </c>
      <c r="H813" s="152"/>
      <c r="I813" s="151">
        <f t="shared" si="144"/>
        <v>34530000000</v>
      </c>
      <c r="J813" s="152">
        <f>SUM('[1]gastos ctas'!J813+[2]gctas!J813+[6]ct!J813)</f>
        <v>6300000</v>
      </c>
      <c r="K813" s="25">
        <f t="shared" si="139"/>
        <v>1.8245004344048653E-2</v>
      </c>
      <c r="L813" s="150">
        <f t="shared" si="146"/>
        <v>685233333</v>
      </c>
      <c r="M813" s="25">
        <f t="shared" si="140"/>
        <v>1.9844579582971329</v>
      </c>
      <c r="N813" s="152">
        <f>SUM('[1]gastos ctas'!N813+[2]gctas!N813+[6]ct!N813)</f>
        <v>691533333</v>
      </c>
      <c r="O813" s="25">
        <f t="shared" si="141"/>
        <v>2.0027029626411816</v>
      </c>
      <c r="P813" s="151">
        <f t="shared" si="145"/>
        <v>33838466667</v>
      </c>
      <c r="R813" s="152">
        <f>SUM('[1]gastos ctas'!E813+[2]gctas!E813+[6]ct!E813)</f>
        <v>0</v>
      </c>
      <c r="S813" s="191">
        <f t="shared" si="142"/>
        <v>0</v>
      </c>
    </row>
    <row r="814" spans="1:19" ht="26.25" x14ac:dyDescent="0.25">
      <c r="A814" s="175">
        <v>3311402190543180</v>
      </c>
      <c r="B814" s="33" t="s">
        <v>940</v>
      </c>
      <c r="C814" s="148"/>
      <c r="D814" s="152">
        <f>SUM('[1]gastos ctas'!D814+[2]gctas!D814+[6]ct!D814)</f>
        <v>22700000000</v>
      </c>
      <c r="E814" s="152">
        <f>SUM('[1]gastos ctas'!E814+[2]gctas!E814+[6]ct!E814)</f>
        <v>0</v>
      </c>
      <c r="F814" s="150">
        <f t="shared" si="143"/>
        <v>22700000000</v>
      </c>
      <c r="G814" s="25">
        <f t="shared" si="149"/>
        <v>8.7856380668328474E-2</v>
      </c>
      <c r="H814" s="152"/>
      <c r="I814" s="151">
        <f t="shared" si="144"/>
        <v>22700000000</v>
      </c>
      <c r="J814" s="152">
        <f>SUM('[1]gastos ctas'!J814+[2]gctas!J814+[6]ct!J814)</f>
        <v>0</v>
      </c>
      <c r="K814" s="25">
        <f t="shared" si="139"/>
        <v>0</v>
      </c>
      <c r="L814" s="150">
        <f t="shared" si="146"/>
        <v>3500000000</v>
      </c>
      <c r="M814" s="25">
        <f t="shared" si="140"/>
        <v>15.418502202643172</v>
      </c>
      <c r="N814" s="152">
        <f>SUM('[1]gastos ctas'!N814+[2]gctas!N814+[6]ct!N814)</f>
        <v>3500000000</v>
      </c>
      <c r="O814" s="25">
        <f t="shared" si="141"/>
        <v>15.418502202643172</v>
      </c>
      <c r="P814" s="151">
        <f t="shared" si="145"/>
        <v>19200000000</v>
      </c>
      <c r="R814" s="152">
        <f>SUM('[1]gastos ctas'!E814+[2]gctas!E814+[6]ct!E814)</f>
        <v>0</v>
      </c>
      <c r="S814" s="191">
        <f t="shared" si="142"/>
        <v>0</v>
      </c>
    </row>
    <row r="815" spans="1:19" ht="26.25" hidden="1" x14ac:dyDescent="0.25">
      <c r="A815" s="175">
        <v>3311402190543180</v>
      </c>
      <c r="B815" s="33" t="s">
        <v>940</v>
      </c>
      <c r="C815" s="148"/>
      <c r="D815" s="152">
        <f>SUM('[1]gastos ctas'!D815+[2]gctas!D815+[6]ct!D815)</f>
        <v>0</v>
      </c>
      <c r="E815" s="152">
        <f>SUM('[1]gastos ctas'!E815+[2]gctas!E815+[6]ct!E815)</f>
        <v>0</v>
      </c>
      <c r="F815" s="150">
        <f t="shared" si="143"/>
        <v>0</v>
      </c>
      <c r="G815" s="25">
        <f t="shared" si="149"/>
        <v>0</v>
      </c>
      <c r="H815" s="152"/>
      <c r="I815" s="151">
        <f t="shared" si="144"/>
        <v>0</v>
      </c>
      <c r="J815" s="152">
        <f>SUM('[1]gastos ctas'!J815+[2]gctas!J815+[6]ct!J815)</f>
        <v>0</v>
      </c>
      <c r="K815" s="25">
        <f t="shared" si="139"/>
        <v>0</v>
      </c>
      <c r="L815" s="150">
        <f t="shared" si="146"/>
        <v>0</v>
      </c>
      <c r="M815" s="25">
        <f t="shared" si="140"/>
        <v>0</v>
      </c>
      <c r="N815" s="152">
        <f>SUM('[1]gastos ctas'!N815+[2]gctas!N815+[6]ct!N815)</f>
        <v>0</v>
      </c>
      <c r="O815" s="25">
        <f t="shared" si="141"/>
        <v>0</v>
      </c>
      <c r="P815" s="151">
        <f t="shared" si="145"/>
        <v>0</v>
      </c>
      <c r="R815" s="152">
        <f>SUM('[1]gastos ctas'!E815+[2]gctas!E815+[6]ct!E815)</f>
        <v>0</v>
      </c>
      <c r="S815" s="191">
        <f t="shared" si="142"/>
        <v>0</v>
      </c>
    </row>
    <row r="816" spans="1:19" ht="26.25" hidden="1" x14ac:dyDescent="0.25">
      <c r="A816" s="175">
        <v>3311402190543190</v>
      </c>
      <c r="B816" s="33" t="s">
        <v>940</v>
      </c>
      <c r="C816" s="148"/>
      <c r="D816" s="152">
        <f>SUM('[1]gastos ctas'!D816+[2]gctas!D816+[6]ct!D816)</f>
        <v>0</v>
      </c>
      <c r="E816" s="152">
        <f>SUM('[1]gastos ctas'!E816+[2]gctas!E816+[6]ct!E816)</f>
        <v>0</v>
      </c>
      <c r="F816" s="150">
        <f t="shared" si="143"/>
        <v>0</v>
      </c>
      <c r="G816" s="25">
        <f t="shared" si="149"/>
        <v>0</v>
      </c>
      <c r="H816" s="152"/>
      <c r="I816" s="151">
        <f t="shared" si="144"/>
        <v>0</v>
      </c>
      <c r="J816" s="152">
        <f>SUM('[1]gastos ctas'!J816+[2]gctas!J816+[6]ct!J816)</f>
        <v>0</v>
      </c>
      <c r="K816" s="25">
        <f t="shared" si="139"/>
        <v>0</v>
      </c>
      <c r="L816" s="150">
        <f t="shared" si="146"/>
        <v>0</v>
      </c>
      <c r="M816" s="25">
        <f t="shared" si="140"/>
        <v>0</v>
      </c>
      <c r="N816" s="152">
        <f>SUM('[1]gastos ctas'!N816+[2]gctas!N816+[6]ct!N816)</f>
        <v>0</v>
      </c>
      <c r="O816" s="25">
        <f t="shared" si="141"/>
        <v>0</v>
      </c>
      <c r="P816" s="151">
        <f t="shared" si="145"/>
        <v>0</v>
      </c>
      <c r="R816" s="152">
        <f>SUM('[1]gastos ctas'!E816+[2]gctas!E816+[6]ct!E816)</f>
        <v>0</v>
      </c>
      <c r="S816" s="191">
        <f t="shared" si="142"/>
        <v>0</v>
      </c>
    </row>
    <row r="817" spans="1:19" x14ac:dyDescent="0.25">
      <c r="A817" s="147">
        <v>3311402190585</v>
      </c>
      <c r="B817" s="33" t="s">
        <v>941</v>
      </c>
      <c r="C817" s="148"/>
      <c r="D817" s="149">
        <f>SUM(D818)</f>
        <v>3000000000</v>
      </c>
      <c r="E817" s="149">
        <f>SUM(E818)</f>
        <v>0</v>
      </c>
      <c r="F817" s="150">
        <f t="shared" si="143"/>
        <v>3000000000</v>
      </c>
      <c r="G817" s="25">
        <f t="shared" si="149"/>
        <v>1.1610975418721825E-2</v>
      </c>
      <c r="H817" s="149">
        <f>SUM(H818)</f>
        <v>0</v>
      </c>
      <c r="I817" s="151">
        <f t="shared" si="144"/>
        <v>3000000000</v>
      </c>
      <c r="J817" s="149">
        <f>SUM(J818)</f>
        <v>13161569</v>
      </c>
      <c r="K817" s="25">
        <f t="shared" si="139"/>
        <v>0.43871896666666671</v>
      </c>
      <c r="L817" s="150">
        <f t="shared" si="146"/>
        <v>1473150051</v>
      </c>
      <c r="M817" s="25">
        <f t="shared" si="140"/>
        <v>49.105001700000003</v>
      </c>
      <c r="N817" s="149">
        <f>SUM(N818)</f>
        <v>1486311620</v>
      </c>
      <c r="O817" s="25">
        <f t="shared" si="141"/>
        <v>49.543720666666665</v>
      </c>
      <c r="P817" s="151">
        <f t="shared" si="145"/>
        <v>1513688380</v>
      </c>
      <c r="R817" s="152">
        <f>SUM('[1]gastos ctas'!E817+[2]gctas!E817+[6]ct!E817)</f>
        <v>0</v>
      </c>
      <c r="S817" s="191">
        <f t="shared" si="142"/>
        <v>0</v>
      </c>
    </row>
    <row r="818" spans="1:19" x14ac:dyDescent="0.25">
      <c r="A818" s="147">
        <v>3311402190585190</v>
      </c>
      <c r="B818" s="33" t="s">
        <v>941</v>
      </c>
      <c r="C818" s="148"/>
      <c r="D818" s="152">
        <f>SUM('[1]gastos ctas'!D818+[2]gctas!D818+[6]ct!D818)</f>
        <v>3000000000</v>
      </c>
      <c r="E818" s="152">
        <f>SUM('[1]gastos ctas'!E818+[2]gctas!E818+[6]ct!E818)</f>
        <v>0</v>
      </c>
      <c r="F818" s="150">
        <f t="shared" si="143"/>
        <v>3000000000</v>
      </c>
      <c r="G818" s="25">
        <f t="shared" si="149"/>
        <v>1.1610975418721825E-2</v>
      </c>
      <c r="H818" s="152"/>
      <c r="I818" s="151">
        <f t="shared" si="144"/>
        <v>3000000000</v>
      </c>
      <c r="J818" s="152">
        <f>SUM('[1]gastos ctas'!J818+[2]gctas!J818+[6]ct!J818)</f>
        <v>13161569</v>
      </c>
      <c r="K818" s="25">
        <f t="shared" si="139"/>
        <v>0.43871896666666671</v>
      </c>
      <c r="L818" s="150">
        <f t="shared" si="146"/>
        <v>1473150051</v>
      </c>
      <c r="M818" s="25">
        <f t="shared" si="140"/>
        <v>49.105001700000003</v>
      </c>
      <c r="N818" s="152">
        <f>SUM('[1]gastos ctas'!N818+[2]gctas!N818+[6]ct!N818)</f>
        <v>1486311620</v>
      </c>
      <c r="O818" s="25">
        <f t="shared" si="141"/>
        <v>49.543720666666665</v>
      </c>
      <c r="P818" s="151">
        <f t="shared" si="145"/>
        <v>1513688380</v>
      </c>
      <c r="R818" s="152">
        <f>SUM('[1]gastos ctas'!E818+[2]gctas!E818+[6]ct!E818)</f>
        <v>0</v>
      </c>
      <c r="S818" s="191">
        <f t="shared" si="142"/>
        <v>0</v>
      </c>
    </row>
    <row r="819" spans="1:19" ht="26.25" x14ac:dyDescent="0.25">
      <c r="A819" s="147">
        <v>3311402190809</v>
      </c>
      <c r="B819" s="156" t="s">
        <v>942</v>
      </c>
      <c r="C819" s="148"/>
      <c r="D819" s="149">
        <f>SUM(D820)</f>
        <v>443011698000</v>
      </c>
      <c r="E819" s="149">
        <f>SUM(E820)</f>
        <v>0</v>
      </c>
      <c r="F819" s="150">
        <f t="shared" si="143"/>
        <v>443011698000</v>
      </c>
      <c r="G819" s="25">
        <f t="shared" si="149"/>
        <v>1.7145993118947389</v>
      </c>
      <c r="H819" s="149">
        <f>SUM(H820)</f>
        <v>0</v>
      </c>
      <c r="I819" s="151">
        <f t="shared" si="144"/>
        <v>443011698000</v>
      </c>
      <c r="J819" s="149">
        <f>SUM(J820)</f>
        <v>7006236589</v>
      </c>
      <c r="K819" s="25">
        <f t="shared" si="139"/>
        <v>1.5815014864460759</v>
      </c>
      <c r="L819" s="150">
        <f t="shared" si="146"/>
        <v>58645599951</v>
      </c>
      <c r="M819" s="25">
        <f t="shared" si="140"/>
        <v>13.237934848167374</v>
      </c>
      <c r="N819" s="149">
        <f>SUM(N820)</f>
        <v>65651836540</v>
      </c>
      <c r="O819" s="25">
        <f t="shared" si="141"/>
        <v>14.819436334613448</v>
      </c>
      <c r="P819" s="151">
        <f t="shared" si="145"/>
        <v>377359861460</v>
      </c>
      <c r="R819" s="152">
        <f>SUM('[1]gastos ctas'!E819+[2]gctas!E819+[6]ct!E819)</f>
        <v>0</v>
      </c>
      <c r="S819" s="191">
        <f t="shared" si="142"/>
        <v>0</v>
      </c>
    </row>
    <row r="820" spans="1:19" ht="26.25" x14ac:dyDescent="0.25">
      <c r="A820" s="147">
        <v>3311402190809190</v>
      </c>
      <c r="B820" s="156" t="s">
        <v>943</v>
      </c>
      <c r="C820" s="148"/>
      <c r="D820" s="152">
        <f>SUM('[1]gastos ctas'!D820+[2]gctas!D820+[6]ct!D820)</f>
        <v>443011698000</v>
      </c>
      <c r="E820" s="152">
        <f>SUM('[1]gastos ctas'!E820+[2]gctas!E820+[6]ct!E820)</f>
        <v>0</v>
      </c>
      <c r="F820" s="150">
        <f t="shared" si="143"/>
        <v>443011698000</v>
      </c>
      <c r="G820" s="25">
        <f t="shared" si="149"/>
        <v>1.7145993118947389</v>
      </c>
      <c r="H820" s="152"/>
      <c r="I820" s="151">
        <f t="shared" si="144"/>
        <v>443011698000</v>
      </c>
      <c r="J820" s="152">
        <f>SUM('[1]gastos ctas'!J820+[2]gctas!J820+[6]ct!J820)</f>
        <v>7006236589</v>
      </c>
      <c r="K820" s="25">
        <f t="shared" si="139"/>
        <v>1.5815014864460759</v>
      </c>
      <c r="L820" s="150">
        <f t="shared" si="146"/>
        <v>58645599951</v>
      </c>
      <c r="M820" s="25">
        <f t="shared" si="140"/>
        <v>13.237934848167374</v>
      </c>
      <c r="N820" s="152">
        <f>SUM('[1]gastos ctas'!N820+[2]gctas!N820+[6]ct!N820)</f>
        <v>65651836540</v>
      </c>
      <c r="O820" s="25">
        <f t="shared" si="141"/>
        <v>14.819436334613448</v>
      </c>
      <c r="P820" s="151">
        <f t="shared" si="145"/>
        <v>377359861460</v>
      </c>
      <c r="R820" s="152">
        <f>SUM('[1]gastos ctas'!E820+[2]gctas!E820+[6]ct!E820)</f>
        <v>0</v>
      </c>
      <c r="S820" s="191">
        <f t="shared" si="142"/>
        <v>0</v>
      </c>
    </row>
    <row r="821" spans="1:19" ht="26.25" x14ac:dyDescent="0.25">
      <c r="A821" s="147">
        <v>3311402190810</v>
      </c>
      <c r="B821" s="156" t="s">
        <v>944</v>
      </c>
      <c r="C821" s="148"/>
      <c r="D821" s="149">
        <f>SUM(D822+D823)</f>
        <v>138787969000</v>
      </c>
      <c r="E821" s="149">
        <f>SUM(E822+E823)</f>
        <v>0</v>
      </c>
      <c r="F821" s="150">
        <f t="shared" si="143"/>
        <v>138787969000</v>
      </c>
      <c r="G821" s="25">
        <f t="shared" si="149"/>
        <v>0.53715456549110885</v>
      </c>
      <c r="H821" s="149">
        <f>SUM(H822+H823)</f>
        <v>0</v>
      </c>
      <c r="I821" s="151">
        <f t="shared" si="144"/>
        <v>138787969000</v>
      </c>
      <c r="J821" s="149">
        <f>SUM(J822+J823)</f>
        <v>26641600</v>
      </c>
      <c r="K821" s="25">
        <f t="shared" si="139"/>
        <v>1.9195900186420339E-2</v>
      </c>
      <c r="L821" s="150">
        <f t="shared" si="146"/>
        <v>42123900729</v>
      </c>
      <c r="M821" s="25">
        <f t="shared" si="140"/>
        <v>30.351262456330058</v>
      </c>
      <c r="N821" s="149">
        <f>SUM(N822+N823)</f>
        <v>42150542329</v>
      </c>
      <c r="O821" s="25">
        <f t="shared" si="141"/>
        <v>30.370458356516476</v>
      </c>
      <c r="P821" s="151">
        <f t="shared" si="145"/>
        <v>96637426671</v>
      </c>
      <c r="R821" s="152">
        <f>SUM('[1]gastos ctas'!E821+[2]gctas!E821+[6]ct!E821)</f>
        <v>0</v>
      </c>
      <c r="S821" s="191">
        <f t="shared" si="142"/>
        <v>0</v>
      </c>
    </row>
    <row r="822" spans="1:19" ht="26.25" x14ac:dyDescent="0.25">
      <c r="A822" s="147">
        <v>3311402190810190</v>
      </c>
      <c r="B822" s="156" t="s">
        <v>945</v>
      </c>
      <c r="C822" s="148"/>
      <c r="D822" s="152">
        <f>SUM('[1]gastos ctas'!D822+[2]gctas!D822+[6]ct!D822)</f>
        <v>56687591000</v>
      </c>
      <c r="E822" s="152">
        <f>SUM('[1]gastos ctas'!E822+[2]gctas!E822+[6]ct!E822)</f>
        <v>0</v>
      </c>
      <c r="F822" s="150">
        <f t="shared" si="143"/>
        <v>56687591000</v>
      </c>
      <c r="G822" s="25">
        <f t="shared" si="149"/>
        <v>0.21939940854918552</v>
      </c>
      <c r="H822" s="152"/>
      <c r="I822" s="151">
        <f t="shared" si="144"/>
        <v>56687591000</v>
      </c>
      <c r="J822" s="152">
        <f>SUM('[1]gastos ctas'!J822+[2]gctas!J822+[6]ct!J822)</f>
        <v>26641600</v>
      </c>
      <c r="K822" s="25">
        <f t="shared" si="139"/>
        <v>4.6997234368276471E-2</v>
      </c>
      <c r="L822" s="150">
        <f t="shared" si="146"/>
        <v>782991400</v>
      </c>
      <c r="M822" s="25">
        <f t="shared" si="140"/>
        <v>1.3812395026629372</v>
      </c>
      <c r="N822" s="152">
        <f>SUM('[1]gastos ctas'!N822+[2]gctas!N822+[6]ct!N822)</f>
        <v>809633000</v>
      </c>
      <c r="O822" s="25">
        <f t="shared" si="141"/>
        <v>1.4282367370312137</v>
      </c>
      <c r="P822" s="151">
        <f t="shared" si="145"/>
        <v>55877958000</v>
      </c>
      <c r="R822" s="152">
        <f>SUM('[1]gastos ctas'!E822+[2]gctas!E822+[6]ct!E822)</f>
        <v>0</v>
      </c>
      <c r="S822" s="191">
        <f t="shared" si="142"/>
        <v>0</v>
      </c>
    </row>
    <row r="823" spans="1:19" ht="26.25" x14ac:dyDescent="0.25">
      <c r="A823" s="147">
        <v>3311402190810190</v>
      </c>
      <c r="B823" s="156" t="s">
        <v>946</v>
      </c>
      <c r="C823" s="148"/>
      <c r="D823" s="152">
        <f>SUM('[1]gastos ctas'!D823+[2]gctas!D823+[6]ct!D823)</f>
        <v>82100378000</v>
      </c>
      <c r="E823" s="152">
        <f>SUM('[1]gastos ctas'!E823+[2]gctas!E823+[6]ct!E823)</f>
        <v>0</v>
      </c>
      <c r="F823" s="150">
        <f t="shared" si="143"/>
        <v>82100378000</v>
      </c>
      <c r="G823" s="25">
        <f t="shared" si="149"/>
        <v>0.31775515694192336</v>
      </c>
      <c r="H823" s="152"/>
      <c r="I823" s="151">
        <f t="shared" si="144"/>
        <v>82100378000</v>
      </c>
      <c r="J823" s="152">
        <f>SUM('[1]gastos ctas'!J823+[2]gctas!J823+[6]ct!J823)</f>
        <v>0</v>
      </c>
      <c r="K823" s="25">
        <f t="shared" si="139"/>
        <v>0</v>
      </c>
      <c r="L823" s="150">
        <f t="shared" si="146"/>
        <v>41340909329</v>
      </c>
      <c r="M823" s="25">
        <f t="shared" si="140"/>
        <v>50.354103520692682</v>
      </c>
      <c r="N823" s="152">
        <f>SUM('[1]gastos ctas'!N823+[2]gctas!N823+[6]ct!N823)</f>
        <v>41340909329</v>
      </c>
      <c r="O823" s="25">
        <f t="shared" si="141"/>
        <v>50.354103520692682</v>
      </c>
      <c r="P823" s="151">
        <f t="shared" si="145"/>
        <v>40759468671</v>
      </c>
      <c r="R823" s="152">
        <f>SUM('[1]gastos ctas'!E823+[2]gctas!E823+[6]ct!E823)</f>
        <v>0</v>
      </c>
      <c r="S823" s="191">
        <f t="shared" si="142"/>
        <v>0</v>
      </c>
    </row>
    <row r="824" spans="1:19" x14ac:dyDescent="0.25">
      <c r="A824" s="147">
        <v>3311402190845</v>
      </c>
      <c r="B824" s="156" t="s">
        <v>947</v>
      </c>
      <c r="C824" s="148"/>
      <c r="D824" s="149">
        <f>SUM(D825)</f>
        <v>4310000000</v>
      </c>
      <c r="E824" s="149">
        <f>SUM(E825)</f>
        <v>0</v>
      </c>
      <c r="F824" s="150">
        <f t="shared" si="143"/>
        <v>4310000000</v>
      </c>
      <c r="G824" s="25">
        <f t="shared" si="149"/>
        <v>1.6681101351563688E-2</v>
      </c>
      <c r="H824" s="149">
        <f>SUM(H825)</f>
        <v>0</v>
      </c>
      <c r="I824" s="151">
        <f t="shared" si="144"/>
        <v>4310000000</v>
      </c>
      <c r="J824" s="149">
        <f>SUM(J825)</f>
        <v>72175465</v>
      </c>
      <c r="K824" s="25">
        <f t="shared" si="139"/>
        <v>1.6746047563805104</v>
      </c>
      <c r="L824" s="150">
        <f t="shared" si="146"/>
        <v>344886911</v>
      </c>
      <c r="M824" s="25">
        <f t="shared" si="140"/>
        <v>8.0020164965197225</v>
      </c>
      <c r="N824" s="149">
        <f>SUM(N825)</f>
        <v>417062376</v>
      </c>
      <c r="O824" s="25">
        <f t="shared" si="141"/>
        <v>9.6766212529002313</v>
      </c>
      <c r="P824" s="151">
        <f t="shared" si="145"/>
        <v>3892937624</v>
      </c>
      <c r="R824" s="152">
        <f>SUM('[1]gastos ctas'!E824+[2]gctas!E824+[6]ct!E824)</f>
        <v>0</v>
      </c>
      <c r="S824" s="191">
        <f t="shared" si="142"/>
        <v>0</v>
      </c>
    </row>
    <row r="825" spans="1:19" x14ac:dyDescent="0.25">
      <c r="A825" s="147">
        <v>3311402190845190</v>
      </c>
      <c r="B825" s="156" t="s">
        <v>948</v>
      </c>
      <c r="C825" s="148"/>
      <c r="D825" s="152">
        <f>SUM('[1]gastos ctas'!D825+[2]gctas!D825+[6]ct!D825)</f>
        <v>4310000000</v>
      </c>
      <c r="E825" s="152">
        <f>SUM('[1]gastos ctas'!E825+[2]gctas!E825+[6]ct!E825)</f>
        <v>0</v>
      </c>
      <c r="F825" s="150">
        <f t="shared" si="143"/>
        <v>4310000000</v>
      </c>
      <c r="G825" s="25">
        <f t="shared" si="149"/>
        <v>1.6681101351563688E-2</v>
      </c>
      <c r="H825" s="152"/>
      <c r="I825" s="151">
        <f t="shared" si="144"/>
        <v>4310000000</v>
      </c>
      <c r="J825" s="152">
        <f>SUM('[1]gastos ctas'!J825+[2]gctas!J825+[6]ct!J825)</f>
        <v>72175465</v>
      </c>
      <c r="K825" s="25">
        <f t="shared" si="139"/>
        <v>1.6746047563805104</v>
      </c>
      <c r="L825" s="150">
        <f t="shared" si="146"/>
        <v>344886911</v>
      </c>
      <c r="M825" s="25">
        <f t="shared" si="140"/>
        <v>8.0020164965197225</v>
      </c>
      <c r="N825" s="152">
        <f>SUM('[1]gastos ctas'!N825+[2]gctas!N825+[6]ct!N825)</f>
        <v>417062376</v>
      </c>
      <c r="O825" s="25">
        <f t="shared" si="141"/>
        <v>9.6766212529002313</v>
      </c>
      <c r="P825" s="151">
        <f t="shared" si="145"/>
        <v>3892937624</v>
      </c>
      <c r="R825" s="152">
        <f>SUM('[1]gastos ctas'!E825+[2]gctas!E825+[6]ct!E825)</f>
        <v>0</v>
      </c>
      <c r="S825" s="191">
        <f t="shared" si="142"/>
        <v>0</v>
      </c>
    </row>
    <row r="826" spans="1:19" ht="26.25" x14ac:dyDescent="0.25">
      <c r="A826" s="147">
        <v>3311402190967</v>
      </c>
      <c r="B826" s="156" t="s">
        <v>949</v>
      </c>
      <c r="C826" s="148"/>
      <c r="D826" s="149">
        <f>SUM(D827)</f>
        <v>4807000000</v>
      </c>
      <c r="E826" s="149">
        <f>SUM(E827)</f>
        <v>0</v>
      </c>
      <c r="F826" s="150">
        <f t="shared" si="143"/>
        <v>4807000000</v>
      </c>
      <c r="G826" s="25">
        <f t="shared" si="149"/>
        <v>1.8604652945931936E-2</v>
      </c>
      <c r="H826" s="149">
        <f>SUM(H827)</f>
        <v>0</v>
      </c>
      <c r="I826" s="151">
        <f t="shared" si="144"/>
        <v>4807000000</v>
      </c>
      <c r="J826" s="149">
        <f>SUM(J827)</f>
        <v>9405777</v>
      </c>
      <c r="K826" s="25">
        <f t="shared" si="139"/>
        <v>0.19566833784064905</v>
      </c>
      <c r="L826" s="150">
        <f t="shared" si="146"/>
        <v>405561333</v>
      </c>
      <c r="M826" s="25">
        <f t="shared" si="140"/>
        <v>8.4368906386519651</v>
      </c>
      <c r="N826" s="149">
        <f>SUM(N827)</f>
        <v>414967110</v>
      </c>
      <c r="O826" s="25">
        <f t="shared" si="141"/>
        <v>8.6325589764926143</v>
      </c>
      <c r="P826" s="151">
        <f t="shared" si="145"/>
        <v>4392032890</v>
      </c>
      <c r="R826" s="152">
        <f>SUM('[1]gastos ctas'!E826+[2]gctas!E826+[6]ct!E826)</f>
        <v>0</v>
      </c>
      <c r="S826" s="191">
        <f t="shared" si="142"/>
        <v>0</v>
      </c>
    </row>
    <row r="827" spans="1:19" ht="26.25" x14ac:dyDescent="0.25">
      <c r="A827" s="147">
        <v>3311402190967190</v>
      </c>
      <c r="B827" s="156" t="s">
        <v>950</v>
      </c>
      <c r="C827" s="148"/>
      <c r="D827" s="152">
        <f>SUM('[1]gastos ctas'!D827+[2]gctas!D827+[6]ct!D827)</f>
        <v>4807000000</v>
      </c>
      <c r="E827" s="152">
        <f>SUM('[1]gastos ctas'!E827+[2]gctas!E827+[6]ct!E827)</f>
        <v>0</v>
      </c>
      <c r="F827" s="150">
        <f t="shared" si="143"/>
        <v>4807000000</v>
      </c>
      <c r="G827" s="25">
        <f t="shared" si="149"/>
        <v>1.8604652945931936E-2</v>
      </c>
      <c r="H827" s="152"/>
      <c r="I827" s="151">
        <f t="shared" si="144"/>
        <v>4807000000</v>
      </c>
      <c r="J827" s="152">
        <f>SUM('[1]gastos ctas'!J827+[2]gctas!J827+[6]ct!J827)</f>
        <v>9405777</v>
      </c>
      <c r="K827" s="25">
        <f t="shared" si="139"/>
        <v>0.19566833784064905</v>
      </c>
      <c r="L827" s="150">
        <f t="shared" si="146"/>
        <v>405561333</v>
      </c>
      <c r="M827" s="25">
        <f t="shared" si="140"/>
        <v>8.4368906386519651</v>
      </c>
      <c r="N827" s="152">
        <f>SUM('[1]gastos ctas'!N827+[2]gctas!N827+[6]ct!N827)</f>
        <v>414967110</v>
      </c>
      <c r="O827" s="25">
        <f t="shared" si="141"/>
        <v>8.6325589764926143</v>
      </c>
      <c r="P827" s="151">
        <f t="shared" si="145"/>
        <v>4392032890</v>
      </c>
      <c r="R827" s="152">
        <f>SUM('[1]gastos ctas'!E827+[2]gctas!E827+[6]ct!E827)</f>
        <v>0</v>
      </c>
      <c r="S827" s="191">
        <f t="shared" si="142"/>
        <v>0</v>
      </c>
    </row>
    <row r="828" spans="1:19" ht="26.25" x14ac:dyDescent="0.25">
      <c r="A828" s="147">
        <v>3311402191165</v>
      </c>
      <c r="B828" s="156" t="s">
        <v>951</v>
      </c>
      <c r="C828" s="148"/>
      <c r="D828" s="149">
        <f>SUM(D829)</f>
        <v>8380000000</v>
      </c>
      <c r="E828" s="149">
        <f>SUM(E829)</f>
        <v>1424986734</v>
      </c>
      <c r="F828" s="150">
        <f t="shared" si="143"/>
        <v>9804986734</v>
      </c>
      <c r="G828" s="25">
        <f t="shared" si="149"/>
        <v>3.7948486649789198E-2</v>
      </c>
      <c r="H828" s="149">
        <f>SUM(H829)</f>
        <v>0</v>
      </c>
      <c r="I828" s="151">
        <f t="shared" si="144"/>
        <v>9804986734</v>
      </c>
      <c r="J828" s="149">
        <f>SUM(J829)</f>
        <v>218165545</v>
      </c>
      <c r="K828" s="25">
        <f t="shared" si="139"/>
        <v>2.2250468146324369</v>
      </c>
      <c r="L828" s="150">
        <f t="shared" si="146"/>
        <v>3540926161</v>
      </c>
      <c r="M828" s="25">
        <f t="shared" si="140"/>
        <v>36.113523221009594</v>
      </c>
      <c r="N828" s="149">
        <f>SUM(N829)</f>
        <v>3759091706</v>
      </c>
      <c r="O828" s="25">
        <f t="shared" si="141"/>
        <v>38.338570035642029</v>
      </c>
      <c r="P828" s="151">
        <f t="shared" si="145"/>
        <v>6045895028</v>
      </c>
      <c r="R828" s="152">
        <f>SUM('[1]gastos ctas'!E828+[2]gctas!E828+[6]ct!E828)</f>
        <v>1424986734</v>
      </c>
      <c r="S828" s="191">
        <f t="shared" si="142"/>
        <v>0</v>
      </c>
    </row>
    <row r="829" spans="1:19" ht="26.25" x14ac:dyDescent="0.25">
      <c r="A829" s="147">
        <v>3311402191165190</v>
      </c>
      <c r="B829" s="156" t="s">
        <v>952</v>
      </c>
      <c r="C829" s="148"/>
      <c r="D829" s="152">
        <f>SUM('[1]gastos ctas'!D829+[2]gctas!D829+[6]ct!D829)</f>
        <v>8380000000</v>
      </c>
      <c r="E829" s="152">
        <f>SUM('[1]gastos ctas'!E829+[2]gctas!E829+[6]ct!E829)</f>
        <v>1424986734</v>
      </c>
      <c r="F829" s="150">
        <f t="shared" si="143"/>
        <v>9804986734</v>
      </c>
      <c r="G829" s="25">
        <f t="shared" si="149"/>
        <v>3.7948486649789198E-2</v>
      </c>
      <c r="H829" s="152"/>
      <c r="I829" s="151">
        <f t="shared" si="144"/>
        <v>9804986734</v>
      </c>
      <c r="J829" s="152">
        <f>SUM('[1]gastos ctas'!J829+[2]gctas!J829+[6]ct!J829)</f>
        <v>218165545</v>
      </c>
      <c r="K829" s="25">
        <f t="shared" si="139"/>
        <v>2.2250468146324369</v>
      </c>
      <c r="L829" s="150">
        <f t="shared" si="146"/>
        <v>3540926161</v>
      </c>
      <c r="M829" s="25">
        <f t="shared" si="140"/>
        <v>36.113523221009594</v>
      </c>
      <c r="N829" s="152">
        <f>SUM('[1]gastos ctas'!N829+[2]gctas!N829+[6]ct!N829)</f>
        <v>3759091706</v>
      </c>
      <c r="O829" s="25">
        <f t="shared" si="141"/>
        <v>38.338570035642029</v>
      </c>
      <c r="P829" s="151">
        <f t="shared" si="145"/>
        <v>6045895028</v>
      </c>
      <c r="R829" s="152">
        <f>SUM('[1]gastos ctas'!E829+[2]gctas!E829+[6]ct!E829)</f>
        <v>1424986734</v>
      </c>
      <c r="S829" s="191">
        <f t="shared" si="142"/>
        <v>0</v>
      </c>
    </row>
    <row r="830" spans="1:19" ht="26.25" x14ac:dyDescent="0.25">
      <c r="A830" s="147">
        <v>3311402196219</v>
      </c>
      <c r="B830" s="156" t="s">
        <v>953</v>
      </c>
      <c r="C830" s="148"/>
      <c r="D830" s="149">
        <f>SUM(D831)</f>
        <v>10000000000</v>
      </c>
      <c r="E830" s="149">
        <f>SUM(E831)</f>
        <v>3000000000</v>
      </c>
      <c r="F830" s="150">
        <f t="shared" si="143"/>
        <v>13000000000</v>
      </c>
      <c r="G830" s="25">
        <f t="shared" si="149"/>
        <v>5.0314226814461238E-2</v>
      </c>
      <c r="H830" s="149">
        <f>SUM(H831)</f>
        <v>0</v>
      </c>
      <c r="I830" s="151">
        <f t="shared" si="144"/>
        <v>13000000000</v>
      </c>
      <c r="J830" s="149">
        <f>SUM(J831)</f>
        <v>8085890127</v>
      </c>
      <c r="K830" s="25">
        <f t="shared" si="139"/>
        <v>62.199154823076917</v>
      </c>
      <c r="L830" s="150">
        <f t="shared" si="146"/>
        <v>1901103341</v>
      </c>
      <c r="M830" s="25">
        <f t="shared" si="140"/>
        <v>14.623871853846154</v>
      </c>
      <c r="N830" s="149">
        <f>SUM(N831)</f>
        <v>9986993468</v>
      </c>
      <c r="O830" s="25">
        <f t="shared" si="141"/>
        <v>76.823026676923078</v>
      </c>
      <c r="P830" s="151">
        <f t="shared" si="145"/>
        <v>3013006532</v>
      </c>
      <c r="R830" s="152">
        <f>SUM('[1]gastos ctas'!E830+[2]gctas!E830+[6]ct!E830)</f>
        <v>3000000000</v>
      </c>
      <c r="S830" s="191">
        <f t="shared" si="142"/>
        <v>0</v>
      </c>
    </row>
    <row r="831" spans="1:19" ht="26.25" x14ac:dyDescent="0.25">
      <c r="A831" s="147">
        <v>3311402196219190</v>
      </c>
      <c r="B831" s="156" t="s">
        <v>954</v>
      </c>
      <c r="C831" s="148"/>
      <c r="D831" s="152">
        <f>SUM('[1]gastos ctas'!D831+[2]gctas!D831+[6]ct!D831)</f>
        <v>10000000000</v>
      </c>
      <c r="E831" s="152">
        <f>SUM('[1]gastos ctas'!E831+[2]gctas!E831+[6]ct!E831)</f>
        <v>3000000000</v>
      </c>
      <c r="F831" s="150">
        <f t="shared" si="143"/>
        <v>13000000000</v>
      </c>
      <c r="G831" s="25">
        <f t="shared" si="149"/>
        <v>5.0314226814461238E-2</v>
      </c>
      <c r="H831" s="152"/>
      <c r="I831" s="151">
        <f t="shared" si="144"/>
        <v>13000000000</v>
      </c>
      <c r="J831" s="152">
        <f>SUM('[1]gastos ctas'!J831+[2]gctas!J831+[6]ct!J831)</f>
        <v>8085890127</v>
      </c>
      <c r="K831" s="25">
        <f t="shared" si="139"/>
        <v>62.199154823076917</v>
      </c>
      <c r="L831" s="150">
        <f t="shared" si="146"/>
        <v>1901103341</v>
      </c>
      <c r="M831" s="25">
        <f t="shared" si="140"/>
        <v>14.623871853846154</v>
      </c>
      <c r="N831" s="152">
        <f>SUM('[1]gastos ctas'!N831+[2]gctas!N831+[6]ct!N831)</f>
        <v>9986993468</v>
      </c>
      <c r="O831" s="25">
        <f t="shared" si="141"/>
        <v>76.823026676923078</v>
      </c>
      <c r="P831" s="151">
        <f t="shared" si="145"/>
        <v>3013006532</v>
      </c>
      <c r="R831" s="152">
        <f>SUM('[1]gastos ctas'!E831+[2]gctas!E831+[6]ct!E831)</f>
        <v>3000000000</v>
      </c>
      <c r="S831" s="191">
        <f t="shared" si="142"/>
        <v>0</v>
      </c>
    </row>
    <row r="832" spans="1:19" ht="26.25" x14ac:dyDescent="0.25">
      <c r="A832" s="147">
        <v>3311402197132</v>
      </c>
      <c r="B832" s="156" t="s">
        <v>955</v>
      </c>
      <c r="C832" s="148"/>
      <c r="D832" s="149">
        <f>SUM(D833)</f>
        <v>18988342000</v>
      </c>
      <c r="E832" s="149">
        <f>SUM(E833)</f>
        <v>5574524229</v>
      </c>
      <c r="F832" s="150">
        <f t="shared" si="143"/>
        <v>24562866229</v>
      </c>
      <c r="G832" s="25">
        <f t="shared" si="149"/>
        <v>9.5066278666090478E-2</v>
      </c>
      <c r="H832" s="149">
        <f>SUM(H833)</f>
        <v>0</v>
      </c>
      <c r="I832" s="151">
        <f t="shared" si="144"/>
        <v>24562866229</v>
      </c>
      <c r="J832" s="149">
        <f>SUM(J833)</f>
        <v>1161666027</v>
      </c>
      <c r="K832" s="25">
        <f t="shared" si="139"/>
        <v>4.7293586024113345</v>
      </c>
      <c r="L832" s="150">
        <f t="shared" si="146"/>
        <v>6106079914</v>
      </c>
      <c r="M832" s="25">
        <f t="shared" si="140"/>
        <v>24.858987778840294</v>
      </c>
      <c r="N832" s="149">
        <f>SUM(N833)</f>
        <v>7267745941</v>
      </c>
      <c r="O832" s="25">
        <f t="shared" si="141"/>
        <v>29.588346381251629</v>
      </c>
      <c r="P832" s="151">
        <f t="shared" si="145"/>
        <v>17295120288</v>
      </c>
      <c r="R832" s="152">
        <f>SUM('[1]gastos ctas'!E832+[2]gctas!E832+[6]ct!E832)</f>
        <v>5574524229</v>
      </c>
      <c r="S832" s="191">
        <f t="shared" si="142"/>
        <v>0</v>
      </c>
    </row>
    <row r="833" spans="1:19" ht="26.25" x14ac:dyDescent="0.25">
      <c r="A833" s="147">
        <v>3311402197132190</v>
      </c>
      <c r="B833" s="156" t="s">
        <v>956</v>
      </c>
      <c r="C833" s="148"/>
      <c r="D833" s="152">
        <f>SUM('[1]gastos ctas'!D833+[2]gctas!D833+[6]ct!D833)</f>
        <v>18988342000</v>
      </c>
      <c r="E833" s="152">
        <f>SUM('[1]gastos ctas'!E833+[2]gctas!E833+[6]ct!E833)</f>
        <v>5574524229</v>
      </c>
      <c r="F833" s="150">
        <f t="shared" si="143"/>
        <v>24562866229</v>
      </c>
      <c r="G833" s="25">
        <f t="shared" si="149"/>
        <v>9.5066278666090478E-2</v>
      </c>
      <c r="H833" s="152"/>
      <c r="I833" s="151">
        <f t="shared" si="144"/>
        <v>24562866229</v>
      </c>
      <c r="J833" s="152">
        <f>SUM('[1]gastos ctas'!J833+[2]gctas!J833+[6]ct!J833)</f>
        <v>1161666027</v>
      </c>
      <c r="K833" s="25">
        <f t="shared" si="139"/>
        <v>4.7293586024113345</v>
      </c>
      <c r="L833" s="150">
        <f t="shared" si="146"/>
        <v>6106079914</v>
      </c>
      <c r="M833" s="25">
        <f t="shared" si="140"/>
        <v>24.858987778840294</v>
      </c>
      <c r="N833" s="152">
        <f>SUM('[1]gastos ctas'!N833+[2]gctas!N833+[6]ct!N833)</f>
        <v>7267745941</v>
      </c>
      <c r="O833" s="25">
        <f t="shared" si="141"/>
        <v>29.588346381251629</v>
      </c>
      <c r="P833" s="151">
        <f t="shared" si="145"/>
        <v>17295120288</v>
      </c>
      <c r="R833" s="152">
        <f>SUM('[1]gastos ctas'!E833+[2]gctas!E833+[6]ct!E833)</f>
        <v>5574524229</v>
      </c>
      <c r="S833" s="191">
        <f t="shared" si="142"/>
        <v>0</v>
      </c>
    </row>
    <row r="834" spans="1:19" ht="39" x14ac:dyDescent="0.25">
      <c r="A834" s="147">
        <v>3311402197253</v>
      </c>
      <c r="B834" s="156" t="s">
        <v>957</v>
      </c>
      <c r="C834" s="148"/>
      <c r="D834" s="149">
        <f>SUM(D835)</f>
        <v>10000000000</v>
      </c>
      <c r="E834" s="149">
        <f>SUM(E835)</f>
        <v>4897716041</v>
      </c>
      <c r="F834" s="150">
        <f t="shared" si="143"/>
        <v>14897716041</v>
      </c>
      <c r="G834" s="25">
        <f t="shared" si="149"/>
        <v>5.7659004915716267E-2</v>
      </c>
      <c r="H834" s="149">
        <f>SUM(H835)</f>
        <v>0</v>
      </c>
      <c r="I834" s="151">
        <f t="shared" si="144"/>
        <v>14897716041</v>
      </c>
      <c r="J834" s="149">
        <f>SUM(J835)</f>
        <v>715439888</v>
      </c>
      <c r="K834" s="25">
        <f t="shared" si="139"/>
        <v>4.8023461182307283</v>
      </c>
      <c r="L834" s="150">
        <f t="shared" si="146"/>
        <v>3297032925</v>
      </c>
      <c r="M834" s="25">
        <f t="shared" si="140"/>
        <v>22.131130140527826</v>
      </c>
      <c r="N834" s="149">
        <f>SUM(N835)</f>
        <v>4012472813</v>
      </c>
      <c r="O834" s="25">
        <f t="shared" si="141"/>
        <v>26.933476258758553</v>
      </c>
      <c r="P834" s="151">
        <f t="shared" si="145"/>
        <v>10885243228</v>
      </c>
      <c r="R834" s="152">
        <f>SUM('[1]gastos ctas'!E834+[2]gctas!E834+[6]ct!E834)</f>
        <v>4897716041</v>
      </c>
      <c r="S834" s="191">
        <f t="shared" si="142"/>
        <v>0</v>
      </c>
    </row>
    <row r="835" spans="1:19" ht="39" x14ac:dyDescent="0.25">
      <c r="A835" s="147">
        <v>3311402197253190</v>
      </c>
      <c r="B835" s="156" t="s">
        <v>958</v>
      </c>
      <c r="C835" s="148"/>
      <c r="D835" s="152">
        <f>SUM('[1]gastos ctas'!D835+[2]gctas!D835+[6]ct!D835)</f>
        <v>10000000000</v>
      </c>
      <c r="E835" s="152">
        <f>SUM('[1]gastos ctas'!E835+[2]gctas!E835+[6]ct!E835)</f>
        <v>4897716041</v>
      </c>
      <c r="F835" s="150">
        <f t="shared" si="143"/>
        <v>14897716041</v>
      </c>
      <c r="G835" s="25">
        <f t="shared" si="149"/>
        <v>5.7659004915716267E-2</v>
      </c>
      <c r="H835" s="152"/>
      <c r="I835" s="151">
        <f t="shared" si="144"/>
        <v>14897716041</v>
      </c>
      <c r="J835" s="152">
        <f>SUM('[1]gastos ctas'!J835+[2]gctas!J835+[6]ct!J835)</f>
        <v>715439888</v>
      </c>
      <c r="K835" s="25">
        <f t="shared" si="139"/>
        <v>4.8023461182307283</v>
      </c>
      <c r="L835" s="150">
        <f t="shared" si="146"/>
        <v>3297032925</v>
      </c>
      <c r="M835" s="25">
        <f t="shared" si="140"/>
        <v>22.131130140527826</v>
      </c>
      <c r="N835" s="152">
        <f>SUM('[1]gastos ctas'!N835+[2]gctas!N835+[6]ct!N835)</f>
        <v>4012472813</v>
      </c>
      <c r="O835" s="25">
        <f t="shared" si="141"/>
        <v>26.933476258758553</v>
      </c>
      <c r="P835" s="151">
        <f t="shared" si="145"/>
        <v>10885243228</v>
      </c>
      <c r="R835" s="152">
        <f>SUM('[1]gastos ctas'!E835+[2]gctas!E835+[6]ct!E835)</f>
        <v>4897716041</v>
      </c>
      <c r="S835" s="191">
        <f t="shared" si="142"/>
        <v>0</v>
      </c>
    </row>
    <row r="836" spans="1:19" ht="26.25" x14ac:dyDescent="0.25">
      <c r="A836" s="147">
        <v>3311402197254</v>
      </c>
      <c r="B836" s="156" t="s">
        <v>959</v>
      </c>
      <c r="C836" s="148"/>
      <c r="D836" s="149">
        <f>SUM(D837)</f>
        <v>90803000000</v>
      </c>
      <c r="E836" s="149">
        <f>SUM(E837)</f>
        <v>840717232</v>
      </c>
      <c r="F836" s="150">
        <f t="shared" si="143"/>
        <v>91643717232</v>
      </c>
      <c r="G836" s="25">
        <f t="shared" si="149"/>
        <v>0.35469098268701521</v>
      </c>
      <c r="H836" s="149">
        <f>SUM(H837)</f>
        <v>0</v>
      </c>
      <c r="I836" s="151">
        <f t="shared" si="144"/>
        <v>91643717232</v>
      </c>
      <c r="J836" s="149">
        <f>SUM(J837)</f>
        <v>862774802</v>
      </c>
      <c r="K836" s="25">
        <f t="shared" si="139"/>
        <v>0.94144457258957381</v>
      </c>
      <c r="L836" s="150">
        <f t="shared" si="146"/>
        <v>8540015973</v>
      </c>
      <c r="M836" s="25">
        <f t="shared" si="140"/>
        <v>9.3187140711245746</v>
      </c>
      <c r="N836" s="149">
        <f>SUM(N837)</f>
        <v>9402790775</v>
      </c>
      <c r="O836" s="25">
        <f t="shared" si="141"/>
        <v>10.260158643714149</v>
      </c>
      <c r="P836" s="151">
        <f t="shared" si="145"/>
        <v>82240926457</v>
      </c>
      <c r="R836" s="152">
        <f>SUM('[1]gastos ctas'!E836+[2]gctas!E836+[6]ct!E836)</f>
        <v>840717232</v>
      </c>
      <c r="S836" s="191">
        <f t="shared" si="142"/>
        <v>0</v>
      </c>
    </row>
    <row r="837" spans="1:19" ht="26.25" x14ac:dyDescent="0.25">
      <c r="A837" s="147">
        <v>3311402197254190</v>
      </c>
      <c r="B837" s="156" t="s">
        <v>960</v>
      </c>
      <c r="C837" s="148"/>
      <c r="D837" s="152">
        <f>SUM('[1]gastos ctas'!D837+[2]gctas!D837+[6]ct!D837)</f>
        <v>90803000000</v>
      </c>
      <c r="E837" s="152">
        <f>SUM('[1]gastos ctas'!E837+[2]gctas!E837+[6]ct!E837)</f>
        <v>840717232</v>
      </c>
      <c r="F837" s="150">
        <f t="shared" si="143"/>
        <v>91643717232</v>
      </c>
      <c r="G837" s="25">
        <f t="shared" si="149"/>
        <v>0.35469098268701521</v>
      </c>
      <c r="H837" s="152"/>
      <c r="I837" s="151">
        <f t="shared" si="144"/>
        <v>91643717232</v>
      </c>
      <c r="J837" s="152">
        <f>SUM('[1]gastos ctas'!J837+[2]gctas!J837+[6]ct!J837)</f>
        <v>862774802</v>
      </c>
      <c r="K837" s="25">
        <f t="shared" si="139"/>
        <v>0.94144457258957381</v>
      </c>
      <c r="L837" s="150">
        <f t="shared" si="146"/>
        <v>8540015973</v>
      </c>
      <c r="M837" s="25">
        <f t="shared" si="140"/>
        <v>9.3187140711245746</v>
      </c>
      <c r="N837" s="152">
        <f>SUM('[1]gastos ctas'!N837+[2]gctas!N837+[6]ct!N837)</f>
        <v>9402790775</v>
      </c>
      <c r="O837" s="25">
        <f t="shared" si="141"/>
        <v>10.260158643714149</v>
      </c>
      <c r="P837" s="151">
        <f t="shared" si="145"/>
        <v>82240926457</v>
      </c>
      <c r="R837" s="152">
        <f>SUM('[1]gastos ctas'!E837+[2]gctas!E837+[6]ct!E837)</f>
        <v>840717232</v>
      </c>
      <c r="S837" s="191">
        <f t="shared" si="142"/>
        <v>0</v>
      </c>
    </row>
    <row r="838" spans="1:19" ht="26.25" x14ac:dyDescent="0.25">
      <c r="A838" s="147">
        <v>3311402197223</v>
      </c>
      <c r="B838" s="33" t="s">
        <v>961</v>
      </c>
      <c r="C838" s="148"/>
      <c r="D838" s="152">
        <f>SUM('[1]gastos ctas'!D838+[2]gctas!D838+[6]ct!D838)</f>
        <v>575923453653</v>
      </c>
      <c r="E838" s="152">
        <f>SUM('[1]gastos ctas'!E838+[2]gctas!E838+[6]ct!E838)</f>
        <v>-192560973554</v>
      </c>
      <c r="F838" s="150">
        <f t="shared" si="143"/>
        <v>383362480099</v>
      </c>
      <c r="G838" s="25">
        <f t="shared" si="149"/>
        <v>1.4837374442965745</v>
      </c>
      <c r="H838" s="152"/>
      <c r="I838" s="151">
        <f t="shared" si="144"/>
        <v>383362480099</v>
      </c>
      <c r="J838" s="152">
        <f>SUM('[1]gastos ctas'!J838+[2]gctas!J838+[6]ct!J838)</f>
        <v>203702162106</v>
      </c>
      <c r="K838" s="25">
        <f t="shared" si="139"/>
        <v>53.135654290789148</v>
      </c>
      <c r="L838" s="150">
        <f t="shared" si="146"/>
        <v>19718080355</v>
      </c>
      <c r="M838" s="25">
        <f t="shared" si="140"/>
        <v>5.1434559662458312</v>
      </c>
      <c r="N838" s="152">
        <f>SUM('[1]gastos ctas'!N838+[2]gctas!N838+[6]ct!N838)</f>
        <v>223420242461</v>
      </c>
      <c r="O838" s="25">
        <f t="shared" si="141"/>
        <v>58.279110257034986</v>
      </c>
      <c r="P838" s="151">
        <f t="shared" si="145"/>
        <v>159942237638</v>
      </c>
      <c r="R838" s="152">
        <f>SUM('[1]gastos ctas'!E838+[2]gctas!E838+[6]ct!E838)</f>
        <v>-192560973554</v>
      </c>
      <c r="S838" s="191">
        <f t="shared" si="142"/>
        <v>0</v>
      </c>
    </row>
    <row r="839" spans="1:19" x14ac:dyDescent="0.25">
      <c r="A839" s="147">
        <v>3311402197251</v>
      </c>
      <c r="B839" s="33" t="s">
        <v>962</v>
      </c>
      <c r="C839" s="148"/>
      <c r="D839" s="149">
        <f>SUM(D840:D848)</f>
        <v>3168209793382</v>
      </c>
      <c r="E839" s="149">
        <f>SUM(E840:E848)</f>
        <v>-1098727482869</v>
      </c>
      <c r="F839" s="150">
        <f t="shared" si="143"/>
        <v>2069482310513</v>
      </c>
      <c r="G839" s="25">
        <f t="shared" si="149"/>
        <v>8.0095694122820298</v>
      </c>
      <c r="H839" s="149">
        <f>SUM(H840:H848)</f>
        <v>0</v>
      </c>
      <c r="I839" s="151">
        <f t="shared" si="144"/>
        <v>2069482310513</v>
      </c>
      <c r="J839" s="149">
        <f>SUM(J840:J848)</f>
        <v>18194466602</v>
      </c>
      <c r="K839" s="25">
        <f t="shared" ref="K839:K904" si="150">IF(OR(J839=0,F839=0),0,J839/F839)*100</f>
        <v>0.87917961461046801</v>
      </c>
      <c r="L839" s="150">
        <f t="shared" si="146"/>
        <v>145794420385</v>
      </c>
      <c r="M839" s="25">
        <f t="shared" ref="M839:M904" si="151">IF(OR(L839=0,F839=0),0,L839/F839)*100</f>
        <v>7.0449706017955434</v>
      </c>
      <c r="N839" s="149">
        <f>SUM(N840:N848)</f>
        <v>163988886987</v>
      </c>
      <c r="O839" s="25">
        <f t="shared" ref="O839:O904" si="152">IF(OR(N839=0,F839=0),0,N839/F839)*100</f>
        <v>7.9241502164060105</v>
      </c>
      <c r="P839" s="151">
        <f t="shared" si="145"/>
        <v>1905493423526</v>
      </c>
      <c r="R839" s="152">
        <f>SUM('[1]gastos ctas'!E839+[2]gctas!E839+[6]ct!E839)</f>
        <v>-1098727482869</v>
      </c>
      <c r="S839" s="191">
        <f t="shared" si="142"/>
        <v>0</v>
      </c>
    </row>
    <row r="840" spans="1:19" ht="26.25" x14ac:dyDescent="0.25">
      <c r="A840" s="147">
        <v>331140219725101</v>
      </c>
      <c r="B840" s="33" t="s">
        <v>963</v>
      </c>
      <c r="C840" s="148"/>
      <c r="D840" s="152">
        <f>SUM('[1]gastos ctas'!D840+[2]gctas!D840+[6]ct!D840)</f>
        <v>326738367382</v>
      </c>
      <c r="E840" s="152">
        <f>SUM('[1]gastos ctas'!E840+[2]gctas!E840+[6]ct!E840)</f>
        <v>-326738367382</v>
      </c>
      <c r="F840" s="150">
        <f t="shared" si="143"/>
        <v>0</v>
      </c>
      <c r="G840" s="25">
        <f t="shared" si="149"/>
        <v>0</v>
      </c>
      <c r="H840" s="152"/>
      <c r="I840" s="151">
        <f t="shared" si="144"/>
        <v>0</v>
      </c>
      <c r="J840" s="152">
        <f>SUM('[1]gastos ctas'!J840+[2]gctas!J840+[6]ct!J840)</f>
        <v>0</v>
      </c>
      <c r="K840" s="25">
        <f t="shared" si="150"/>
        <v>0</v>
      </c>
      <c r="L840" s="150">
        <f t="shared" si="146"/>
        <v>0</v>
      </c>
      <c r="M840" s="25">
        <f t="shared" si="151"/>
        <v>0</v>
      </c>
      <c r="N840" s="152">
        <f>SUM('[1]gastos ctas'!N840+[2]gctas!N840+[6]ct!N840)</f>
        <v>0</v>
      </c>
      <c r="O840" s="25">
        <f t="shared" si="152"/>
        <v>0</v>
      </c>
      <c r="P840" s="151">
        <f t="shared" si="145"/>
        <v>0</v>
      </c>
      <c r="R840" s="152">
        <f>SUM('[1]gastos ctas'!E840+[2]gctas!E840+[6]ct!E840)</f>
        <v>-326738367382</v>
      </c>
      <c r="S840" s="191">
        <f t="shared" ref="S840:S903" si="153">SUM(E840-R840)</f>
        <v>0</v>
      </c>
    </row>
    <row r="841" spans="1:19" ht="26.25" x14ac:dyDescent="0.25">
      <c r="A841" s="147">
        <v>331140219725102</v>
      </c>
      <c r="B841" s="33" t="s">
        <v>964</v>
      </c>
      <c r="C841" s="148"/>
      <c r="D841" s="152">
        <f>SUM('[1]gastos ctas'!D841+[2]gctas!D841+[6]ct!D841)</f>
        <v>229493965000</v>
      </c>
      <c r="E841" s="152">
        <f>SUM('[1]gastos ctas'!E841+[2]gctas!E841+[6]ct!E841)</f>
        <v>0</v>
      </c>
      <c r="F841" s="150">
        <f t="shared" si="143"/>
        <v>229493965000</v>
      </c>
      <c r="G841" s="25">
        <f t="shared" si="149"/>
        <v>0.88821626212000226</v>
      </c>
      <c r="H841" s="152"/>
      <c r="I841" s="151">
        <f t="shared" si="144"/>
        <v>229493965000</v>
      </c>
      <c r="J841" s="152">
        <f>SUM('[1]gastos ctas'!J841+[2]gctas!J841+[6]ct!J841)</f>
        <v>18194466602</v>
      </c>
      <c r="K841" s="25">
        <f t="shared" si="150"/>
        <v>7.9280806368916936</v>
      </c>
      <c r="L841" s="150">
        <f t="shared" si="146"/>
        <v>145493353845</v>
      </c>
      <c r="M841" s="25">
        <f t="shared" si="151"/>
        <v>63.397464000850746</v>
      </c>
      <c r="N841" s="152">
        <f>SUM('[1]gastos ctas'!N841+[2]gctas!N841+[6]ct!N841)</f>
        <v>163687820447</v>
      </c>
      <c r="O841" s="25">
        <f t="shared" si="152"/>
        <v>71.325544637742439</v>
      </c>
      <c r="P841" s="151">
        <f t="shared" si="145"/>
        <v>65806144553</v>
      </c>
      <c r="R841" s="152">
        <f>SUM('[1]gastos ctas'!E841+[2]gctas!E841+[6]ct!E841)</f>
        <v>0</v>
      </c>
      <c r="S841" s="191">
        <f t="shared" si="153"/>
        <v>0</v>
      </c>
    </row>
    <row r="842" spans="1:19" ht="26.25" hidden="1" x14ac:dyDescent="0.25">
      <c r="A842" s="147">
        <v>331140219725103</v>
      </c>
      <c r="B842" s="33" t="s">
        <v>965</v>
      </c>
      <c r="C842" s="148"/>
      <c r="D842" s="152">
        <f>SUM('[1]gastos ctas'!D842+[2]gctas!D842+[6]ct!D842)</f>
        <v>0</v>
      </c>
      <c r="E842" s="152">
        <f>SUM('[1]gastos ctas'!E842+[2]gctas!E842+[6]ct!E842)</f>
        <v>0</v>
      </c>
      <c r="F842" s="150">
        <f t="shared" si="143"/>
        <v>0</v>
      </c>
      <c r="G842" s="25">
        <f t="shared" si="149"/>
        <v>0</v>
      </c>
      <c r="H842" s="152"/>
      <c r="I842" s="151">
        <f t="shared" si="144"/>
        <v>0</v>
      </c>
      <c r="J842" s="152">
        <f>SUM('[1]gastos ctas'!J842+[2]gctas!J842+[6]ct!J842)</f>
        <v>0</v>
      </c>
      <c r="K842" s="25">
        <f t="shared" si="150"/>
        <v>0</v>
      </c>
      <c r="L842" s="150">
        <f t="shared" si="146"/>
        <v>0</v>
      </c>
      <c r="M842" s="25">
        <f t="shared" si="151"/>
        <v>0</v>
      </c>
      <c r="N842" s="152">
        <f>SUM('[1]gastos ctas'!N842+[2]gctas!N842+[6]ct!N842)</f>
        <v>0</v>
      </c>
      <c r="O842" s="25">
        <f t="shared" si="152"/>
        <v>0</v>
      </c>
      <c r="P842" s="151">
        <f t="shared" si="145"/>
        <v>0</v>
      </c>
      <c r="R842" s="152">
        <f>SUM('[1]gastos ctas'!E842+[2]gctas!E842+[6]ct!E842)</f>
        <v>0</v>
      </c>
      <c r="S842" s="191">
        <f t="shared" si="153"/>
        <v>0</v>
      </c>
    </row>
    <row r="843" spans="1:19" ht="26.25" hidden="1" x14ac:dyDescent="0.25">
      <c r="A843" s="147">
        <v>331140219725104</v>
      </c>
      <c r="B843" s="33" t="s">
        <v>966</v>
      </c>
      <c r="C843" s="148"/>
      <c r="D843" s="152">
        <f>SUM('[1]gastos ctas'!D843+[2]gctas!D843+[6]ct!D843)</f>
        <v>0</v>
      </c>
      <c r="E843" s="152">
        <f>SUM('[1]gastos ctas'!E843+[2]gctas!E843+[6]ct!E843)</f>
        <v>0</v>
      </c>
      <c r="F843" s="150">
        <f t="shared" si="143"/>
        <v>0</v>
      </c>
      <c r="G843" s="25">
        <f t="shared" si="149"/>
        <v>0</v>
      </c>
      <c r="H843" s="152"/>
      <c r="I843" s="151">
        <f t="shared" si="144"/>
        <v>0</v>
      </c>
      <c r="J843" s="152">
        <f>SUM('[1]gastos ctas'!J843+[2]gctas!J843+[6]ct!J843)</f>
        <v>0</v>
      </c>
      <c r="K843" s="25">
        <f t="shared" si="150"/>
        <v>0</v>
      </c>
      <c r="L843" s="150">
        <f t="shared" si="146"/>
        <v>0</v>
      </c>
      <c r="M843" s="25">
        <f t="shared" si="151"/>
        <v>0</v>
      </c>
      <c r="N843" s="152">
        <f>SUM('[1]gastos ctas'!N843+[2]gctas!N843+[6]ct!N843)</f>
        <v>0</v>
      </c>
      <c r="O843" s="25">
        <f t="shared" si="152"/>
        <v>0</v>
      </c>
      <c r="P843" s="151">
        <f t="shared" si="145"/>
        <v>0</v>
      </c>
      <c r="R843" s="152">
        <f>SUM('[1]gastos ctas'!E843+[2]gctas!E843+[6]ct!E843)</f>
        <v>0</v>
      </c>
      <c r="S843" s="191">
        <f t="shared" si="153"/>
        <v>0</v>
      </c>
    </row>
    <row r="844" spans="1:19" ht="26.25" hidden="1" x14ac:dyDescent="0.25">
      <c r="A844" s="147">
        <v>331140219725105</v>
      </c>
      <c r="B844" s="33" t="s">
        <v>967</v>
      </c>
      <c r="C844" s="148"/>
      <c r="D844" s="152">
        <f>SUM('[1]gastos ctas'!D844+[2]gctas!D844+[6]ct!D844)</f>
        <v>0</v>
      </c>
      <c r="E844" s="152">
        <f>SUM('[1]gastos ctas'!E844+[2]gctas!E844+[6]ct!E844)</f>
        <v>0</v>
      </c>
      <c r="F844" s="150">
        <f t="shared" si="143"/>
        <v>0</v>
      </c>
      <c r="G844" s="25">
        <f t="shared" si="149"/>
        <v>0</v>
      </c>
      <c r="H844" s="152"/>
      <c r="I844" s="151">
        <f t="shared" si="144"/>
        <v>0</v>
      </c>
      <c r="J844" s="152">
        <f>SUM('[1]gastos ctas'!J844+[2]gctas!J844+[6]ct!J844)</f>
        <v>0</v>
      </c>
      <c r="K844" s="25">
        <f t="shared" si="150"/>
        <v>0</v>
      </c>
      <c r="L844" s="150">
        <f t="shared" si="146"/>
        <v>0</v>
      </c>
      <c r="M844" s="25">
        <f t="shared" si="151"/>
        <v>0</v>
      </c>
      <c r="N844" s="152">
        <f>SUM('[1]gastos ctas'!N844+[2]gctas!N844+[6]ct!N844)</f>
        <v>0</v>
      </c>
      <c r="O844" s="25">
        <f t="shared" si="152"/>
        <v>0</v>
      </c>
      <c r="P844" s="151">
        <f t="shared" si="145"/>
        <v>0</v>
      </c>
      <c r="R844" s="152">
        <f>SUM('[1]gastos ctas'!E844+[2]gctas!E844+[6]ct!E844)</f>
        <v>0</v>
      </c>
      <c r="S844" s="191">
        <f t="shared" si="153"/>
        <v>0</v>
      </c>
    </row>
    <row r="845" spans="1:19" ht="26.25" hidden="1" x14ac:dyDescent="0.25">
      <c r="A845" s="147">
        <v>331140219725106</v>
      </c>
      <c r="B845" s="33" t="s">
        <v>968</v>
      </c>
      <c r="C845" s="148"/>
      <c r="D845" s="152">
        <f>SUM('[1]gastos ctas'!D845+[2]gctas!D845+[6]ct!D845)</f>
        <v>0</v>
      </c>
      <c r="E845" s="152">
        <f>SUM('[1]gastos ctas'!E845+[2]gctas!E845+[6]ct!E845)</f>
        <v>0</v>
      </c>
      <c r="F845" s="150">
        <f t="shared" si="143"/>
        <v>0</v>
      </c>
      <c r="G845" s="25">
        <f t="shared" si="149"/>
        <v>0</v>
      </c>
      <c r="H845" s="152"/>
      <c r="I845" s="151">
        <f t="shared" si="144"/>
        <v>0</v>
      </c>
      <c r="J845" s="152">
        <f>SUM('[1]gastos ctas'!J845+[2]gctas!J845+[6]ct!J845)</f>
        <v>0</v>
      </c>
      <c r="K845" s="25">
        <f t="shared" si="150"/>
        <v>0</v>
      </c>
      <c r="L845" s="150">
        <f t="shared" si="146"/>
        <v>0</v>
      </c>
      <c r="M845" s="25">
        <f t="shared" si="151"/>
        <v>0</v>
      </c>
      <c r="N845" s="152">
        <f>SUM('[1]gastos ctas'!N845+[2]gctas!N845+[6]ct!N845)</f>
        <v>0</v>
      </c>
      <c r="O845" s="25">
        <f t="shared" si="152"/>
        <v>0</v>
      </c>
      <c r="P845" s="151">
        <f t="shared" si="145"/>
        <v>0</v>
      </c>
      <c r="R845" s="152">
        <f>SUM('[1]gastos ctas'!E845+[2]gctas!E845+[6]ct!E845)</f>
        <v>0</v>
      </c>
      <c r="S845" s="191">
        <f t="shared" si="153"/>
        <v>0</v>
      </c>
    </row>
    <row r="846" spans="1:19" ht="26.25" x14ac:dyDescent="0.25">
      <c r="A846" s="147">
        <v>331140219725107</v>
      </c>
      <c r="B846" s="33" t="s">
        <v>969</v>
      </c>
      <c r="C846" s="148"/>
      <c r="D846" s="152">
        <f>SUM('[1]gastos ctas'!D846+[2]gctas!D846+[6]ct!D846)</f>
        <v>20000000000</v>
      </c>
      <c r="E846" s="152">
        <f>SUM('[1]gastos ctas'!E846+[2]gctas!E846+[6]ct!E846)</f>
        <v>0</v>
      </c>
      <c r="F846" s="150">
        <f t="shared" si="143"/>
        <v>20000000000</v>
      </c>
      <c r="G846" s="25">
        <f t="shared" si="149"/>
        <v>7.7406502791478829E-2</v>
      </c>
      <c r="H846" s="152"/>
      <c r="I846" s="151">
        <f t="shared" si="144"/>
        <v>20000000000</v>
      </c>
      <c r="J846" s="152">
        <f>SUM('[1]gastos ctas'!J846+[2]gctas!J846+[6]ct!J846)</f>
        <v>0</v>
      </c>
      <c r="K846" s="25">
        <f t="shared" si="150"/>
        <v>0</v>
      </c>
      <c r="L846" s="150">
        <f t="shared" si="146"/>
        <v>0</v>
      </c>
      <c r="M846" s="25">
        <f t="shared" si="151"/>
        <v>0</v>
      </c>
      <c r="N846" s="152">
        <f>SUM('[1]gastos ctas'!N846+[2]gctas!N846+[6]ct!N846)</f>
        <v>0</v>
      </c>
      <c r="O846" s="25">
        <f t="shared" si="152"/>
        <v>0</v>
      </c>
      <c r="P846" s="151">
        <f t="shared" si="145"/>
        <v>20000000000</v>
      </c>
      <c r="R846" s="152">
        <f>SUM('[1]gastos ctas'!E846+[2]gctas!E846+[6]ct!E846)</f>
        <v>0</v>
      </c>
      <c r="S846" s="191">
        <f t="shared" si="153"/>
        <v>0</v>
      </c>
    </row>
    <row r="847" spans="1:19" ht="26.25" x14ac:dyDescent="0.25">
      <c r="A847" s="147">
        <v>331140219725108</v>
      </c>
      <c r="B847" s="33" t="s">
        <v>970</v>
      </c>
      <c r="C847" s="148"/>
      <c r="D847" s="152">
        <f>SUM('[1]gastos ctas'!D847+[2]gctas!D847+[6]ct!D847)</f>
        <v>185000000000</v>
      </c>
      <c r="E847" s="152">
        <f>SUM('[1]gastos ctas'!E847+[2]gctas!E847+[6]ct!E847)</f>
        <v>0</v>
      </c>
      <c r="F847" s="150">
        <f t="shared" si="143"/>
        <v>185000000000</v>
      </c>
      <c r="G847" s="25">
        <f t="shared" si="149"/>
        <v>0.71601015082117914</v>
      </c>
      <c r="H847" s="152"/>
      <c r="I847" s="151">
        <f t="shared" si="144"/>
        <v>185000000000</v>
      </c>
      <c r="J847" s="152">
        <f>SUM('[1]gastos ctas'!J847+[2]gctas!J847+[6]ct!J847)</f>
        <v>0</v>
      </c>
      <c r="K847" s="25">
        <f t="shared" si="150"/>
        <v>0</v>
      </c>
      <c r="L847" s="150">
        <f t="shared" si="146"/>
        <v>301066540</v>
      </c>
      <c r="M847" s="25">
        <f t="shared" si="151"/>
        <v>0.16273867027027025</v>
      </c>
      <c r="N847" s="152">
        <f>SUM('[1]gastos ctas'!N847+[2]gctas!N847+[6]ct!N847)</f>
        <v>301066540</v>
      </c>
      <c r="O847" s="25">
        <f t="shared" si="152"/>
        <v>0.16273867027027025</v>
      </c>
      <c r="P847" s="151">
        <f t="shared" si="145"/>
        <v>184698933460</v>
      </c>
      <c r="R847" s="152">
        <f>SUM('[1]gastos ctas'!E847+[2]gctas!E847+[6]ct!E847)</f>
        <v>0</v>
      </c>
      <c r="S847" s="191">
        <f t="shared" si="153"/>
        <v>0</v>
      </c>
    </row>
    <row r="848" spans="1:19" ht="26.25" x14ac:dyDescent="0.25">
      <c r="A848" s="147">
        <v>331140219725109</v>
      </c>
      <c r="B848" s="33" t="s">
        <v>971</v>
      </c>
      <c r="C848" s="148"/>
      <c r="D848" s="152">
        <f>SUM('[1]gastos ctas'!D848+[2]gctas!D848+[6]ct!D848)</f>
        <v>2406977461000</v>
      </c>
      <c r="E848" s="152">
        <f>SUM('[1]gastos ctas'!E848+[2]gctas!E848+[6]ct!E848)</f>
        <v>-771989115487</v>
      </c>
      <c r="F848" s="150">
        <f t="shared" si="143"/>
        <v>1634988345513</v>
      </c>
      <c r="G848" s="25">
        <f t="shared" si="149"/>
        <v>6.327936496549369</v>
      </c>
      <c r="H848" s="152"/>
      <c r="I848" s="151">
        <f t="shared" si="144"/>
        <v>1634988345513</v>
      </c>
      <c r="J848" s="152">
        <f>SUM('[1]gastos ctas'!J848+[2]gctas!J848+[6]ct!J848)</f>
        <v>0</v>
      </c>
      <c r="K848" s="25">
        <f t="shared" si="150"/>
        <v>0</v>
      </c>
      <c r="L848" s="150">
        <f t="shared" ref="L848" si="154">SUM(N848-J848)</f>
        <v>0</v>
      </c>
      <c r="M848" s="25">
        <f t="shared" si="151"/>
        <v>0</v>
      </c>
      <c r="N848" s="152">
        <f>SUM('[1]gastos ctas'!N848+[2]gctas!N848+[6]ct!N848)</f>
        <v>0</v>
      </c>
      <c r="O848" s="25">
        <f t="shared" si="152"/>
        <v>0</v>
      </c>
      <c r="P848" s="151">
        <f t="shared" ref="P848" si="155">SUM(F848-N848)</f>
        <v>1634988345513</v>
      </c>
      <c r="R848" s="152">
        <f>SUM('[1]gastos ctas'!E848+[2]gctas!E848+[6]ct!E848)</f>
        <v>-771989115487</v>
      </c>
      <c r="S848" s="191">
        <f t="shared" si="153"/>
        <v>0</v>
      </c>
    </row>
    <row r="849" spans="1:19" ht="26.25" hidden="1" x14ac:dyDescent="0.25">
      <c r="A849" s="175">
        <v>3311402190809</v>
      </c>
      <c r="B849" s="33" t="s">
        <v>942</v>
      </c>
      <c r="C849" s="148"/>
      <c r="D849" s="149">
        <f>SUM(D850)</f>
        <v>0</v>
      </c>
      <c r="E849" s="149">
        <f>SUM(E850)</f>
        <v>0</v>
      </c>
      <c r="F849" s="150">
        <f t="shared" si="143"/>
        <v>0</v>
      </c>
      <c r="G849" s="25">
        <f t="shared" si="149"/>
        <v>0</v>
      </c>
      <c r="H849" s="149">
        <f>SUM(H850)</f>
        <v>0</v>
      </c>
      <c r="I849" s="151">
        <f t="shared" si="144"/>
        <v>0</v>
      </c>
      <c r="J849" s="149">
        <f>SUM(J850)</f>
        <v>0</v>
      </c>
      <c r="K849" s="25">
        <f t="shared" si="150"/>
        <v>0</v>
      </c>
      <c r="L849" s="150">
        <f t="shared" si="146"/>
        <v>0</v>
      </c>
      <c r="M849" s="25">
        <f t="shared" si="151"/>
        <v>0</v>
      </c>
      <c r="N849" s="149">
        <f>SUM(N850)</f>
        <v>0</v>
      </c>
      <c r="O849" s="25">
        <f t="shared" si="152"/>
        <v>0</v>
      </c>
      <c r="P849" s="151">
        <f t="shared" si="145"/>
        <v>0</v>
      </c>
      <c r="R849" s="152">
        <f>SUM('[1]gastos ctas'!E849+[2]gctas!E849+[6]ct!E849)</f>
        <v>0</v>
      </c>
      <c r="S849" s="191">
        <f t="shared" si="153"/>
        <v>0</v>
      </c>
    </row>
    <row r="850" spans="1:19" ht="26.25" hidden="1" x14ac:dyDescent="0.25">
      <c r="A850" s="175">
        <v>3311402190809190</v>
      </c>
      <c r="B850" s="33" t="s">
        <v>942</v>
      </c>
      <c r="C850" s="148"/>
      <c r="D850" s="152">
        <f>SUM('[1]gastos ctas'!D850+[2]gctas!D850+[6]ct!D850)</f>
        <v>0</v>
      </c>
      <c r="E850" s="152">
        <f>SUM('[1]gastos ctas'!E850+[2]gctas!E850+[6]ct!E850)</f>
        <v>0</v>
      </c>
      <c r="F850" s="150">
        <f t="shared" si="143"/>
        <v>0</v>
      </c>
      <c r="G850" s="25">
        <f t="shared" si="149"/>
        <v>0</v>
      </c>
      <c r="H850" s="152"/>
      <c r="I850" s="151">
        <f t="shared" si="144"/>
        <v>0</v>
      </c>
      <c r="J850" s="152">
        <f>SUM('[1]gastos ctas'!J850+[2]gctas!J850+[6]ct!J850)</f>
        <v>0</v>
      </c>
      <c r="K850" s="25">
        <f t="shared" si="150"/>
        <v>0</v>
      </c>
      <c r="L850" s="150">
        <f t="shared" si="146"/>
        <v>0</v>
      </c>
      <c r="M850" s="25">
        <f t="shared" si="151"/>
        <v>0</v>
      </c>
      <c r="N850" s="152">
        <f>SUM('[1]gastos ctas'!N850+[2]gctas!N850+[6]ct!N850)</f>
        <v>0</v>
      </c>
      <c r="O850" s="25">
        <f t="shared" si="152"/>
        <v>0</v>
      </c>
      <c r="P850" s="151">
        <f t="shared" si="145"/>
        <v>0</v>
      </c>
      <c r="R850" s="152">
        <f>SUM('[1]gastos ctas'!E850+[2]gctas!E850+[6]ct!E850)</f>
        <v>0</v>
      </c>
      <c r="S850" s="191">
        <f t="shared" si="153"/>
        <v>0</v>
      </c>
    </row>
    <row r="851" spans="1:19" ht="26.25" hidden="1" x14ac:dyDescent="0.25">
      <c r="A851" s="175">
        <v>3311402190810</v>
      </c>
      <c r="B851" s="33" t="s">
        <v>972</v>
      </c>
      <c r="C851" s="148"/>
      <c r="D851" s="149">
        <f>SUM(D852:D853)</f>
        <v>0</v>
      </c>
      <c r="E851" s="149">
        <f>SUM(E852:E853)</f>
        <v>0</v>
      </c>
      <c r="F851" s="150">
        <f t="shared" si="143"/>
        <v>0</v>
      </c>
      <c r="G851" s="25">
        <f t="shared" si="149"/>
        <v>0</v>
      </c>
      <c r="H851" s="149">
        <f>SUM(H852:H853)</f>
        <v>0</v>
      </c>
      <c r="I851" s="151">
        <f t="shared" si="144"/>
        <v>0</v>
      </c>
      <c r="J851" s="149">
        <f>SUM(J852:J853)</f>
        <v>0</v>
      </c>
      <c r="K851" s="25">
        <f t="shared" si="150"/>
        <v>0</v>
      </c>
      <c r="L851" s="150">
        <f t="shared" si="146"/>
        <v>0</v>
      </c>
      <c r="M851" s="25">
        <f t="shared" si="151"/>
        <v>0</v>
      </c>
      <c r="N851" s="149">
        <f>SUM(N852:N853)</f>
        <v>0</v>
      </c>
      <c r="O851" s="25">
        <f t="shared" si="152"/>
        <v>0</v>
      </c>
      <c r="P851" s="151">
        <f t="shared" si="145"/>
        <v>0</v>
      </c>
      <c r="R851" s="152">
        <f>SUM('[1]gastos ctas'!E851+[2]gctas!E851+[6]ct!E851)</f>
        <v>0</v>
      </c>
      <c r="S851" s="191">
        <f t="shared" si="153"/>
        <v>0</v>
      </c>
    </row>
    <row r="852" spans="1:19" ht="26.25" hidden="1" x14ac:dyDescent="0.25">
      <c r="A852" s="175">
        <v>3311402190810190</v>
      </c>
      <c r="B852" s="33" t="s">
        <v>972</v>
      </c>
      <c r="C852" s="148"/>
      <c r="D852" s="152">
        <f>SUM('[1]gastos ctas'!D852+[2]gctas!D852+[6]ct!D852)</f>
        <v>0</v>
      </c>
      <c r="E852" s="152">
        <f>SUM('[1]gastos ctas'!E852+[2]gctas!E852+[6]ct!E852)</f>
        <v>0</v>
      </c>
      <c r="F852" s="150">
        <f t="shared" si="143"/>
        <v>0</v>
      </c>
      <c r="G852" s="25">
        <f t="shared" si="149"/>
        <v>0</v>
      </c>
      <c r="H852" s="152"/>
      <c r="I852" s="151">
        <f t="shared" si="144"/>
        <v>0</v>
      </c>
      <c r="J852" s="152">
        <f>SUM('[1]gastos ctas'!J852+[2]gctas!J852+[6]ct!J852)</f>
        <v>0</v>
      </c>
      <c r="K852" s="25">
        <f t="shared" si="150"/>
        <v>0</v>
      </c>
      <c r="L852" s="150">
        <f t="shared" si="146"/>
        <v>0</v>
      </c>
      <c r="M852" s="25">
        <f t="shared" si="151"/>
        <v>0</v>
      </c>
      <c r="N852" s="152">
        <f>SUM('[1]gastos ctas'!N852+[2]gctas!N852+[6]ct!N852)</f>
        <v>0</v>
      </c>
      <c r="O852" s="25">
        <f t="shared" si="152"/>
        <v>0</v>
      </c>
      <c r="P852" s="151">
        <f t="shared" si="145"/>
        <v>0</v>
      </c>
      <c r="R852" s="152">
        <f>SUM('[1]gastos ctas'!E852+[2]gctas!E852+[6]ct!E852)</f>
        <v>0</v>
      </c>
      <c r="S852" s="191">
        <f t="shared" si="153"/>
        <v>0</v>
      </c>
    </row>
    <row r="853" spans="1:19" ht="26.25" hidden="1" x14ac:dyDescent="0.25">
      <c r="A853" s="175">
        <v>3311402190810190</v>
      </c>
      <c r="B853" s="33" t="s">
        <v>972</v>
      </c>
      <c r="C853" s="148"/>
      <c r="D853" s="152">
        <f>SUM('[1]gastos ctas'!D853+[2]gctas!D853+[6]ct!D853)</f>
        <v>0</v>
      </c>
      <c r="E853" s="152">
        <f>SUM('[1]gastos ctas'!E853+[2]gctas!E853+[6]ct!E853)</f>
        <v>0</v>
      </c>
      <c r="F853" s="150">
        <f t="shared" ref="F853:F916" si="156">SUM(D853+E853)</f>
        <v>0</v>
      </c>
      <c r="G853" s="25">
        <f t="shared" si="149"/>
        <v>0</v>
      </c>
      <c r="H853" s="152"/>
      <c r="I853" s="151">
        <f t="shared" si="144"/>
        <v>0</v>
      </c>
      <c r="J853" s="152">
        <f>SUM('[1]gastos ctas'!J853+[2]gctas!J853+[6]ct!J853)</f>
        <v>0</v>
      </c>
      <c r="K853" s="25">
        <f t="shared" si="150"/>
        <v>0</v>
      </c>
      <c r="L853" s="150">
        <f t="shared" si="146"/>
        <v>0</v>
      </c>
      <c r="M853" s="25">
        <f t="shared" si="151"/>
        <v>0</v>
      </c>
      <c r="N853" s="152">
        <f>SUM('[1]gastos ctas'!N853+[2]gctas!N853+[6]ct!N853)</f>
        <v>0</v>
      </c>
      <c r="O853" s="25">
        <f t="shared" si="152"/>
        <v>0</v>
      </c>
      <c r="P853" s="151">
        <f t="shared" si="145"/>
        <v>0</v>
      </c>
      <c r="R853" s="152">
        <f>SUM('[1]gastos ctas'!E853+[2]gctas!E853+[6]ct!E853)</f>
        <v>0</v>
      </c>
      <c r="S853" s="191">
        <f t="shared" si="153"/>
        <v>0</v>
      </c>
    </row>
    <row r="854" spans="1:19" hidden="1" x14ac:dyDescent="0.25">
      <c r="A854" s="175">
        <v>3311402190845</v>
      </c>
      <c r="B854" s="33" t="s">
        <v>973</v>
      </c>
      <c r="C854" s="148"/>
      <c r="D854" s="149">
        <f>SUM(D855)</f>
        <v>0</v>
      </c>
      <c r="E854" s="149">
        <f>SUM(E855)</f>
        <v>0</v>
      </c>
      <c r="F854" s="150">
        <f t="shared" si="156"/>
        <v>0</v>
      </c>
      <c r="G854" s="25">
        <f t="shared" si="149"/>
        <v>0</v>
      </c>
      <c r="H854" s="149">
        <f>SUM(H855)</f>
        <v>0</v>
      </c>
      <c r="I854" s="151">
        <f t="shared" ref="I854:I917" si="157">SUM(F854-H854)</f>
        <v>0</v>
      </c>
      <c r="J854" s="149">
        <f>SUM(J855)</f>
        <v>0</v>
      </c>
      <c r="K854" s="25">
        <f t="shared" si="150"/>
        <v>0</v>
      </c>
      <c r="L854" s="150">
        <f t="shared" si="146"/>
        <v>0</v>
      </c>
      <c r="M854" s="25">
        <f t="shared" si="151"/>
        <v>0</v>
      </c>
      <c r="N854" s="149">
        <f>SUM(N855)</f>
        <v>0</v>
      </c>
      <c r="O854" s="25">
        <f t="shared" si="152"/>
        <v>0</v>
      </c>
      <c r="P854" s="151">
        <f t="shared" si="145"/>
        <v>0</v>
      </c>
      <c r="R854" s="152">
        <f>SUM('[1]gastos ctas'!E854+[2]gctas!E854+[6]ct!E854)</f>
        <v>0</v>
      </c>
      <c r="S854" s="191">
        <f t="shared" si="153"/>
        <v>0</v>
      </c>
    </row>
    <row r="855" spans="1:19" hidden="1" x14ac:dyDescent="0.25">
      <c r="A855" s="175">
        <v>3311402190845190</v>
      </c>
      <c r="B855" s="33" t="s">
        <v>973</v>
      </c>
      <c r="C855" s="148"/>
      <c r="D855" s="152">
        <f>SUM('[1]gastos ctas'!D855+[2]gctas!D855+[6]ct!D855)</f>
        <v>0</v>
      </c>
      <c r="E855" s="152">
        <f>SUM('[1]gastos ctas'!E855+[2]gctas!E855+[6]ct!E855)</f>
        <v>0</v>
      </c>
      <c r="F855" s="150">
        <f t="shared" si="156"/>
        <v>0</v>
      </c>
      <c r="G855" s="25">
        <f t="shared" si="149"/>
        <v>0</v>
      </c>
      <c r="H855" s="152"/>
      <c r="I855" s="151">
        <f t="shared" si="157"/>
        <v>0</v>
      </c>
      <c r="J855" s="152">
        <f>SUM('[1]gastos ctas'!J855+[2]gctas!J855+[6]ct!J855)</f>
        <v>0</v>
      </c>
      <c r="K855" s="25">
        <f t="shared" si="150"/>
        <v>0</v>
      </c>
      <c r="L855" s="150">
        <f t="shared" si="146"/>
        <v>0</v>
      </c>
      <c r="M855" s="25">
        <f t="shared" si="151"/>
        <v>0</v>
      </c>
      <c r="N855" s="152">
        <f>SUM('[1]gastos ctas'!N855+[2]gctas!N855+[6]ct!N855)</f>
        <v>0</v>
      </c>
      <c r="O855" s="25">
        <f t="shared" si="152"/>
        <v>0</v>
      </c>
      <c r="P855" s="151">
        <f t="shared" si="145"/>
        <v>0</v>
      </c>
      <c r="R855" s="152">
        <f>SUM('[1]gastos ctas'!E855+[2]gctas!E855+[6]ct!E855)</f>
        <v>0</v>
      </c>
      <c r="S855" s="191">
        <f t="shared" si="153"/>
        <v>0</v>
      </c>
    </row>
    <row r="856" spans="1:19" ht="26.25" hidden="1" x14ac:dyDescent="0.25">
      <c r="A856" s="147">
        <v>3311402191165</v>
      </c>
      <c r="B856" s="33" t="s">
        <v>974</v>
      </c>
      <c r="C856" s="148"/>
      <c r="D856" s="149">
        <f>SUM(D857)</f>
        <v>0</v>
      </c>
      <c r="E856" s="149">
        <f>SUM(E857)</f>
        <v>0</v>
      </c>
      <c r="F856" s="150">
        <f t="shared" si="156"/>
        <v>0</v>
      </c>
      <c r="G856" s="25">
        <f t="shared" si="149"/>
        <v>0</v>
      </c>
      <c r="H856" s="149">
        <f>SUM(H857)</f>
        <v>0</v>
      </c>
      <c r="I856" s="151">
        <f t="shared" si="157"/>
        <v>0</v>
      </c>
      <c r="J856" s="149">
        <f>SUM(J857)</f>
        <v>0</v>
      </c>
      <c r="K856" s="25">
        <f t="shared" si="150"/>
        <v>0</v>
      </c>
      <c r="L856" s="150">
        <f t="shared" si="146"/>
        <v>0</v>
      </c>
      <c r="M856" s="25">
        <f t="shared" si="151"/>
        <v>0</v>
      </c>
      <c r="N856" s="149">
        <f>SUM(N857)</f>
        <v>0</v>
      </c>
      <c r="O856" s="25">
        <f t="shared" si="152"/>
        <v>0</v>
      </c>
      <c r="P856" s="151">
        <f t="shared" si="145"/>
        <v>0</v>
      </c>
      <c r="R856" s="152">
        <f>SUM('[1]gastos ctas'!E856+[2]gctas!E856+[6]ct!E856)</f>
        <v>0</v>
      </c>
      <c r="S856" s="191">
        <f t="shared" si="153"/>
        <v>0</v>
      </c>
    </row>
    <row r="857" spans="1:19" ht="26.25" hidden="1" x14ac:dyDescent="0.25">
      <c r="A857" s="147">
        <v>3311402191165190</v>
      </c>
      <c r="B857" s="33" t="s">
        <v>974</v>
      </c>
      <c r="C857" s="148"/>
      <c r="D857" s="152">
        <f>SUM('[1]gastos ctas'!D857+[2]gctas!D857+[6]ct!D857)</f>
        <v>0</v>
      </c>
      <c r="E857" s="152">
        <f>SUM('[1]gastos ctas'!E857+[2]gctas!E857+[6]ct!E857)</f>
        <v>0</v>
      </c>
      <c r="F857" s="150">
        <f t="shared" si="156"/>
        <v>0</v>
      </c>
      <c r="G857" s="25">
        <f t="shared" si="149"/>
        <v>0</v>
      </c>
      <c r="H857" s="152"/>
      <c r="I857" s="151">
        <f t="shared" si="157"/>
        <v>0</v>
      </c>
      <c r="J857" s="152">
        <f>SUM('[1]gastos ctas'!J857+[2]gctas!J857+[6]ct!J857)</f>
        <v>0</v>
      </c>
      <c r="K857" s="25">
        <f t="shared" si="150"/>
        <v>0</v>
      </c>
      <c r="L857" s="150">
        <f t="shared" si="146"/>
        <v>0</v>
      </c>
      <c r="M857" s="25">
        <f t="shared" si="151"/>
        <v>0</v>
      </c>
      <c r="N857" s="152">
        <f>SUM('[1]gastos ctas'!N857+[2]gctas!N857+[6]ct!N857)</f>
        <v>0</v>
      </c>
      <c r="O857" s="25">
        <f t="shared" si="152"/>
        <v>0</v>
      </c>
      <c r="P857" s="151">
        <f t="shared" si="145"/>
        <v>0</v>
      </c>
      <c r="R857" s="152">
        <f>SUM('[1]gastos ctas'!E857+[2]gctas!E857+[6]ct!E857)</f>
        <v>0</v>
      </c>
      <c r="S857" s="191">
        <f t="shared" si="153"/>
        <v>0</v>
      </c>
    </row>
    <row r="858" spans="1:19" ht="26.25" hidden="1" x14ac:dyDescent="0.25">
      <c r="A858" s="147">
        <v>3311402196219</v>
      </c>
      <c r="B858" s="33" t="s">
        <v>953</v>
      </c>
      <c r="C858" s="148"/>
      <c r="D858" s="149">
        <f>SUM(D859)</f>
        <v>0</v>
      </c>
      <c r="E858" s="149">
        <f>SUM(E859)</f>
        <v>0</v>
      </c>
      <c r="F858" s="150">
        <f t="shared" si="156"/>
        <v>0</v>
      </c>
      <c r="G858" s="25">
        <f t="shared" si="149"/>
        <v>0</v>
      </c>
      <c r="H858" s="149">
        <f>SUM(H859)</f>
        <v>0</v>
      </c>
      <c r="I858" s="151">
        <f t="shared" si="157"/>
        <v>0</v>
      </c>
      <c r="J858" s="149">
        <f>SUM(J859)</f>
        <v>0</v>
      </c>
      <c r="K858" s="25">
        <f t="shared" si="150"/>
        <v>0</v>
      </c>
      <c r="L858" s="150">
        <f t="shared" si="146"/>
        <v>0</v>
      </c>
      <c r="M858" s="25">
        <f t="shared" si="151"/>
        <v>0</v>
      </c>
      <c r="N858" s="149">
        <f>SUM(N859)</f>
        <v>0</v>
      </c>
      <c r="O858" s="25">
        <f t="shared" si="152"/>
        <v>0</v>
      </c>
      <c r="P858" s="151">
        <f t="shared" si="145"/>
        <v>0</v>
      </c>
      <c r="R858" s="152">
        <f>SUM('[1]gastos ctas'!E858+[2]gctas!E858+[6]ct!E858)</f>
        <v>0</v>
      </c>
      <c r="S858" s="191">
        <f t="shared" si="153"/>
        <v>0</v>
      </c>
    </row>
    <row r="859" spans="1:19" ht="26.25" hidden="1" x14ac:dyDescent="0.25">
      <c r="A859" s="147">
        <v>3311402196219190</v>
      </c>
      <c r="B859" s="33" t="s">
        <v>953</v>
      </c>
      <c r="C859" s="148"/>
      <c r="D859" s="152">
        <f>SUM('[1]gastos ctas'!D859+[2]gctas!D859+[6]ct!D859)</f>
        <v>0</v>
      </c>
      <c r="E859" s="152">
        <f>SUM('[1]gastos ctas'!E859+[2]gctas!E859+[6]ct!E859)</f>
        <v>0</v>
      </c>
      <c r="F859" s="150">
        <f t="shared" si="156"/>
        <v>0</v>
      </c>
      <c r="G859" s="25">
        <f t="shared" si="149"/>
        <v>0</v>
      </c>
      <c r="H859" s="152"/>
      <c r="I859" s="151">
        <f t="shared" si="157"/>
        <v>0</v>
      </c>
      <c r="J859" s="152">
        <f>SUM('[1]gastos ctas'!J859+[2]gctas!J859+[6]ct!J859)</f>
        <v>0</v>
      </c>
      <c r="K859" s="25">
        <f t="shared" si="150"/>
        <v>0</v>
      </c>
      <c r="L859" s="150">
        <f t="shared" si="146"/>
        <v>0</v>
      </c>
      <c r="M859" s="25">
        <f t="shared" si="151"/>
        <v>0</v>
      </c>
      <c r="N859" s="152">
        <f>SUM('[1]gastos ctas'!N859+[2]gctas!N859+[6]ct!N859)</f>
        <v>0</v>
      </c>
      <c r="O859" s="25">
        <f t="shared" si="152"/>
        <v>0</v>
      </c>
      <c r="P859" s="151">
        <f t="shared" si="145"/>
        <v>0</v>
      </c>
      <c r="R859" s="152">
        <f>SUM('[1]gastos ctas'!E859+[2]gctas!E859+[6]ct!E859)</f>
        <v>0</v>
      </c>
      <c r="S859" s="191">
        <f t="shared" si="153"/>
        <v>0</v>
      </c>
    </row>
    <row r="860" spans="1:19" ht="26.25" hidden="1" x14ac:dyDescent="0.25">
      <c r="A860" s="147">
        <v>3311402197132</v>
      </c>
      <c r="B860" s="33" t="s">
        <v>955</v>
      </c>
      <c r="C860" s="148"/>
      <c r="D860" s="149">
        <f>SUM(D861)</f>
        <v>0</v>
      </c>
      <c r="E860" s="149">
        <f>SUM(E861)</f>
        <v>0</v>
      </c>
      <c r="F860" s="150">
        <f t="shared" si="156"/>
        <v>0</v>
      </c>
      <c r="G860" s="25">
        <f t="shared" si="149"/>
        <v>0</v>
      </c>
      <c r="H860" s="149">
        <f>SUM(H861)</f>
        <v>0</v>
      </c>
      <c r="I860" s="151">
        <f t="shared" si="157"/>
        <v>0</v>
      </c>
      <c r="J860" s="149">
        <f>SUM(J861)</f>
        <v>0</v>
      </c>
      <c r="K860" s="25">
        <f t="shared" si="150"/>
        <v>0</v>
      </c>
      <c r="L860" s="150">
        <f t="shared" si="146"/>
        <v>0</v>
      </c>
      <c r="M860" s="25">
        <f t="shared" si="151"/>
        <v>0</v>
      </c>
      <c r="N860" s="149">
        <f>SUM(N861)</f>
        <v>0</v>
      </c>
      <c r="O860" s="25">
        <f t="shared" si="152"/>
        <v>0</v>
      </c>
      <c r="P860" s="151">
        <f t="shared" ref="P860:P923" si="158">SUM(F860-N860)</f>
        <v>0</v>
      </c>
      <c r="R860" s="152">
        <f>SUM('[1]gastos ctas'!E860+[2]gctas!E860+[6]ct!E860)</f>
        <v>0</v>
      </c>
      <c r="S860" s="191">
        <f t="shared" si="153"/>
        <v>0</v>
      </c>
    </row>
    <row r="861" spans="1:19" ht="26.25" hidden="1" x14ac:dyDescent="0.25">
      <c r="A861" s="147">
        <v>3311402197132190</v>
      </c>
      <c r="B861" s="33" t="s">
        <v>955</v>
      </c>
      <c r="C861" s="148"/>
      <c r="D861" s="152">
        <f>SUM('[1]gastos ctas'!D861+[2]gctas!D861+[6]ct!D861)</f>
        <v>0</v>
      </c>
      <c r="E861" s="152">
        <f>SUM('[1]gastos ctas'!E861+[2]gctas!E861+[6]ct!E861)</f>
        <v>0</v>
      </c>
      <c r="F861" s="150">
        <f t="shared" si="156"/>
        <v>0</v>
      </c>
      <c r="G861" s="25">
        <f t="shared" si="149"/>
        <v>0</v>
      </c>
      <c r="H861" s="152"/>
      <c r="I861" s="151">
        <f t="shared" si="157"/>
        <v>0</v>
      </c>
      <c r="J861" s="152">
        <f>SUM('[1]gastos ctas'!J861+[2]gctas!J861+[6]ct!J861)</f>
        <v>0</v>
      </c>
      <c r="K861" s="25">
        <f t="shared" si="150"/>
        <v>0</v>
      </c>
      <c r="L861" s="150">
        <f t="shared" ref="L861:L924" si="159">SUM(N861-J861)</f>
        <v>0</v>
      </c>
      <c r="M861" s="25">
        <f t="shared" si="151"/>
        <v>0</v>
      </c>
      <c r="N861" s="152">
        <f>SUM('[1]gastos ctas'!N861+[2]gctas!N861+[6]ct!N861)</f>
        <v>0</v>
      </c>
      <c r="O861" s="25">
        <f t="shared" si="152"/>
        <v>0</v>
      </c>
      <c r="P861" s="151">
        <f t="shared" si="158"/>
        <v>0</v>
      </c>
      <c r="R861" s="152">
        <f>SUM('[1]gastos ctas'!E861+[2]gctas!E861+[6]ct!E861)</f>
        <v>0</v>
      </c>
      <c r="S861" s="191">
        <f t="shared" si="153"/>
        <v>0</v>
      </c>
    </row>
    <row r="862" spans="1:19" ht="39" hidden="1" x14ac:dyDescent="0.25">
      <c r="A862" s="147">
        <v>3311402197253</v>
      </c>
      <c r="B862" s="33" t="s">
        <v>975</v>
      </c>
      <c r="C862" s="148"/>
      <c r="D862" s="149">
        <f>SUM(D863)</f>
        <v>0</v>
      </c>
      <c r="E862" s="149">
        <f>SUM(E863)</f>
        <v>0</v>
      </c>
      <c r="F862" s="150">
        <f t="shared" si="156"/>
        <v>0</v>
      </c>
      <c r="G862" s="25">
        <f t="shared" si="149"/>
        <v>0</v>
      </c>
      <c r="H862" s="149">
        <f>SUM(H863)</f>
        <v>0</v>
      </c>
      <c r="I862" s="151">
        <f t="shared" si="157"/>
        <v>0</v>
      </c>
      <c r="J862" s="149">
        <f>SUM(J863)</f>
        <v>0</v>
      </c>
      <c r="K862" s="25">
        <f t="shared" si="150"/>
        <v>0</v>
      </c>
      <c r="L862" s="150">
        <f t="shared" si="159"/>
        <v>0</v>
      </c>
      <c r="M862" s="25">
        <f t="shared" si="151"/>
        <v>0</v>
      </c>
      <c r="N862" s="149">
        <f>SUM(N863)</f>
        <v>0</v>
      </c>
      <c r="O862" s="25">
        <f t="shared" si="152"/>
        <v>0</v>
      </c>
      <c r="P862" s="151">
        <f t="shared" si="158"/>
        <v>0</v>
      </c>
      <c r="R862" s="152">
        <f>SUM('[1]gastos ctas'!E862+[2]gctas!E862+[6]ct!E862)</f>
        <v>0</v>
      </c>
      <c r="S862" s="191">
        <f t="shared" si="153"/>
        <v>0</v>
      </c>
    </row>
    <row r="863" spans="1:19" ht="39" hidden="1" x14ac:dyDescent="0.25">
      <c r="A863" s="147">
        <v>3311402197253190</v>
      </c>
      <c r="B863" s="33" t="s">
        <v>975</v>
      </c>
      <c r="C863" s="148"/>
      <c r="D863" s="152">
        <f>SUM('[1]gastos ctas'!D863+[2]gctas!D863+[6]ct!D863)</f>
        <v>0</v>
      </c>
      <c r="E863" s="152">
        <f>SUM('[1]gastos ctas'!E863+[2]gctas!E863+[6]ct!E863)</f>
        <v>0</v>
      </c>
      <c r="F863" s="150">
        <f t="shared" si="156"/>
        <v>0</v>
      </c>
      <c r="G863" s="25">
        <f t="shared" si="149"/>
        <v>0</v>
      </c>
      <c r="H863" s="152"/>
      <c r="I863" s="151">
        <f t="shared" si="157"/>
        <v>0</v>
      </c>
      <c r="J863" s="152">
        <f>SUM('[1]gastos ctas'!J863+[2]gctas!J863+[6]ct!J863)</f>
        <v>0</v>
      </c>
      <c r="K863" s="25">
        <f t="shared" si="150"/>
        <v>0</v>
      </c>
      <c r="L863" s="150">
        <f t="shared" si="159"/>
        <v>0</v>
      </c>
      <c r="M863" s="25">
        <f t="shared" si="151"/>
        <v>0</v>
      </c>
      <c r="N863" s="152">
        <f>SUM('[1]gastos ctas'!N863+[2]gctas!N863+[6]ct!N863)</f>
        <v>0</v>
      </c>
      <c r="O863" s="25">
        <f t="shared" si="152"/>
        <v>0</v>
      </c>
      <c r="P863" s="151">
        <f t="shared" si="158"/>
        <v>0</v>
      </c>
      <c r="R863" s="152">
        <f>SUM('[1]gastos ctas'!E863+[2]gctas!E863+[6]ct!E863)</f>
        <v>0</v>
      </c>
      <c r="S863" s="191">
        <f t="shared" si="153"/>
        <v>0</v>
      </c>
    </row>
    <row r="864" spans="1:19" ht="26.25" hidden="1" x14ac:dyDescent="0.25">
      <c r="A864" s="147">
        <v>3311402197254</v>
      </c>
      <c r="B864" s="33" t="s">
        <v>959</v>
      </c>
      <c r="C864" s="148"/>
      <c r="D864" s="149">
        <f>SUM(D865)</f>
        <v>0</v>
      </c>
      <c r="E864" s="149">
        <f>SUM(E865)</f>
        <v>0</v>
      </c>
      <c r="F864" s="150">
        <f t="shared" si="156"/>
        <v>0</v>
      </c>
      <c r="G864" s="25">
        <f t="shared" si="149"/>
        <v>0</v>
      </c>
      <c r="H864" s="149">
        <f>SUM(H865)</f>
        <v>0</v>
      </c>
      <c r="I864" s="151">
        <f t="shared" si="157"/>
        <v>0</v>
      </c>
      <c r="J864" s="149">
        <f>SUM(J865)</f>
        <v>0</v>
      </c>
      <c r="K864" s="25">
        <f t="shared" si="150"/>
        <v>0</v>
      </c>
      <c r="L864" s="150">
        <f t="shared" si="159"/>
        <v>0</v>
      </c>
      <c r="M864" s="25">
        <f t="shared" si="151"/>
        <v>0</v>
      </c>
      <c r="N864" s="149">
        <f>SUM(N865)</f>
        <v>0</v>
      </c>
      <c r="O864" s="25">
        <f t="shared" si="152"/>
        <v>0</v>
      </c>
      <c r="P864" s="151">
        <f t="shared" si="158"/>
        <v>0</v>
      </c>
      <c r="R864" s="152">
        <f>SUM('[1]gastos ctas'!E864+[2]gctas!E864+[6]ct!E864)</f>
        <v>0</v>
      </c>
      <c r="S864" s="191">
        <f t="shared" si="153"/>
        <v>0</v>
      </c>
    </row>
    <row r="865" spans="1:19" ht="26.25" hidden="1" x14ac:dyDescent="0.25">
      <c r="A865" s="147">
        <v>3311402197254190</v>
      </c>
      <c r="B865" s="33" t="s">
        <v>959</v>
      </c>
      <c r="C865" s="148"/>
      <c r="D865" s="152">
        <f>SUM('[1]gastos ctas'!D865+[2]gctas!D865+[6]ct!D865)</f>
        <v>0</v>
      </c>
      <c r="E865" s="152">
        <f>SUM('[1]gastos ctas'!E865+[2]gctas!E865+[6]ct!E865)</f>
        <v>0</v>
      </c>
      <c r="F865" s="150">
        <f t="shared" si="156"/>
        <v>0</v>
      </c>
      <c r="G865" s="25">
        <f t="shared" si="149"/>
        <v>0</v>
      </c>
      <c r="H865" s="152"/>
      <c r="I865" s="151">
        <f t="shared" si="157"/>
        <v>0</v>
      </c>
      <c r="J865" s="152">
        <f>SUM('[1]gastos ctas'!J865+[2]gctas!J865+[6]ct!J865)</f>
        <v>0</v>
      </c>
      <c r="K865" s="25">
        <f t="shared" si="150"/>
        <v>0</v>
      </c>
      <c r="L865" s="150">
        <f t="shared" si="159"/>
        <v>0</v>
      </c>
      <c r="M865" s="25">
        <f t="shared" si="151"/>
        <v>0</v>
      </c>
      <c r="N865" s="152">
        <f>SUM('[1]gastos ctas'!N865+[2]gctas!N865+[6]ct!N865)</f>
        <v>0</v>
      </c>
      <c r="O865" s="25">
        <f t="shared" si="152"/>
        <v>0</v>
      </c>
      <c r="P865" s="151">
        <f t="shared" si="158"/>
        <v>0</v>
      </c>
      <c r="R865" s="152">
        <f>SUM('[1]gastos ctas'!E865+[2]gctas!E865+[6]ct!E865)</f>
        <v>0</v>
      </c>
      <c r="S865" s="191">
        <f t="shared" si="153"/>
        <v>0</v>
      </c>
    </row>
    <row r="866" spans="1:19" x14ac:dyDescent="0.25">
      <c r="A866" s="175">
        <v>331140220</v>
      </c>
      <c r="B866" s="33" t="s">
        <v>976</v>
      </c>
      <c r="C866" s="148"/>
      <c r="D866" s="149">
        <f>SUM(D867+D869+D871+D873+D875+D877+D880+D883+D885+D887+D889+D891+D893+D895+D897+D899+D901)</f>
        <v>112822720000</v>
      </c>
      <c r="E866" s="149">
        <f>SUM(E867+E869+E871+E873+E875+E877+E880+E883+E885+E887+E889+E891+E893+E895+E897+E899+E901)</f>
        <v>10231316518</v>
      </c>
      <c r="F866" s="150">
        <f t="shared" si="156"/>
        <v>123054036518</v>
      </c>
      <c r="G866" s="25">
        <f t="shared" si="149"/>
        <v>0.47625913106166523</v>
      </c>
      <c r="H866" s="149">
        <f>SUM(H867+H869+H871+H873+H875+H877+H880+H883+H885+H887+H889+H891+H893+H895+H897+H899+H901)</f>
        <v>0</v>
      </c>
      <c r="I866" s="151">
        <f t="shared" si="157"/>
        <v>123054036518</v>
      </c>
      <c r="J866" s="149">
        <f>SUM(J867+J869+J871+J873+J875+J877+J880+J883+J885+J887+J889+J891+J893+J895+J897+J899+J901)</f>
        <v>3669274300</v>
      </c>
      <c r="K866" s="25">
        <f t="shared" si="150"/>
        <v>2.9818398516844011</v>
      </c>
      <c r="L866" s="150">
        <f t="shared" si="159"/>
        <v>40891568441</v>
      </c>
      <c r="M866" s="25">
        <f t="shared" si="151"/>
        <v>33.230578693790754</v>
      </c>
      <c r="N866" s="149">
        <f>SUM(N867+N869+N871+N873+N875+N877+N880+N883+N885+N887+N889+N891+N893+N895+N897+N899+N901)</f>
        <v>44560842741</v>
      </c>
      <c r="O866" s="25">
        <f t="shared" si="152"/>
        <v>36.212418545475153</v>
      </c>
      <c r="P866" s="151">
        <f t="shared" si="158"/>
        <v>78493193777</v>
      </c>
      <c r="R866" s="152">
        <f>SUM('[1]gastos ctas'!E866+[2]gctas!E866+[6]ct!E866)</f>
        <v>10231316518</v>
      </c>
      <c r="S866" s="191">
        <f t="shared" si="153"/>
        <v>0</v>
      </c>
    </row>
    <row r="867" spans="1:19" ht="26.25" x14ac:dyDescent="0.25">
      <c r="A867" s="175">
        <v>3311402200067</v>
      </c>
      <c r="B867" s="33" t="s">
        <v>977</v>
      </c>
      <c r="C867" s="148"/>
      <c r="D867" s="149">
        <f>SUM(D868)</f>
        <v>23211554000</v>
      </c>
      <c r="E867" s="149">
        <f>SUM(E868)</f>
        <v>-116912144</v>
      </c>
      <c r="F867" s="150">
        <f t="shared" si="156"/>
        <v>23094641856</v>
      </c>
      <c r="G867" s="25">
        <f t="shared" si="149"/>
        <v>8.9383772964733391E-2</v>
      </c>
      <c r="H867" s="149">
        <f>SUM(H868)</f>
        <v>0</v>
      </c>
      <c r="I867" s="151">
        <f t="shared" si="157"/>
        <v>23094641856</v>
      </c>
      <c r="J867" s="149">
        <f>SUM(J868)</f>
        <v>300238589</v>
      </c>
      <c r="K867" s="25">
        <f t="shared" si="150"/>
        <v>1.3000357003674334</v>
      </c>
      <c r="L867" s="150">
        <f t="shared" si="159"/>
        <v>22529986917</v>
      </c>
      <c r="M867" s="25">
        <f t="shared" si="151"/>
        <v>97.555039205540652</v>
      </c>
      <c r="N867" s="149">
        <f>SUM(N868)</f>
        <v>22830225506</v>
      </c>
      <c r="O867" s="25">
        <f t="shared" si="152"/>
        <v>98.855074905908083</v>
      </c>
      <c r="P867" s="151">
        <f t="shared" si="158"/>
        <v>264416350</v>
      </c>
      <c r="R867" s="152">
        <f>SUM('[1]gastos ctas'!E867+[2]gctas!E867+[6]ct!E867)</f>
        <v>-116912144</v>
      </c>
      <c r="S867" s="191">
        <f t="shared" si="153"/>
        <v>0</v>
      </c>
    </row>
    <row r="868" spans="1:19" ht="26.25" x14ac:dyDescent="0.25">
      <c r="A868" s="175">
        <v>3311402200067</v>
      </c>
      <c r="B868" s="33" t="s">
        <v>978</v>
      </c>
      <c r="C868" s="148"/>
      <c r="D868" s="152">
        <f>SUM('[1]gastos ctas'!D868+[2]gctas!D868+[6]ct!D868)</f>
        <v>23211554000</v>
      </c>
      <c r="E868" s="152">
        <f>SUM('[1]gastos ctas'!E868+[2]gctas!E868+[6]ct!E868)</f>
        <v>-116912144</v>
      </c>
      <c r="F868" s="150">
        <f t="shared" si="156"/>
        <v>23094641856</v>
      </c>
      <c r="G868" s="25">
        <f t="shared" si="149"/>
        <v>8.9383772964733391E-2</v>
      </c>
      <c r="H868" s="152"/>
      <c r="I868" s="151">
        <f t="shared" si="157"/>
        <v>23094641856</v>
      </c>
      <c r="J868" s="152">
        <f>SUM('[1]gastos ctas'!J868+[2]gctas!J868+[6]ct!J868)</f>
        <v>300238589</v>
      </c>
      <c r="K868" s="25">
        <f t="shared" si="150"/>
        <v>1.3000357003674334</v>
      </c>
      <c r="L868" s="150">
        <f t="shared" si="159"/>
        <v>22529986917</v>
      </c>
      <c r="M868" s="25">
        <f t="shared" si="151"/>
        <v>97.555039205540652</v>
      </c>
      <c r="N868" s="152">
        <f>SUM('[1]gastos ctas'!N868+[2]gctas!N868+[6]ct!N868)</f>
        <v>22830225506</v>
      </c>
      <c r="O868" s="25">
        <f t="shared" si="152"/>
        <v>98.855074905908083</v>
      </c>
      <c r="P868" s="151">
        <f t="shared" si="158"/>
        <v>264416350</v>
      </c>
      <c r="R868" s="152">
        <f>SUM('[1]gastos ctas'!E868+[2]gctas!E868+[6]ct!E868)</f>
        <v>-116912144</v>
      </c>
      <c r="S868" s="191">
        <f t="shared" si="153"/>
        <v>0</v>
      </c>
    </row>
    <row r="869" spans="1:19" ht="26.25" hidden="1" x14ac:dyDescent="0.25">
      <c r="A869" s="175">
        <v>3311402203075</v>
      </c>
      <c r="B869" s="176" t="s">
        <v>979</v>
      </c>
      <c r="C869" s="148"/>
      <c r="D869" s="149">
        <f>SUM(D870)</f>
        <v>0</v>
      </c>
      <c r="E869" s="149">
        <f>SUM(E870)</f>
        <v>0</v>
      </c>
      <c r="F869" s="150">
        <f t="shared" si="156"/>
        <v>0</v>
      </c>
      <c r="G869" s="25">
        <f t="shared" si="149"/>
        <v>0</v>
      </c>
      <c r="H869" s="149">
        <f>SUM(H870)</f>
        <v>0</v>
      </c>
      <c r="I869" s="151">
        <f t="shared" si="157"/>
        <v>0</v>
      </c>
      <c r="J869" s="149">
        <f>SUM(J870)</f>
        <v>0</v>
      </c>
      <c r="K869" s="25">
        <f t="shared" si="150"/>
        <v>0</v>
      </c>
      <c r="L869" s="150">
        <f t="shared" si="159"/>
        <v>0</v>
      </c>
      <c r="M869" s="25">
        <f t="shared" si="151"/>
        <v>0</v>
      </c>
      <c r="N869" s="149">
        <f>SUM(N870)</f>
        <v>0</v>
      </c>
      <c r="O869" s="25">
        <f t="shared" si="152"/>
        <v>0</v>
      </c>
      <c r="P869" s="151">
        <f t="shared" si="158"/>
        <v>0</v>
      </c>
      <c r="R869" s="152">
        <f>SUM('[1]gastos ctas'!E869+[2]gctas!E869+[6]ct!E869)</f>
        <v>0</v>
      </c>
      <c r="S869" s="191">
        <f t="shared" si="153"/>
        <v>0</v>
      </c>
    </row>
    <row r="870" spans="1:19" ht="26.25" hidden="1" x14ac:dyDescent="0.25">
      <c r="A870" s="175">
        <v>3311402203075200</v>
      </c>
      <c r="B870" s="176" t="s">
        <v>980</v>
      </c>
      <c r="C870" s="148"/>
      <c r="D870" s="152">
        <f>SUM('[1]gastos ctas'!D870+[2]gctas!D870+[6]ct!D870)</f>
        <v>0</v>
      </c>
      <c r="E870" s="152">
        <f>SUM('[1]gastos ctas'!E870+[2]gctas!E870+[6]ct!E870)</f>
        <v>0</v>
      </c>
      <c r="F870" s="150">
        <f t="shared" si="156"/>
        <v>0</v>
      </c>
      <c r="G870" s="25">
        <f t="shared" si="149"/>
        <v>0</v>
      </c>
      <c r="H870" s="152"/>
      <c r="I870" s="151">
        <f t="shared" si="157"/>
        <v>0</v>
      </c>
      <c r="J870" s="152">
        <f>SUM('[1]gastos ctas'!J870+[2]gctas!J870+[6]ct!J870)</f>
        <v>0</v>
      </c>
      <c r="K870" s="25">
        <f t="shared" si="150"/>
        <v>0</v>
      </c>
      <c r="L870" s="150">
        <f t="shared" si="159"/>
        <v>0</v>
      </c>
      <c r="M870" s="25">
        <f t="shared" si="151"/>
        <v>0</v>
      </c>
      <c r="N870" s="152">
        <f>SUM('[1]gastos ctas'!N870+[2]gctas!N870+[6]ct!N870)</f>
        <v>0</v>
      </c>
      <c r="O870" s="25">
        <f t="shared" si="152"/>
        <v>0</v>
      </c>
      <c r="P870" s="151">
        <f t="shared" si="158"/>
        <v>0</v>
      </c>
      <c r="R870" s="152">
        <f>SUM('[1]gastos ctas'!E870+[2]gctas!E870+[6]ct!E870)</f>
        <v>0</v>
      </c>
      <c r="S870" s="191">
        <f t="shared" si="153"/>
        <v>0</v>
      </c>
    </row>
    <row r="871" spans="1:19" x14ac:dyDescent="0.25">
      <c r="A871" s="147">
        <v>3311402200412</v>
      </c>
      <c r="B871" s="33" t="s">
        <v>981</v>
      </c>
      <c r="C871" s="148"/>
      <c r="D871" s="149">
        <f>SUM(D872)</f>
        <v>26829283000</v>
      </c>
      <c r="E871" s="149">
        <f>SUM(E872)</f>
        <v>0</v>
      </c>
      <c r="F871" s="150">
        <f t="shared" si="156"/>
        <v>26829283000</v>
      </c>
      <c r="G871" s="25">
        <f t="shared" si="149"/>
        <v>0.10383804847164378</v>
      </c>
      <c r="H871" s="149">
        <f>SUM(H872)</f>
        <v>0</v>
      </c>
      <c r="I871" s="151">
        <f t="shared" si="157"/>
        <v>26829283000</v>
      </c>
      <c r="J871" s="149">
        <f>SUM(J872)</f>
        <v>237402533</v>
      </c>
      <c r="K871" s="25">
        <f t="shared" si="150"/>
        <v>0.88486350157028038</v>
      </c>
      <c r="L871" s="150">
        <f t="shared" si="159"/>
        <v>11530370641</v>
      </c>
      <c r="M871" s="25">
        <f t="shared" si="151"/>
        <v>42.976812466438261</v>
      </c>
      <c r="N871" s="149">
        <f>SUM(N872)</f>
        <v>11767773174</v>
      </c>
      <c r="O871" s="25">
        <f t="shared" si="152"/>
        <v>43.861675968008541</v>
      </c>
      <c r="P871" s="151">
        <f t="shared" si="158"/>
        <v>15061509826</v>
      </c>
      <c r="R871" s="152">
        <f>SUM('[1]gastos ctas'!E871+[2]gctas!E871+[6]ct!E871)</f>
        <v>0</v>
      </c>
      <c r="S871" s="191">
        <f t="shared" si="153"/>
        <v>0</v>
      </c>
    </row>
    <row r="872" spans="1:19" x14ac:dyDescent="0.25">
      <c r="A872" s="147">
        <v>3311402200412200</v>
      </c>
      <c r="B872" s="33" t="s">
        <v>982</v>
      </c>
      <c r="C872" s="148"/>
      <c r="D872" s="152">
        <f>SUM('[1]gastos ctas'!D872+[2]gctas!D872+[6]ct!D872)</f>
        <v>26829283000</v>
      </c>
      <c r="E872" s="152">
        <f>SUM('[1]gastos ctas'!E872+[2]gctas!E872+[6]ct!E872)</f>
        <v>0</v>
      </c>
      <c r="F872" s="150">
        <f t="shared" si="156"/>
        <v>26829283000</v>
      </c>
      <c r="G872" s="25">
        <f t="shared" si="149"/>
        <v>0.10383804847164378</v>
      </c>
      <c r="H872" s="152"/>
      <c r="I872" s="151">
        <f t="shared" si="157"/>
        <v>26829283000</v>
      </c>
      <c r="J872" s="152">
        <f>SUM('[1]gastos ctas'!J872+[2]gctas!J872+[6]ct!J872)</f>
        <v>237402533</v>
      </c>
      <c r="K872" s="25">
        <f t="shared" si="150"/>
        <v>0.88486350157028038</v>
      </c>
      <c r="L872" s="150">
        <f t="shared" si="159"/>
        <v>11530370641</v>
      </c>
      <c r="M872" s="25">
        <f t="shared" si="151"/>
        <v>42.976812466438261</v>
      </c>
      <c r="N872" s="152">
        <f>SUM('[1]gastos ctas'!N872+[2]gctas!N872+[6]ct!N872)</f>
        <v>11767773174</v>
      </c>
      <c r="O872" s="25">
        <f t="shared" si="152"/>
        <v>43.861675968008541</v>
      </c>
      <c r="P872" s="151">
        <f t="shared" si="158"/>
        <v>15061509826</v>
      </c>
      <c r="R872" s="152">
        <f>SUM('[1]gastos ctas'!E872+[2]gctas!E872+[6]ct!E872)</f>
        <v>0</v>
      </c>
      <c r="S872" s="191">
        <f t="shared" si="153"/>
        <v>0</v>
      </c>
    </row>
    <row r="873" spans="1:19" x14ac:dyDescent="0.25">
      <c r="A873" s="175">
        <v>3311402200680</v>
      </c>
      <c r="B873" s="176" t="s">
        <v>983</v>
      </c>
      <c r="C873" s="148"/>
      <c r="D873" s="149">
        <f>SUM(D874)</f>
        <v>5030576000</v>
      </c>
      <c r="E873" s="149">
        <f>SUM(E874)</f>
        <v>0</v>
      </c>
      <c r="F873" s="150">
        <f t="shared" si="156"/>
        <v>5030576000</v>
      </c>
      <c r="G873" s="25">
        <f t="shared" si="149"/>
        <v>1.9469964759337318E-2</v>
      </c>
      <c r="H873" s="149">
        <f>SUM(H874)</f>
        <v>0</v>
      </c>
      <c r="I873" s="151">
        <f t="shared" si="157"/>
        <v>5030576000</v>
      </c>
      <c r="J873" s="149">
        <f>SUM(J874)</f>
        <v>26429938</v>
      </c>
      <c r="K873" s="25">
        <f t="shared" si="150"/>
        <v>0.52538592002188222</v>
      </c>
      <c r="L873" s="150">
        <f t="shared" si="159"/>
        <v>287114169</v>
      </c>
      <c r="M873" s="25">
        <f t="shared" si="151"/>
        <v>5.7073816000394384</v>
      </c>
      <c r="N873" s="149">
        <f>SUM(N874)</f>
        <v>313544107</v>
      </c>
      <c r="O873" s="25">
        <f t="shared" si="152"/>
        <v>6.2327675200613211</v>
      </c>
      <c r="P873" s="151">
        <f t="shared" si="158"/>
        <v>4717031893</v>
      </c>
      <c r="R873" s="152">
        <f>SUM('[1]gastos ctas'!E873+[2]gctas!E873+[6]ct!E873)</f>
        <v>0</v>
      </c>
      <c r="S873" s="191">
        <f t="shared" si="153"/>
        <v>0</v>
      </c>
    </row>
    <row r="874" spans="1:19" x14ac:dyDescent="0.25">
      <c r="A874" s="175">
        <v>3311402200680190</v>
      </c>
      <c r="B874" s="176" t="s">
        <v>983</v>
      </c>
      <c r="C874" s="148"/>
      <c r="D874" s="152">
        <f>SUM('[1]gastos ctas'!D874+[2]gctas!D874+[6]ct!D874)</f>
        <v>5030576000</v>
      </c>
      <c r="E874" s="152">
        <f>SUM('[1]gastos ctas'!E874+[2]gctas!E874+[6]ct!E874)</f>
        <v>0</v>
      </c>
      <c r="F874" s="150">
        <f t="shared" si="156"/>
        <v>5030576000</v>
      </c>
      <c r="G874" s="25">
        <f t="shared" si="149"/>
        <v>1.9469964759337318E-2</v>
      </c>
      <c r="H874" s="152"/>
      <c r="I874" s="151">
        <f t="shared" si="157"/>
        <v>5030576000</v>
      </c>
      <c r="J874" s="152">
        <f>SUM('[1]gastos ctas'!J874+[2]gctas!J874+[6]ct!J874)</f>
        <v>26429938</v>
      </c>
      <c r="K874" s="25">
        <f t="shared" si="150"/>
        <v>0.52538592002188222</v>
      </c>
      <c r="L874" s="150">
        <f t="shared" si="159"/>
        <v>287114169</v>
      </c>
      <c r="M874" s="25">
        <f t="shared" si="151"/>
        <v>5.7073816000394384</v>
      </c>
      <c r="N874" s="152">
        <f>SUM('[1]gastos ctas'!N874+[2]gctas!N874+[6]ct!N874)</f>
        <v>313544107</v>
      </c>
      <c r="O874" s="25">
        <f t="shared" si="152"/>
        <v>6.2327675200613211</v>
      </c>
      <c r="P874" s="151">
        <f t="shared" si="158"/>
        <v>4717031893</v>
      </c>
      <c r="R874" s="152">
        <f>SUM('[1]gastos ctas'!E874+[2]gctas!E874+[6]ct!E874)</f>
        <v>0</v>
      </c>
      <c r="S874" s="191">
        <f t="shared" si="153"/>
        <v>0</v>
      </c>
    </row>
    <row r="875" spans="1:19" ht="26.25" x14ac:dyDescent="0.25">
      <c r="A875" s="175">
        <v>3311402200729</v>
      </c>
      <c r="B875" s="33" t="s">
        <v>984</v>
      </c>
      <c r="C875" s="148"/>
      <c r="D875" s="149">
        <f>SUM(D876)</f>
        <v>710519000</v>
      </c>
      <c r="E875" s="149">
        <f>SUM(E876)</f>
        <v>0</v>
      </c>
      <c r="F875" s="150">
        <f t="shared" si="156"/>
        <v>710519000</v>
      </c>
      <c r="G875" s="25">
        <f t="shared" si="149"/>
        <v>2.7499395478449372E-3</v>
      </c>
      <c r="H875" s="149">
        <f>SUM(H876)</f>
        <v>0</v>
      </c>
      <c r="I875" s="151">
        <f t="shared" si="157"/>
        <v>710519000</v>
      </c>
      <c r="J875" s="149">
        <f>SUM(J876)</f>
        <v>27150000</v>
      </c>
      <c r="K875" s="25">
        <f t="shared" si="150"/>
        <v>3.8211504548083863</v>
      </c>
      <c r="L875" s="150">
        <f t="shared" si="159"/>
        <v>175910000</v>
      </c>
      <c r="M875" s="25">
        <f t="shared" si="151"/>
        <v>24.757958618981334</v>
      </c>
      <c r="N875" s="149">
        <f>SUM(N876)</f>
        <v>203060000</v>
      </c>
      <c r="O875" s="25">
        <f t="shared" si="152"/>
        <v>28.57910907378972</v>
      </c>
      <c r="P875" s="151">
        <f t="shared" si="158"/>
        <v>507459000</v>
      </c>
      <c r="R875" s="152">
        <f>SUM('[1]gastos ctas'!E875+[2]gctas!E875+[6]ct!E875)</f>
        <v>0</v>
      </c>
      <c r="S875" s="191">
        <f t="shared" si="153"/>
        <v>0</v>
      </c>
    </row>
    <row r="876" spans="1:19" ht="26.25" x14ac:dyDescent="0.25">
      <c r="A876" s="175">
        <v>3311402200729190</v>
      </c>
      <c r="B876" s="33" t="s">
        <v>984</v>
      </c>
      <c r="C876" s="148"/>
      <c r="D876" s="152">
        <f>SUM('[1]gastos ctas'!D876+[2]gctas!D876+[6]ct!D876)</f>
        <v>710519000</v>
      </c>
      <c r="E876" s="152">
        <f>SUM('[1]gastos ctas'!E876+[2]gctas!E876+[6]ct!E876)</f>
        <v>0</v>
      </c>
      <c r="F876" s="150">
        <f t="shared" si="156"/>
        <v>710519000</v>
      </c>
      <c r="G876" s="25">
        <f t="shared" si="149"/>
        <v>2.7499395478449372E-3</v>
      </c>
      <c r="H876" s="152"/>
      <c r="I876" s="151">
        <f t="shared" si="157"/>
        <v>710519000</v>
      </c>
      <c r="J876" s="152">
        <f>SUM('[1]gastos ctas'!J876+[2]gctas!J876+[6]ct!J876)</f>
        <v>27150000</v>
      </c>
      <c r="K876" s="25">
        <f t="shared" si="150"/>
        <v>3.8211504548083863</v>
      </c>
      <c r="L876" s="150">
        <f t="shared" si="159"/>
        <v>175910000</v>
      </c>
      <c r="M876" s="25">
        <f t="shared" si="151"/>
        <v>24.757958618981334</v>
      </c>
      <c r="N876" s="152">
        <f>SUM('[1]gastos ctas'!N876+[2]gctas!N876+[6]ct!N876)</f>
        <v>203060000</v>
      </c>
      <c r="O876" s="25">
        <f t="shared" si="152"/>
        <v>28.57910907378972</v>
      </c>
      <c r="P876" s="151">
        <f t="shared" si="158"/>
        <v>507459000</v>
      </c>
      <c r="R876" s="152">
        <f>SUM('[1]gastos ctas'!E876+[2]gctas!E876+[6]ct!E876)</f>
        <v>0</v>
      </c>
      <c r="S876" s="191">
        <f t="shared" si="153"/>
        <v>0</v>
      </c>
    </row>
    <row r="877" spans="1:19" ht="26.25" x14ac:dyDescent="0.25">
      <c r="A877" s="147">
        <v>3311402200738</v>
      </c>
      <c r="B877" s="33" t="s">
        <v>985</v>
      </c>
      <c r="C877" s="148"/>
      <c r="D877" s="149">
        <f>SUM(D878:D879)</f>
        <v>3030823000</v>
      </c>
      <c r="E877" s="149">
        <f>SUM(E878:E879)</f>
        <v>0</v>
      </c>
      <c r="F877" s="150">
        <f t="shared" si="156"/>
        <v>3030823000</v>
      </c>
      <c r="G877" s="25">
        <f t="shared" si="149"/>
        <v>1.1730270450498912E-2</v>
      </c>
      <c r="H877" s="149">
        <f>SUM(H878:H879)</f>
        <v>0</v>
      </c>
      <c r="I877" s="151">
        <f t="shared" si="157"/>
        <v>3030823000</v>
      </c>
      <c r="J877" s="149">
        <f>SUM(J878:J879)</f>
        <v>171377070</v>
      </c>
      <c r="K877" s="25">
        <f t="shared" si="150"/>
        <v>5.6544730589678123</v>
      </c>
      <c r="L877" s="150">
        <f t="shared" si="159"/>
        <v>1917809586</v>
      </c>
      <c r="M877" s="25">
        <f t="shared" si="151"/>
        <v>63.276858661822224</v>
      </c>
      <c r="N877" s="149">
        <f>SUM(N878:N879)</f>
        <v>2089186656</v>
      </c>
      <c r="O877" s="25">
        <f t="shared" si="152"/>
        <v>68.931331720790041</v>
      </c>
      <c r="P877" s="151">
        <f t="shared" si="158"/>
        <v>941636344</v>
      </c>
      <c r="R877" s="152">
        <f>SUM('[1]gastos ctas'!E877+[2]gctas!E877+[6]ct!E877)</f>
        <v>0</v>
      </c>
      <c r="S877" s="191">
        <f t="shared" si="153"/>
        <v>0</v>
      </c>
    </row>
    <row r="878" spans="1:19" ht="26.25" x14ac:dyDescent="0.25">
      <c r="A878" s="147">
        <v>3311402200738200</v>
      </c>
      <c r="B878" s="33" t="s">
        <v>985</v>
      </c>
      <c r="C878" s="148"/>
      <c r="D878" s="152">
        <f>SUM('[1]gastos ctas'!D878+[2]gctas!D878+[6]ct!D878)</f>
        <v>2429123000</v>
      </c>
      <c r="E878" s="152">
        <f>SUM('[1]gastos ctas'!E878+[2]gctas!E878+[6]ct!E878)</f>
        <v>0</v>
      </c>
      <c r="F878" s="150">
        <f t="shared" si="156"/>
        <v>2429123000</v>
      </c>
      <c r="G878" s="25">
        <f t="shared" si="149"/>
        <v>9.4014958140172713E-3</v>
      </c>
      <c r="H878" s="152"/>
      <c r="I878" s="151">
        <f t="shared" si="157"/>
        <v>2429123000</v>
      </c>
      <c r="J878" s="152">
        <f>SUM('[1]gastos ctas'!J878+[2]gctas!J878+[6]ct!J878)</f>
        <v>131830337</v>
      </c>
      <c r="K878" s="25">
        <f t="shared" si="150"/>
        <v>5.427075409520226</v>
      </c>
      <c r="L878" s="150">
        <f t="shared" si="159"/>
        <v>1478217319</v>
      </c>
      <c r="M878" s="25">
        <f t="shared" si="151"/>
        <v>60.853950952668924</v>
      </c>
      <c r="N878" s="152">
        <f>SUM('[1]gastos ctas'!N878+[2]gctas!N878+[6]ct!N878)</f>
        <v>1610047656</v>
      </c>
      <c r="O878" s="25">
        <f t="shared" si="152"/>
        <v>66.281026362189152</v>
      </c>
      <c r="P878" s="151">
        <f t="shared" si="158"/>
        <v>819075344</v>
      </c>
      <c r="R878" s="152">
        <f>SUM('[1]gastos ctas'!E878+[2]gctas!E878+[6]ct!E878)</f>
        <v>0</v>
      </c>
      <c r="S878" s="191">
        <f t="shared" si="153"/>
        <v>0</v>
      </c>
    </row>
    <row r="879" spans="1:19" ht="26.25" x14ac:dyDescent="0.25">
      <c r="A879" s="147">
        <v>3311402200738200</v>
      </c>
      <c r="B879" s="33" t="s">
        <v>985</v>
      </c>
      <c r="C879" s="148"/>
      <c r="D879" s="152">
        <f>SUM('[1]gastos ctas'!D879+[2]gctas!D879+[6]ct!D879)</f>
        <v>601700000</v>
      </c>
      <c r="E879" s="152">
        <f>SUM('[1]gastos ctas'!E879+[2]gctas!E879+[6]ct!E879)</f>
        <v>0</v>
      </c>
      <c r="F879" s="150">
        <f t="shared" si="156"/>
        <v>601700000</v>
      </c>
      <c r="G879" s="25">
        <f t="shared" si="149"/>
        <v>2.3287746364816404E-3</v>
      </c>
      <c r="H879" s="152"/>
      <c r="I879" s="151">
        <f t="shared" si="157"/>
        <v>601700000</v>
      </c>
      <c r="J879" s="152">
        <f>SUM('[1]gastos ctas'!J879+[2]gctas!J879+[6]ct!J879)</f>
        <v>39546733</v>
      </c>
      <c r="K879" s="25">
        <f t="shared" si="150"/>
        <v>6.5725000830978892</v>
      </c>
      <c r="L879" s="150">
        <f>SUM(N879-J879)</f>
        <v>439592267</v>
      </c>
      <c r="M879" s="25">
        <f t="shared" si="151"/>
        <v>73.058379092571045</v>
      </c>
      <c r="N879" s="152">
        <f>SUM('[1]gastos ctas'!N879+[2]gctas!N879+[6]ct!N879)</f>
        <v>479139000</v>
      </c>
      <c r="O879" s="25">
        <f t="shared" si="152"/>
        <v>79.630879175668937</v>
      </c>
      <c r="P879" s="151">
        <f>SUM(F879-N879)</f>
        <v>122561000</v>
      </c>
      <c r="R879" s="152">
        <f>SUM('[1]gastos ctas'!E879+[2]gctas!E879+[6]ct!E879)</f>
        <v>0</v>
      </c>
      <c r="S879" s="191">
        <f t="shared" si="153"/>
        <v>0</v>
      </c>
    </row>
    <row r="880" spans="1:19" ht="39" x14ac:dyDescent="0.25">
      <c r="A880" s="175">
        <v>3311402200762</v>
      </c>
      <c r="B880" s="33" t="s">
        <v>986</v>
      </c>
      <c r="C880" s="148"/>
      <c r="D880" s="149">
        <f>SUM(D881:D882)</f>
        <v>8000000000</v>
      </c>
      <c r="E880" s="149">
        <f>SUM(E881:E882)</f>
        <v>0</v>
      </c>
      <c r="F880" s="150">
        <f t="shared" si="156"/>
        <v>8000000000</v>
      </c>
      <c r="G880" s="25">
        <f t="shared" si="149"/>
        <v>3.0962601116591534E-2</v>
      </c>
      <c r="H880" s="149">
        <f>SUM(H881:H882)</f>
        <v>0</v>
      </c>
      <c r="I880" s="151">
        <f t="shared" si="157"/>
        <v>8000000000</v>
      </c>
      <c r="J880" s="149">
        <f>SUM(J881:J882)</f>
        <v>0</v>
      </c>
      <c r="K880" s="25">
        <f t="shared" si="150"/>
        <v>0</v>
      </c>
      <c r="L880" s="150">
        <f t="shared" si="159"/>
        <v>0</v>
      </c>
      <c r="M880" s="25">
        <f t="shared" si="151"/>
        <v>0</v>
      </c>
      <c r="N880" s="149">
        <f>SUM(N881:N882)</f>
        <v>0</v>
      </c>
      <c r="O880" s="25">
        <f t="shared" si="152"/>
        <v>0</v>
      </c>
      <c r="P880" s="151">
        <f t="shared" si="158"/>
        <v>8000000000</v>
      </c>
      <c r="R880" s="152">
        <f>SUM('[1]gastos ctas'!E880+[2]gctas!E880+[6]ct!E880)</f>
        <v>0</v>
      </c>
      <c r="S880" s="191">
        <f t="shared" si="153"/>
        <v>0</v>
      </c>
    </row>
    <row r="881" spans="1:19" ht="39" x14ac:dyDescent="0.25">
      <c r="A881" s="175">
        <v>3311402200762190</v>
      </c>
      <c r="B881" s="33" t="s">
        <v>986</v>
      </c>
      <c r="C881" s="148"/>
      <c r="D881" s="152">
        <f>SUM('[1]gastos ctas'!D881+[2]gctas!D881+[6]ct!D881)</f>
        <v>8000000000</v>
      </c>
      <c r="E881" s="152">
        <f>SUM('[1]gastos ctas'!E881+[2]gctas!E881+[6]ct!E881)</f>
        <v>0</v>
      </c>
      <c r="F881" s="150">
        <f t="shared" si="156"/>
        <v>8000000000</v>
      </c>
      <c r="G881" s="25">
        <f t="shared" si="149"/>
        <v>3.0962601116591534E-2</v>
      </c>
      <c r="H881" s="152"/>
      <c r="I881" s="151">
        <f t="shared" si="157"/>
        <v>8000000000</v>
      </c>
      <c r="J881" s="152">
        <f>SUM('[1]gastos ctas'!J881+[2]gctas!J881+[6]ct!J881)</f>
        <v>0</v>
      </c>
      <c r="K881" s="25">
        <f t="shared" si="150"/>
        <v>0</v>
      </c>
      <c r="L881" s="150">
        <f>SUM(N881-J881)</f>
        <v>0</v>
      </c>
      <c r="M881" s="25">
        <f t="shared" si="151"/>
        <v>0</v>
      </c>
      <c r="N881" s="152">
        <f>SUM('[1]gastos ctas'!N881+[2]gctas!N881+[6]ct!N881)</f>
        <v>0</v>
      </c>
      <c r="O881" s="25">
        <f t="shared" si="152"/>
        <v>0</v>
      </c>
      <c r="P881" s="151">
        <f>SUM(F881-N881)</f>
        <v>8000000000</v>
      </c>
      <c r="R881" s="152">
        <f>SUM('[1]gastos ctas'!E881+[2]gctas!E881+[6]ct!E881)</f>
        <v>0</v>
      </c>
      <c r="S881" s="191">
        <f t="shared" si="153"/>
        <v>0</v>
      </c>
    </row>
    <row r="882" spans="1:19" ht="39" hidden="1" x14ac:dyDescent="0.25">
      <c r="A882" s="175">
        <v>3311402200762200</v>
      </c>
      <c r="B882" s="33" t="s">
        <v>986</v>
      </c>
      <c r="C882" s="148"/>
      <c r="D882" s="152">
        <f>SUM('[1]gastos ctas'!D882+[2]gctas!D882+[6]ct!D882)</f>
        <v>0</v>
      </c>
      <c r="E882" s="152">
        <f>SUM('[1]gastos ctas'!E882+[2]gctas!E882+[6]ct!E882)</f>
        <v>0</v>
      </c>
      <c r="F882" s="150">
        <f t="shared" si="156"/>
        <v>0</v>
      </c>
      <c r="G882" s="25">
        <f t="shared" si="149"/>
        <v>0</v>
      </c>
      <c r="H882" s="152"/>
      <c r="I882" s="151">
        <f t="shared" si="157"/>
        <v>0</v>
      </c>
      <c r="J882" s="152">
        <f>SUM('[1]gastos ctas'!J882+[2]gctas!J882+[6]ct!J882)</f>
        <v>0</v>
      </c>
      <c r="K882" s="25">
        <f t="shared" si="150"/>
        <v>0</v>
      </c>
      <c r="L882" s="150">
        <f t="shared" si="159"/>
        <v>0</v>
      </c>
      <c r="M882" s="25">
        <f t="shared" si="151"/>
        <v>0</v>
      </c>
      <c r="N882" s="152">
        <f>SUM('[1]gastos ctas'!N882+[2]gctas!N882+[6]ct!N882)</f>
        <v>0</v>
      </c>
      <c r="O882" s="25">
        <f t="shared" si="152"/>
        <v>0</v>
      </c>
      <c r="P882" s="151">
        <f t="shared" si="158"/>
        <v>0</v>
      </c>
      <c r="R882" s="152">
        <f>SUM('[1]gastos ctas'!E882+[2]gctas!E882+[6]ct!E882)</f>
        <v>0</v>
      </c>
      <c r="S882" s="191">
        <f t="shared" si="153"/>
        <v>0</v>
      </c>
    </row>
    <row r="883" spans="1:19" ht="39" x14ac:dyDescent="0.25">
      <c r="A883" s="175">
        <v>3311402200780</v>
      </c>
      <c r="B883" s="33" t="s">
        <v>987</v>
      </c>
      <c r="C883" s="148"/>
      <c r="D883" s="149">
        <f>SUM(D884)</f>
        <v>616898000</v>
      </c>
      <c r="E883" s="149">
        <f>SUM(E884)</f>
        <v>3795000000</v>
      </c>
      <c r="F883" s="150">
        <f t="shared" si="156"/>
        <v>4411898000</v>
      </c>
      <c r="G883" s="25">
        <f t="shared" si="149"/>
        <v>1.7075479742635992E-2</v>
      </c>
      <c r="H883" s="149">
        <f>SUM(H884)</f>
        <v>0</v>
      </c>
      <c r="I883" s="151">
        <f t="shared" si="157"/>
        <v>4411898000</v>
      </c>
      <c r="J883" s="149">
        <f>SUM(J884)</f>
        <v>50998805</v>
      </c>
      <c r="K883" s="25">
        <f t="shared" si="150"/>
        <v>1.1559379885935714</v>
      </c>
      <c r="L883" s="150">
        <f t="shared" si="159"/>
        <v>248682596</v>
      </c>
      <c r="M883" s="25">
        <f t="shared" si="151"/>
        <v>5.6366352077949218</v>
      </c>
      <c r="N883" s="149">
        <f>SUM(N884)</f>
        <v>299681401</v>
      </c>
      <c r="O883" s="25">
        <f t="shared" si="152"/>
        <v>6.792573196388493</v>
      </c>
      <c r="P883" s="151">
        <f t="shared" si="158"/>
        <v>4112216599</v>
      </c>
      <c r="R883" s="152">
        <f>SUM('[1]gastos ctas'!E883+[2]gctas!E883+[6]ct!E883)</f>
        <v>3795000000</v>
      </c>
      <c r="S883" s="191">
        <f t="shared" si="153"/>
        <v>0</v>
      </c>
    </row>
    <row r="884" spans="1:19" ht="39" x14ac:dyDescent="0.25">
      <c r="A884" s="175">
        <v>3311402200780190</v>
      </c>
      <c r="B884" s="33" t="s">
        <v>987</v>
      </c>
      <c r="C884" s="148"/>
      <c r="D884" s="152">
        <f>SUM('[1]gastos ctas'!D884+[2]gctas!D884+[6]ct!D884)</f>
        <v>616898000</v>
      </c>
      <c r="E884" s="152">
        <f>SUM('[1]gastos ctas'!E884+[2]gctas!E884+[6]ct!E884)</f>
        <v>3795000000</v>
      </c>
      <c r="F884" s="150">
        <f t="shared" si="156"/>
        <v>4411898000</v>
      </c>
      <c r="G884" s="25">
        <f t="shared" si="149"/>
        <v>1.7075479742635992E-2</v>
      </c>
      <c r="H884" s="152"/>
      <c r="I884" s="151">
        <f t="shared" si="157"/>
        <v>4411898000</v>
      </c>
      <c r="J884" s="152">
        <f>SUM('[1]gastos ctas'!J884+[2]gctas!J884+[6]ct!J884)</f>
        <v>50998805</v>
      </c>
      <c r="K884" s="25">
        <f t="shared" si="150"/>
        <v>1.1559379885935714</v>
      </c>
      <c r="L884" s="150">
        <f t="shared" si="159"/>
        <v>248682596</v>
      </c>
      <c r="M884" s="25">
        <f t="shared" si="151"/>
        <v>5.6366352077949218</v>
      </c>
      <c r="N884" s="152">
        <f>SUM('[1]gastos ctas'!N884+[2]gctas!N884+[6]ct!N884)</f>
        <v>299681401</v>
      </c>
      <c r="O884" s="25">
        <f t="shared" si="152"/>
        <v>6.792573196388493</v>
      </c>
      <c r="P884" s="151">
        <f t="shared" si="158"/>
        <v>4112216599</v>
      </c>
      <c r="R884" s="152">
        <f>SUM('[1]gastos ctas'!E884+[2]gctas!E884+[6]ct!E884)</f>
        <v>3795000000</v>
      </c>
      <c r="S884" s="191">
        <f t="shared" si="153"/>
        <v>0</v>
      </c>
    </row>
    <row r="885" spans="1:19" ht="39" x14ac:dyDescent="0.25">
      <c r="A885" s="175">
        <v>3311402200785</v>
      </c>
      <c r="B885" s="33" t="s">
        <v>988</v>
      </c>
      <c r="C885" s="148"/>
      <c r="D885" s="149">
        <f>SUM(D886)</f>
        <v>840360000</v>
      </c>
      <c r="E885" s="149">
        <f>SUM(E886)</f>
        <v>0</v>
      </c>
      <c r="F885" s="150">
        <f t="shared" si="156"/>
        <v>840360000</v>
      </c>
      <c r="G885" s="25">
        <f t="shared" si="149"/>
        <v>3.2524664342923571E-3</v>
      </c>
      <c r="H885" s="149">
        <f>SUM(H886)</f>
        <v>0</v>
      </c>
      <c r="I885" s="151">
        <f t="shared" si="157"/>
        <v>840360000</v>
      </c>
      <c r="J885" s="149">
        <f>SUM(J886)</f>
        <v>85173331</v>
      </c>
      <c r="K885" s="25">
        <f t="shared" si="150"/>
        <v>10.135338545385311</v>
      </c>
      <c r="L885" s="150">
        <f t="shared" si="159"/>
        <v>220376669</v>
      </c>
      <c r="M885" s="25">
        <f t="shared" si="151"/>
        <v>26.224078847160744</v>
      </c>
      <c r="N885" s="149">
        <f>SUM(N886)</f>
        <v>305550000</v>
      </c>
      <c r="O885" s="25">
        <f t="shared" si="152"/>
        <v>36.35941739254605</v>
      </c>
      <c r="P885" s="151">
        <f t="shared" si="158"/>
        <v>534810000</v>
      </c>
      <c r="R885" s="152">
        <f>SUM('[1]gastos ctas'!E885+[2]gctas!E885+[6]ct!E885)</f>
        <v>0</v>
      </c>
      <c r="S885" s="191">
        <f t="shared" si="153"/>
        <v>0</v>
      </c>
    </row>
    <row r="886" spans="1:19" ht="39" x14ac:dyDescent="0.25">
      <c r="A886" s="175">
        <v>3311402200785200</v>
      </c>
      <c r="B886" s="33" t="s">
        <v>988</v>
      </c>
      <c r="C886" s="148"/>
      <c r="D886" s="152">
        <f>SUM('[1]gastos ctas'!D886+[2]gctas!D886+[6]ct!D886)</f>
        <v>840360000</v>
      </c>
      <c r="E886" s="152">
        <f>SUM('[1]gastos ctas'!E886+[2]gctas!E886+[6]ct!E886)</f>
        <v>0</v>
      </c>
      <c r="F886" s="150">
        <f t="shared" si="156"/>
        <v>840360000</v>
      </c>
      <c r="G886" s="25">
        <f t="shared" ref="G886:G954" si="160">IF(OR(F886=0,F$7=0),0,F886/F$7)*100</f>
        <v>3.2524664342923571E-3</v>
      </c>
      <c r="H886" s="152"/>
      <c r="I886" s="151">
        <f t="shared" si="157"/>
        <v>840360000</v>
      </c>
      <c r="J886" s="152">
        <f>SUM('[1]gastos ctas'!J886+[2]gctas!J886+[6]ct!J886)</f>
        <v>85173331</v>
      </c>
      <c r="K886" s="25">
        <f t="shared" si="150"/>
        <v>10.135338545385311</v>
      </c>
      <c r="L886" s="150">
        <f t="shared" si="159"/>
        <v>220376669</v>
      </c>
      <c r="M886" s="25">
        <f t="shared" si="151"/>
        <v>26.224078847160744</v>
      </c>
      <c r="N886" s="152">
        <f>SUM('[1]gastos ctas'!N886+[2]gctas!N886+[6]ct!N886)</f>
        <v>305550000</v>
      </c>
      <c r="O886" s="25">
        <f t="shared" si="152"/>
        <v>36.35941739254605</v>
      </c>
      <c r="P886" s="151">
        <f t="shared" si="158"/>
        <v>534810000</v>
      </c>
      <c r="R886" s="152">
        <f>SUM('[1]gastos ctas'!E886+[2]gctas!E886+[6]ct!E886)</f>
        <v>0</v>
      </c>
      <c r="S886" s="191">
        <f t="shared" si="153"/>
        <v>0</v>
      </c>
    </row>
    <row r="887" spans="1:19" ht="26.25" x14ac:dyDescent="0.25">
      <c r="A887" s="175">
        <v>3311402200788</v>
      </c>
      <c r="B887" s="33" t="s">
        <v>989</v>
      </c>
      <c r="C887" s="148"/>
      <c r="D887" s="149">
        <f>SUM(D888)</f>
        <v>370772000</v>
      </c>
      <c r="E887" s="149">
        <f>SUM(E888)</f>
        <v>0</v>
      </c>
      <c r="F887" s="150">
        <f t="shared" si="156"/>
        <v>370772000</v>
      </c>
      <c r="G887" s="25">
        <f t="shared" si="160"/>
        <v>1.4350081926501094E-3</v>
      </c>
      <c r="H887" s="149">
        <f>SUM(H888)</f>
        <v>0</v>
      </c>
      <c r="I887" s="151">
        <f t="shared" si="157"/>
        <v>370772000</v>
      </c>
      <c r="J887" s="149">
        <f>SUM(J888)</f>
        <v>89007126</v>
      </c>
      <c r="K887" s="25">
        <f t="shared" si="150"/>
        <v>24.005892030681927</v>
      </c>
      <c r="L887" s="150">
        <f t="shared" si="159"/>
        <v>152111891</v>
      </c>
      <c r="M887" s="25">
        <f t="shared" si="151"/>
        <v>41.025722276763076</v>
      </c>
      <c r="N887" s="149">
        <f>SUM(N888)</f>
        <v>241119017</v>
      </c>
      <c r="O887" s="25">
        <f t="shared" si="152"/>
        <v>65.031614307445011</v>
      </c>
      <c r="P887" s="151">
        <f t="shared" si="158"/>
        <v>129652983</v>
      </c>
      <c r="R887" s="152">
        <f>SUM('[1]gastos ctas'!E887+[2]gctas!E887+[6]ct!E887)</f>
        <v>0</v>
      </c>
      <c r="S887" s="191">
        <f t="shared" si="153"/>
        <v>0</v>
      </c>
    </row>
    <row r="888" spans="1:19" ht="26.25" x14ac:dyDescent="0.25">
      <c r="A888" s="175">
        <v>3311402200788200</v>
      </c>
      <c r="B888" s="33" t="s">
        <v>989</v>
      </c>
      <c r="C888" s="148"/>
      <c r="D888" s="152">
        <f>SUM('[1]gastos ctas'!D888+[2]gctas!D888+[6]ct!D888)</f>
        <v>370772000</v>
      </c>
      <c r="E888" s="152">
        <f>SUM('[1]gastos ctas'!E888+[2]gctas!E888+[6]ct!E888)</f>
        <v>0</v>
      </c>
      <c r="F888" s="150">
        <f t="shared" si="156"/>
        <v>370772000</v>
      </c>
      <c r="G888" s="25">
        <f t="shared" si="160"/>
        <v>1.4350081926501094E-3</v>
      </c>
      <c r="H888" s="152"/>
      <c r="I888" s="151">
        <f t="shared" si="157"/>
        <v>370772000</v>
      </c>
      <c r="J888" s="152">
        <f>SUM('[1]gastos ctas'!J888+[2]gctas!J888+[6]ct!J888)</f>
        <v>89007126</v>
      </c>
      <c r="K888" s="25">
        <f t="shared" si="150"/>
        <v>24.005892030681927</v>
      </c>
      <c r="L888" s="150">
        <f t="shared" si="159"/>
        <v>152111891</v>
      </c>
      <c r="M888" s="25">
        <f t="shared" si="151"/>
        <v>41.025722276763076</v>
      </c>
      <c r="N888" s="152">
        <f>SUM('[1]gastos ctas'!N888+[2]gctas!N888+[6]ct!N888)</f>
        <v>241119017</v>
      </c>
      <c r="O888" s="25">
        <f t="shared" si="152"/>
        <v>65.031614307445011</v>
      </c>
      <c r="P888" s="151">
        <f t="shared" si="158"/>
        <v>129652983</v>
      </c>
      <c r="R888" s="152">
        <f>SUM('[1]gastos ctas'!E888+[2]gctas!E888+[6]ct!E888)</f>
        <v>0</v>
      </c>
      <c r="S888" s="191">
        <f t="shared" si="153"/>
        <v>0</v>
      </c>
    </row>
    <row r="889" spans="1:19" ht="51.75" x14ac:dyDescent="0.25">
      <c r="A889" s="175">
        <v>3311402200789</v>
      </c>
      <c r="B889" s="33" t="s">
        <v>990</v>
      </c>
      <c r="C889" s="148"/>
      <c r="D889" s="149">
        <f>SUM(D890)</f>
        <v>981963000</v>
      </c>
      <c r="E889" s="149">
        <f>SUM(E890)</f>
        <v>0</v>
      </c>
      <c r="F889" s="150">
        <f t="shared" si="156"/>
        <v>981963000</v>
      </c>
      <c r="G889" s="25">
        <f t="shared" si="160"/>
        <v>3.8005160850314466E-3</v>
      </c>
      <c r="H889" s="149">
        <f>SUM(H890)</f>
        <v>0</v>
      </c>
      <c r="I889" s="151">
        <f t="shared" si="157"/>
        <v>981963000</v>
      </c>
      <c r="J889" s="149">
        <f>SUM(J890)</f>
        <v>60940050</v>
      </c>
      <c r="K889" s="25">
        <f t="shared" si="150"/>
        <v>6.2059415680631549</v>
      </c>
      <c r="L889" s="150">
        <f t="shared" si="159"/>
        <v>177428920</v>
      </c>
      <c r="M889" s="25">
        <f t="shared" si="151"/>
        <v>18.068798926232454</v>
      </c>
      <c r="N889" s="149">
        <f>SUM(N890)</f>
        <v>238368970</v>
      </c>
      <c r="O889" s="25">
        <f t="shared" si="152"/>
        <v>24.27474049429561</v>
      </c>
      <c r="P889" s="151">
        <f t="shared" si="158"/>
        <v>743594030</v>
      </c>
      <c r="R889" s="152">
        <f>SUM('[1]gastos ctas'!E889+[2]gctas!E889+[6]ct!E889)</f>
        <v>0</v>
      </c>
      <c r="S889" s="191">
        <f t="shared" si="153"/>
        <v>0</v>
      </c>
    </row>
    <row r="890" spans="1:19" ht="51.75" x14ac:dyDescent="0.25">
      <c r="A890" s="175">
        <v>3311402200789200</v>
      </c>
      <c r="B890" s="33" t="s">
        <v>990</v>
      </c>
      <c r="C890" s="148"/>
      <c r="D890" s="152">
        <f>SUM('[1]gastos ctas'!D890+[2]gctas!D890+[6]ct!D890)</f>
        <v>981963000</v>
      </c>
      <c r="E890" s="152">
        <f>SUM('[1]gastos ctas'!E890+[2]gctas!E890+[6]ct!E890)</f>
        <v>0</v>
      </c>
      <c r="F890" s="150">
        <f t="shared" si="156"/>
        <v>981963000</v>
      </c>
      <c r="G890" s="25">
        <f t="shared" si="160"/>
        <v>3.8005160850314466E-3</v>
      </c>
      <c r="H890" s="152"/>
      <c r="I890" s="151">
        <f t="shared" si="157"/>
        <v>981963000</v>
      </c>
      <c r="J890" s="152">
        <f>SUM('[1]gastos ctas'!J890+[2]gctas!J890+[6]ct!J890)</f>
        <v>60940050</v>
      </c>
      <c r="K890" s="25">
        <f t="shared" si="150"/>
        <v>6.2059415680631549</v>
      </c>
      <c r="L890" s="150">
        <f t="shared" si="159"/>
        <v>177428920</v>
      </c>
      <c r="M890" s="25">
        <f t="shared" si="151"/>
        <v>18.068798926232454</v>
      </c>
      <c r="N890" s="152">
        <f>SUM('[1]gastos ctas'!N890+[2]gctas!N890+[6]ct!N890)</f>
        <v>238368970</v>
      </c>
      <c r="O890" s="25">
        <f t="shared" si="152"/>
        <v>24.27474049429561</v>
      </c>
      <c r="P890" s="151">
        <f t="shared" si="158"/>
        <v>743594030</v>
      </c>
      <c r="R890" s="152">
        <f>SUM('[1]gastos ctas'!E890+[2]gctas!E890+[6]ct!E890)</f>
        <v>0</v>
      </c>
      <c r="S890" s="191">
        <f t="shared" si="153"/>
        <v>0</v>
      </c>
    </row>
    <row r="891" spans="1:19" ht="39" x14ac:dyDescent="0.25">
      <c r="A891" s="175">
        <v>3311402200790</v>
      </c>
      <c r="B891" s="33" t="s">
        <v>991</v>
      </c>
      <c r="C891" s="148"/>
      <c r="D891" s="149">
        <f>SUM(D892)</f>
        <v>1228205000</v>
      </c>
      <c r="E891" s="149">
        <f>SUM(E892)</f>
        <v>0</v>
      </c>
      <c r="F891" s="150">
        <f t="shared" si="156"/>
        <v>1228205000</v>
      </c>
      <c r="G891" s="25">
        <f t="shared" si="160"/>
        <v>4.7535526880504129E-3</v>
      </c>
      <c r="H891" s="149">
        <f>SUM(H892)</f>
        <v>0</v>
      </c>
      <c r="I891" s="151">
        <f t="shared" si="157"/>
        <v>1228205000</v>
      </c>
      <c r="J891" s="149">
        <f>SUM(J892)</f>
        <v>60800000</v>
      </c>
      <c r="K891" s="25">
        <f t="shared" si="150"/>
        <v>4.9503136691350385</v>
      </c>
      <c r="L891" s="150">
        <f t="shared" si="159"/>
        <v>279730000</v>
      </c>
      <c r="M891" s="25">
        <f t="shared" si="151"/>
        <v>22.775513859656979</v>
      </c>
      <c r="N891" s="149">
        <f>SUM(N892)</f>
        <v>340530000</v>
      </c>
      <c r="O891" s="25">
        <f t="shared" si="152"/>
        <v>27.725827528792017</v>
      </c>
      <c r="P891" s="151">
        <f t="shared" si="158"/>
        <v>887675000</v>
      </c>
      <c r="R891" s="152">
        <f>SUM('[1]gastos ctas'!E891+[2]gctas!E891+[6]ct!E891)</f>
        <v>0</v>
      </c>
      <c r="S891" s="191">
        <f t="shared" si="153"/>
        <v>0</v>
      </c>
    </row>
    <row r="892" spans="1:19" ht="39" x14ac:dyDescent="0.25">
      <c r="A892" s="175">
        <v>3311402200790200</v>
      </c>
      <c r="B892" s="33" t="s">
        <v>991</v>
      </c>
      <c r="C892" s="148"/>
      <c r="D892" s="152">
        <f>SUM('[1]gastos ctas'!D892+[2]gctas!D892+[6]ct!D892)</f>
        <v>1228205000</v>
      </c>
      <c r="E892" s="152">
        <f>SUM('[1]gastos ctas'!E892+[2]gctas!E892+[6]ct!E892)</f>
        <v>0</v>
      </c>
      <c r="F892" s="150">
        <f t="shared" si="156"/>
        <v>1228205000</v>
      </c>
      <c r="G892" s="25">
        <f t="shared" si="160"/>
        <v>4.7535526880504129E-3</v>
      </c>
      <c r="H892" s="152"/>
      <c r="I892" s="151">
        <f t="shared" si="157"/>
        <v>1228205000</v>
      </c>
      <c r="J892" s="152">
        <f>SUM('[1]gastos ctas'!J892+[2]gctas!J892+[6]ct!J892)</f>
        <v>60800000</v>
      </c>
      <c r="K892" s="25">
        <f t="shared" si="150"/>
        <v>4.9503136691350385</v>
      </c>
      <c r="L892" s="150">
        <f t="shared" si="159"/>
        <v>279730000</v>
      </c>
      <c r="M892" s="25">
        <f t="shared" si="151"/>
        <v>22.775513859656979</v>
      </c>
      <c r="N892" s="152">
        <f>SUM('[1]gastos ctas'!N892+[2]gctas!N892+[6]ct!N892)</f>
        <v>340530000</v>
      </c>
      <c r="O892" s="25">
        <f t="shared" si="152"/>
        <v>27.725827528792017</v>
      </c>
      <c r="P892" s="151">
        <f t="shared" si="158"/>
        <v>887675000</v>
      </c>
      <c r="R892" s="152">
        <f>SUM('[1]gastos ctas'!E892+[2]gctas!E892+[6]ct!E892)</f>
        <v>0</v>
      </c>
      <c r="S892" s="191">
        <f t="shared" si="153"/>
        <v>0</v>
      </c>
    </row>
    <row r="893" spans="1:19" x14ac:dyDescent="0.25">
      <c r="A893" s="175">
        <v>3311402200793</v>
      </c>
      <c r="B893" s="33" t="s">
        <v>992</v>
      </c>
      <c r="C893" s="148"/>
      <c r="D893" s="149">
        <f>SUM(D894)</f>
        <v>1000832000</v>
      </c>
      <c r="E893" s="149">
        <f>SUM(E894)</f>
        <v>0</v>
      </c>
      <c r="F893" s="150">
        <f t="shared" si="156"/>
        <v>1000832000</v>
      </c>
      <c r="G893" s="25">
        <f t="shared" si="160"/>
        <v>3.8735452500900671E-3</v>
      </c>
      <c r="H893" s="149">
        <f>SUM(H894)</f>
        <v>0</v>
      </c>
      <c r="I893" s="151">
        <f t="shared" si="157"/>
        <v>1000832000</v>
      </c>
      <c r="J893" s="149">
        <f>SUM(J894)</f>
        <v>47940000</v>
      </c>
      <c r="K893" s="25">
        <f t="shared" si="150"/>
        <v>4.7900147077631416</v>
      </c>
      <c r="L893" s="150">
        <f t="shared" si="159"/>
        <v>405560000</v>
      </c>
      <c r="M893" s="25">
        <f t="shared" si="151"/>
        <v>40.52228545849853</v>
      </c>
      <c r="N893" s="149">
        <f>SUM(N894)</f>
        <v>453500000</v>
      </c>
      <c r="O893" s="25">
        <f t="shared" si="152"/>
        <v>45.312300166261672</v>
      </c>
      <c r="P893" s="151">
        <f t="shared" si="158"/>
        <v>547332000</v>
      </c>
      <c r="R893" s="152">
        <f>SUM('[1]gastos ctas'!E893+[2]gctas!E893+[6]ct!E893)</f>
        <v>0</v>
      </c>
      <c r="S893" s="191">
        <f t="shared" si="153"/>
        <v>0</v>
      </c>
    </row>
    <row r="894" spans="1:19" x14ac:dyDescent="0.25">
      <c r="A894" s="175">
        <v>3311402200793200</v>
      </c>
      <c r="B894" s="33" t="s">
        <v>992</v>
      </c>
      <c r="C894" s="148"/>
      <c r="D894" s="152">
        <f>SUM('[1]gastos ctas'!D894+[2]gctas!D894+[6]ct!D894)</f>
        <v>1000832000</v>
      </c>
      <c r="E894" s="152">
        <f>SUM('[1]gastos ctas'!E894+[2]gctas!E894+[6]ct!E894)</f>
        <v>0</v>
      </c>
      <c r="F894" s="150">
        <f t="shared" si="156"/>
        <v>1000832000</v>
      </c>
      <c r="G894" s="25">
        <f t="shared" si="160"/>
        <v>3.8735452500900671E-3</v>
      </c>
      <c r="H894" s="152"/>
      <c r="I894" s="151">
        <f t="shared" si="157"/>
        <v>1000832000</v>
      </c>
      <c r="J894" s="152">
        <f>SUM('[1]gastos ctas'!J894+[2]gctas!J894+[6]ct!J894)</f>
        <v>47940000</v>
      </c>
      <c r="K894" s="25">
        <f t="shared" si="150"/>
        <v>4.7900147077631416</v>
      </c>
      <c r="L894" s="150">
        <f t="shared" si="159"/>
        <v>405560000</v>
      </c>
      <c r="M894" s="25">
        <f t="shared" si="151"/>
        <v>40.52228545849853</v>
      </c>
      <c r="N894" s="152">
        <f>SUM('[1]gastos ctas'!N894+[2]gctas!N894+[6]ct!N894)</f>
        <v>453500000</v>
      </c>
      <c r="O894" s="25">
        <f t="shared" si="152"/>
        <v>45.312300166261672</v>
      </c>
      <c r="P894" s="151">
        <f t="shared" si="158"/>
        <v>547332000</v>
      </c>
      <c r="R894" s="152">
        <f>SUM('[1]gastos ctas'!E894+[2]gctas!E894+[6]ct!E894)</f>
        <v>0</v>
      </c>
      <c r="S894" s="191">
        <f t="shared" si="153"/>
        <v>0</v>
      </c>
    </row>
    <row r="895" spans="1:19" ht="39" hidden="1" x14ac:dyDescent="0.25">
      <c r="A895" s="175">
        <v>3311402200812</v>
      </c>
      <c r="B895" s="33" t="s">
        <v>993</v>
      </c>
      <c r="C895" s="148"/>
      <c r="D895" s="149">
        <f>SUM(D896)</f>
        <v>0</v>
      </c>
      <c r="E895" s="149">
        <f>SUM(E896)</f>
        <v>0</v>
      </c>
      <c r="F895" s="150">
        <f t="shared" si="156"/>
        <v>0</v>
      </c>
      <c r="G895" s="25">
        <f t="shared" si="160"/>
        <v>0</v>
      </c>
      <c r="H895" s="149">
        <f>SUM(H896)</f>
        <v>0</v>
      </c>
      <c r="I895" s="151">
        <f t="shared" si="157"/>
        <v>0</v>
      </c>
      <c r="J895" s="149">
        <f>SUM(J896)</f>
        <v>0</v>
      </c>
      <c r="K895" s="25">
        <f t="shared" si="150"/>
        <v>0</v>
      </c>
      <c r="L895" s="150">
        <f t="shared" si="159"/>
        <v>0</v>
      </c>
      <c r="M895" s="25">
        <f t="shared" si="151"/>
        <v>0</v>
      </c>
      <c r="N895" s="149">
        <f>SUM(N896)</f>
        <v>0</v>
      </c>
      <c r="O895" s="25">
        <f t="shared" si="152"/>
        <v>0</v>
      </c>
      <c r="P895" s="151">
        <f t="shared" si="158"/>
        <v>0</v>
      </c>
      <c r="R895" s="152">
        <f>SUM('[1]gastos ctas'!E895+[2]gctas!E895+[6]ct!E895)</f>
        <v>0</v>
      </c>
      <c r="S895" s="191">
        <f t="shared" si="153"/>
        <v>0</v>
      </c>
    </row>
    <row r="896" spans="1:19" ht="39" hidden="1" x14ac:dyDescent="0.25">
      <c r="A896" s="175">
        <v>3311402200812190</v>
      </c>
      <c r="B896" s="33" t="s">
        <v>993</v>
      </c>
      <c r="C896" s="148"/>
      <c r="D896" s="152">
        <f>SUM('[1]gastos ctas'!D896+[2]gctas!D896+[6]ct!D896)</f>
        <v>0</v>
      </c>
      <c r="E896" s="152">
        <f>SUM('[1]gastos ctas'!E896+[2]gctas!E896+[6]ct!E896)</f>
        <v>0</v>
      </c>
      <c r="F896" s="150">
        <f t="shared" si="156"/>
        <v>0</v>
      </c>
      <c r="G896" s="25">
        <f t="shared" si="160"/>
        <v>0</v>
      </c>
      <c r="H896" s="152"/>
      <c r="I896" s="151">
        <f t="shared" si="157"/>
        <v>0</v>
      </c>
      <c r="J896" s="152">
        <f>SUM('[1]gastos ctas'!J896+[2]gctas!J896+[6]ct!J896)</f>
        <v>0</v>
      </c>
      <c r="K896" s="25">
        <f t="shared" si="150"/>
        <v>0</v>
      </c>
      <c r="L896" s="150">
        <f t="shared" si="159"/>
        <v>0</v>
      </c>
      <c r="M896" s="25">
        <f t="shared" si="151"/>
        <v>0</v>
      </c>
      <c r="N896" s="152">
        <f>SUM('[1]gastos ctas'!N896+[2]gctas!N896+[6]ct!N896)</f>
        <v>0</v>
      </c>
      <c r="O896" s="25">
        <f t="shared" si="152"/>
        <v>0</v>
      </c>
      <c r="P896" s="151">
        <f t="shared" si="158"/>
        <v>0</v>
      </c>
      <c r="R896" s="152">
        <f>SUM('[1]gastos ctas'!E896+[2]gctas!E896+[6]ct!E896)</f>
        <v>0</v>
      </c>
      <c r="S896" s="191">
        <f t="shared" si="153"/>
        <v>0</v>
      </c>
    </row>
    <row r="897" spans="1:19" x14ac:dyDescent="0.25">
      <c r="A897" s="175">
        <v>3311402200970</v>
      </c>
      <c r="B897" s="156" t="s">
        <v>994</v>
      </c>
      <c r="C897" s="148"/>
      <c r="D897" s="149">
        <f>SUM(D898)</f>
        <v>360050000</v>
      </c>
      <c r="E897" s="149">
        <f>SUM(E898)</f>
        <v>3000000000</v>
      </c>
      <c r="F897" s="150">
        <f t="shared" si="156"/>
        <v>3360050000</v>
      </c>
      <c r="G897" s="25">
        <f t="shared" si="160"/>
        <v>1.300448598522542E-2</v>
      </c>
      <c r="H897" s="149">
        <f>SUM(H898)</f>
        <v>0</v>
      </c>
      <c r="I897" s="151">
        <f t="shared" si="157"/>
        <v>3360050000</v>
      </c>
      <c r="J897" s="149">
        <f>SUM(J898)</f>
        <v>4593333</v>
      </c>
      <c r="K897" s="25">
        <f t="shared" si="150"/>
        <v>0.13670430499546138</v>
      </c>
      <c r="L897" s="150">
        <f t="shared" si="159"/>
        <v>173456667</v>
      </c>
      <c r="M897" s="25">
        <f t="shared" si="151"/>
        <v>5.1623239832740584</v>
      </c>
      <c r="N897" s="149">
        <f>SUM(N898)</f>
        <v>178050000</v>
      </c>
      <c r="O897" s="25">
        <f t="shared" si="152"/>
        <v>5.2990282882695201</v>
      </c>
      <c r="P897" s="151">
        <f t="shared" si="158"/>
        <v>3182000000</v>
      </c>
      <c r="R897" s="152">
        <f>SUM('[1]gastos ctas'!E897+[2]gctas!E897+[6]ct!E897)</f>
        <v>3000000000</v>
      </c>
      <c r="S897" s="191">
        <f t="shared" si="153"/>
        <v>0</v>
      </c>
    </row>
    <row r="898" spans="1:19" ht="26.25" x14ac:dyDescent="0.25">
      <c r="A898" s="175">
        <v>3311402200970190</v>
      </c>
      <c r="B898" s="156" t="s">
        <v>995</v>
      </c>
      <c r="C898" s="148"/>
      <c r="D898" s="152">
        <f>SUM('[1]gastos ctas'!D898+[2]gctas!D898+[6]ct!D898)</f>
        <v>360050000</v>
      </c>
      <c r="E898" s="152">
        <f>SUM('[1]gastos ctas'!E898+[2]gctas!E898+[6]ct!E898)</f>
        <v>3000000000</v>
      </c>
      <c r="F898" s="150">
        <f t="shared" si="156"/>
        <v>3360050000</v>
      </c>
      <c r="G898" s="25">
        <f t="shared" si="160"/>
        <v>1.300448598522542E-2</v>
      </c>
      <c r="H898" s="152"/>
      <c r="I898" s="151">
        <f t="shared" si="157"/>
        <v>3360050000</v>
      </c>
      <c r="J898" s="152">
        <f>SUM('[1]gastos ctas'!J898+[2]gctas!J898+[6]ct!J898)</f>
        <v>4593333</v>
      </c>
      <c r="K898" s="25">
        <f t="shared" si="150"/>
        <v>0.13670430499546138</v>
      </c>
      <c r="L898" s="150">
        <f t="shared" si="159"/>
        <v>173456667</v>
      </c>
      <c r="M898" s="25">
        <f t="shared" si="151"/>
        <v>5.1623239832740584</v>
      </c>
      <c r="N898" s="152">
        <f>SUM('[1]gastos ctas'!N898+[2]gctas!N898+[6]ct!N898)</f>
        <v>178050000</v>
      </c>
      <c r="O898" s="25">
        <f t="shared" si="152"/>
        <v>5.2990282882695201</v>
      </c>
      <c r="P898" s="151">
        <f t="shared" si="158"/>
        <v>3182000000</v>
      </c>
      <c r="R898" s="152">
        <f>SUM('[1]gastos ctas'!E898+[2]gctas!E898+[6]ct!E898)</f>
        <v>3000000000</v>
      </c>
      <c r="S898" s="191">
        <f t="shared" si="153"/>
        <v>0</v>
      </c>
    </row>
    <row r="899" spans="1:19" ht="26.25" x14ac:dyDescent="0.25">
      <c r="A899" s="175">
        <v>3311402203075</v>
      </c>
      <c r="B899" s="33" t="s">
        <v>979</v>
      </c>
      <c r="C899" s="148"/>
      <c r="D899" s="149">
        <f>SUM(D900)</f>
        <v>40610885000</v>
      </c>
      <c r="E899" s="149">
        <f>SUM(E900)</f>
        <v>3553228662</v>
      </c>
      <c r="F899" s="150">
        <f t="shared" si="156"/>
        <v>44164113662</v>
      </c>
      <c r="G899" s="25">
        <f t="shared" si="160"/>
        <v>0.17092947937303957</v>
      </c>
      <c r="H899" s="149">
        <f>SUM(H900)</f>
        <v>0</v>
      </c>
      <c r="I899" s="151">
        <f t="shared" si="157"/>
        <v>44164113662</v>
      </c>
      <c r="J899" s="149">
        <f>SUM(J900)</f>
        <v>2507223525</v>
      </c>
      <c r="K899" s="25">
        <f t="shared" si="150"/>
        <v>5.6770606655631424</v>
      </c>
      <c r="L899" s="150">
        <f t="shared" si="159"/>
        <v>2793030385</v>
      </c>
      <c r="M899" s="25">
        <f t="shared" si="151"/>
        <v>6.3242079448844439</v>
      </c>
      <c r="N899" s="149">
        <f>SUM(N900)</f>
        <v>5300253910</v>
      </c>
      <c r="O899" s="25">
        <f t="shared" si="152"/>
        <v>12.001268610447587</v>
      </c>
      <c r="P899" s="151">
        <f t="shared" si="158"/>
        <v>38863859752</v>
      </c>
      <c r="R899" s="152">
        <f>SUM('[1]gastos ctas'!E899+[2]gctas!E899+[6]ct!E899)</f>
        <v>3553228662</v>
      </c>
      <c r="S899" s="191">
        <f t="shared" si="153"/>
        <v>0</v>
      </c>
    </row>
    <row r="900" spans="1:19" ht="26.25" x14ac:dyDescent="0.25">
      <c r="A900" s="175">
        <v>3.31140220030752E+16</v>
      </c>
      <c r="B900" s="33" t="s">
        <v>979</v>
      </c>
      <c r="C900" s="148"/>
      <c r="D900" s="152">
        <f>SUM('[1]gastos ctas'!D900+[2]gctas!D900+[6]ct!D900)</f>
        <v>40610885000</v>
      </c>
      <c r="E900" s="152">
        <f>SUM('[1]gastos ctas'!E900+[2]gctas!E900+[6]ct!E900)</f>
        <v>3553228662</v>
      </c>
      <c r="F900" s="150">
        <f t="shared" si="156"/>
        <v>44164113662</v>
      </c>
      <c r="G900" s="25">
        <f t="shared" si="160"/>
        <v>0.17092947937303957</v>
      </c>
      <c r="H900" s="152"/>
      <c r="I900" s="151">
        <f t="shared" si="157"/>
        <v>44164113662</v>
      </c>
      <c r="J900" s="152">
        <f>SUM('[1]gastos ctas'!J900+[2]gctas!J900+[6]ct!J900)</f>
        <v>2507223525</v>
      </c>
      <c r="K900" s="25">
        <f t="shared" si="150"/>
        <v>5.6770606655631424</v>
      </c>
      <c r="L900" s="150">
        <f t="shared" si="159"/>
        <v>2793030385</v>
      </c>
      <c r="M900" s="25">
        <f t="shared" si="151"/>
        <v>6.3242079448844439</v>
      </c>
      <c r="N900" s="152">
        <f>SUM('[1]gastos ctas'!N900+[2]gctas!N900+[6]ct!N900)</f>
        <v>5300253910</v>
      </c>
      <c r="O900" s="25">
        <f t="shared" si="152"/>
        <v>12.001268610447587</v>
      </c>
      <c r="P900" s="151">
        <f t="shared" si="158"/>
        <v>38863859752</v>
      </c>
      <c r="R900" s="152">
        <f>SUM('[1]gastos ctas'!E900+[2]gctas!E900+[6]ct!E900)</f>
        <v>3553228662</v>
      </c>
      <c r="S900" s="191">
        <f t="shared" si="153"/>
        <v>0</v>
      </c>
    </row>
    <row r="901" spans="1:19" hidden="1" x14ac:dyDescent="0.25">
      <c r="A901" s="175">
        <v>3311402207240</v>
      </c>
      <c r="B901" s="33" t="s">
        <v>996</v>
      </c>
      <c r="C901" s="148"/>
      <c r="D901" s="149">
        <f>SUM(D902)</f>
        <v>0</v>
      </c>
      <c r="E901" s="149">
        <f>SUM(E902)</f>
        <v>0</v>
      </c>
      <c r="F901" s="150">
        <f t="shared" si="156"/>
        <v>0</v>
      </c>
      <c r="G901" s="25">
        <f t="shared" si="160"/>
        <v>0</v>
      </c>
      <c r="H901" s="149">
        <f>SUM(H902)</f>
        <v>0</v>
      </c>
      <c r="I901" s="151">
        <f t="shared" si="157"/>
        <v>0</v>
      </c>
      <c r="J901" s="149">
        <f>SUM(J902)</f>
        <v>0</v>
      </c>
      <c r="K901" s="25">
        <f t="shared" si="150"/>
        <v>0</v>
      </c>
      <c r="L901" s="150">
        <f t="shared" si="159"/>
        <v>0</v>
      </c>
      <c r="M901" s="25">
        <f t="shared" si="151"/>
        <v>0</v>
      </c>
      <c r="N901" s="149">
        <f>SUM(N902)</f>
        <v>0</v>
      </c>
      <c r="O901" s="25">
        <f t="shared" si="152"/>
        <v>0</v>
      </c>
      <c r="P901" s="151">
        <f t="shared" si="158"/>
        <v>0</v>
      </c>
      <c r="R901" s="152">
        <f>SUM('[1]gastos ctas'!E901+[2]gctas!E901+[6]ct!E901)</f>
        <v>0</v>
      </c>
      <c r="S901" s="191">
        <f t="shared" si="153"/>
        <v>0</v>
      </c>
    </row>
    <row r="902" spans="1:19" hidden="1" x14ac:dyDescent="0.25">
      <c r="A902" s="175">
        <v>3311402207240200</v>
      </c>
      <c r="B902" s="33" t="s">
        <v>996</v>
      </c>
      <c r="C902" s="148"/>
      <c r="D902" s="152">
        <f>SUM('[1]gastos ctas'!D902+[2]gctas!D902+[6]ct!D902)</f>
        <v>0</v>
      </c>
      <c r="E902" s="152">
        <f>SUM('[1]gastos ctas'!E902+[2]gctas!E902+[6]ct!E902)</f>
        <v>0</v>
      </c>
      <c r="F902" s="150">
        <f t="shared" si="156"/>
        <v>0</v>
      </c>
      <c r="G902" s="25">
        <f t="shared" si="160"/>
        <v>0</v>
      </c>
      <c r="H902" s="152"/>
      <c r="I902" s="151">
        <f t="shared" si="157"/>
        <v>0</v>
      </c>
      <c r="J902" s="152">
        <f>SUM('[1]gastos ctas'!J902+[2]gctas!J902+[6]ct!J902)</f>
        <v>0</v>
      </c>
      <c r="K902" s="25">
        <f t="shared" si="150"/>
        <v>0</v>
      </c>
      <c r="L902" s="150">
        <f t="shared" si="159"/>
        <v>0</v>
      </c>
      <c r="M902" s="25">
        <f t="shared" si="151"/>
        <v>0</v>
      </c>
      <c r="N902" s="152">
        <f>SUM('[1]gastos ctas'!N902+[2]gctas!N902+[6]ct!N902)</f>
        <v>0</v>
      </c>
      <c r="O902" s="25">
        <f t="shared" si="152"/>
        <v>0</v>
      </c>
      <c r="P902" s="151">
        <f t="shared" si="158"/>
        <v>0</v>
      </c>
      <c r="R902" s="152">
        <f>SUM('[1]gastos ctas'!E902+[2]gctas!E902+[6]ct!E902)</f>
        <v>0</v>
      </c>
      <c r="S902" s="191">
        <f t="shared" si="153"/>
        <v>0</v>
      </c>
    </row>
    <row r="903" spans="1:19" x14ac:dyDescent="0.25">
      <c r="A903" s="175">
        <v>331140221</v>
      </c>
      <c r="B903" s="176" t="s">
        <v>997</v>
      </c>
      <c r="C903" s="148"/>
      <c r="D903" s="149">
        <f>SUM(D904+D911)</f>
        <v>182879825000</v>
      </c>
      <c r="E903" s="149">
        <f>SUM(E904+E911)</f>
        <v>0</v>
      </c>
      <c r="F903" s="150">
        <f t="shared" si="156"/>
        <v>182879825000</v>
      </c>
      <c r="G903" s="25">
        <f t="shared" si="160"/>
        <v>0.70780438421838299</v>
      </c>
      <c r="H903" s="149">
        <f>SUM(H904+H911)</f>
        <v>0</v>
      </c>
      <c r="I903" s="151">
        <f t="shared" si="157"/>
        <v>182879825000</v>
      </c>
      <c r="J903" s="149">
        <f>SUM(J904+J911)</f>
        <v>120622704751</v>
      </c>
      <c r="K903" s="25">
        <f t="shared" si="150"/>
        <v>65.957360113943679</v>
      </c>
      <c r="L903" s="150">
        <f t="shared" si="159"/>
        <v>7343599516</v>
      </c>
      <c r="M903" s="25">
        <f t="shared" si="151"/>
        <v>4.0155328866921209</v>
      </c>
      <c r="N903" s="149">
        <f>SUM(N904+N911)</f>
        <v>127966304267</v>
      </c>
      <c r="O903" s="25">
        <f t="shared" si="152"/>
        <v>69.972893000635807</v>
      </c>
      <c r="P903" s="151">
        <f t="shared" si="158"/>
        <v>54913520733</v>
      </c>
      <c r="R903" s="152">
        <f>SUM('[1]gastos ctas'!E903+[2]gctas!E903+[6]ct!E903)</f>
        <v>0</v>
      </c>
      <c r="S903" s="191">
        <f t="shared" si="153"/>
        <v>0</v>
      </c>
    </row>
    <row r="904" spans="1:19" ht="26.25" x14ac:dyDescent="0.25">
      <c r="A904" s="175">
        <v>3311402210584</v>
      </c>
      <c r="B904" s="33" t="s">
        <v>998</v>
      </c>
      <c r="C904" s="148"/>
      <c r="D904" s="149">
        <f>SUM(D905:D910)</f>
        <v>178879825000</v>
      </c>
      <c r="E904" s="149">
        <f>SUM(E905:E910)</f>
        <v>0</v>
      </c>
      <c r="F904" s="150">
        <f t="shared" si="156"/>
        <v>178879825000</v>
      </c>
      <c r="G904" s="25">
        <f t="shared" si="160"/>
        <v>0.69232308366008721</v>
      </c>
      <c r="H904" s="149">
        <f>SUM(H905:H910)</f>
        <v>0</v>
      </c>
      <c r="I904" s="151">
        <f t="shared" si="157"/>
        <v>178879825000</v>
      </c>
      <c r="J904" s="149">
        <f>SUM(J905:J910)</f>
        <v>120359156936</v>
      </c>
      <c r="K904" s="25">
        <f t="shared" si="150"/>
        <v>67.284925472171054</v>
      </c>
      <c r="L904" s="150">
        <f t="shared" si="159"/>
        <v>4645993135</v>
      </c>
      <c r="M904" s="25">
        <f t="shared" si="151"/>
        <v>2.5972706172985132</v>
      </c>
      <c r="N904" s="149">
        <f>SUM(N905:N910)</f>
        <v>125005150071</v>
      </c>
      <c r="O904" s="25">
        <f t="shared" si="152"/>
        <v>69.882196089469559</v>
      </c>
      <c r="P904" s="151">
        <f t="shared" si="158"/>
        <v>53874674929</v>
      </c>
      <c r="R904" s="152">
        <f>SUM('[1]gastos ctas'!E904+[2]gctas!E904+[6]ct!E904)</f>
        <v>0</v>
      </c>
      <c r="S904" s="191">
        <f t="shared" ref="S904:S967" si="161">SUM(E904-R904)</f>
        <v>0</v>
      </c>
    </row>
    <row r="905" spans="1:19" ht="26.25" x14ac:dyDescent="0.25">
      <c r="A905" s="175">
        <v>3311402210584200</v>
      </c>
      <c r="B905" s="33" t="s">
        <v>998</v>
      </c>
      <c r="C905" s="148"/>
      <c r="D905" s="152">
        <f>SUM('[1]gastos ctas'!D905+[2]gctas!D905+[6]ct!D905)</f>
        <v>40000000</v>
      </c>
      <c r="E905" s="152">
        <f>SUM('[1]gastos ctas'!E905+[2]gctas!E905+[6]ct!E905)</f>
        <v>0</v>
      </c>
      <c r="F905" s="150">
        <f t="shared" si="156"/>
        <v>40000000</v>
      </c>
      <c r="G905" s="25">
        <f t="shared" si="160"/>
        <v>1.5481300558295766E-4</v>
      </c>
      <c r="H905" s="152"/>
      <c r="I905" s="151">
        <f t="shared" si="157"/>
        <v>40000000</v>
      </c>
      <c r="J905" s="152">
        <f>SUM('[1]gastos ctas'!J905+[2]gctas!J905+[6]ct!J905)</f>
        <v>0</v>
      </c>
      <c r="K905" s="25">
        <f t="shared" ref="K905:K968" si="162">IF(OR(J905=0,F905=0),0,J905/F905)*100</f>
        <v>0</v>
      </c>
      <c r="L905" s="150">
        <f t="shared" si="159"/>
        <v>0</v>
      </c>
      <c r="M905" s="25">
        <f t="shared" ref="M905:M968" si="163">IF(OR(L905=0,F905=0),0,L905/F905)*100</f>
        <v>0</v>
      </c>
      <c r="N905" s="152">
        <f>SUM('[1]gastos ctas'!N905+[2]gctas!N905+[6]ct!N905)</f>
        <v>0</v>
      </c>
      <c r="O905" s="25">
        <f t="shared" ref="O905:O968" si="164">IF(OR(N905=0,F905=0),0,N905/F905)*100</f>
        <v>0</v>
      </c>
      <c r="P905" s="151">
        <f t="shared" si="158"/>
        <v>40000000</v>
      </c>
      <c r="R905" s="152">
        <f>SUM('[1]gastos ctas'!E905+[2]gctas!E905+[6]ct!E905)</f>
        <v>0</v>
      </c>
      <c r="S905" s="191">
        <f t="shared" si="161"/>
        <v>0</v>
      </c>
    </row>
    <row r="906" spans="1:19" ht="26.25" x14ac:dyDescent="0.25">
      <c r="A906" s="175">
        <v>3311402210584200</v>
      </c>
      <c r="B906" s="33" t="s">
        <v>998</v>
      </c>
      <c r="C906" s="148"/>
      <c r="D906" s="152">
        <f>SUM('[1]gastos ctas'!D906+[2]gctas!D906+[6]ct!D906)</f>
        <v>15149800000</v>
      </c>
      <c r="E906" s="152">
        <f>SUM('[1]gastos ctas'!E906+[2]gctas!E906+[6]ct!E906)</f>
        <v>0</v>
      </c>
      <c r="F906" s="150">
        <f t="shared" si="156"/>
        <v>15149800000</v>
      </c>
      <c r="G906" s="25">
        <f t="shared" si="160"/>
        <v>5.8634651799517296E-2</v>
      </c>
      <c r="H906" s="152"/>
      <c r="I906" s="151">
        <f t="shared" si="157"/>
        <v>15149800000</v>
      </c>
      <c r="J906" s="152">
        <f>SUM('[1]gastos ctas'!J906+[2]gctas!J906+[6]ct!J906)</f>
        <v>3583333</v>
      </c>
      <c r="K906" s="25">
        <f t="shared" si="162"/>
        <v>2.3652675282842019E-2</v>
      </c>
      <c r="L906" s="150">
        <f t="shared" si="159"/>
        <v>2678194490</v>
      </c>
      <c r="M906" s="25">
        <f t="shared" si="163"/>
        <v>17.67808479319859</v>
      </c>
      <c r="N906" s="152">
        <f>SUM('[1]gastos ctas'!N906+[2]gctas!N906+[6]ct!N906)</f>
        <v>2681777823</v>
      </c>
      <c r="O906" s="25">
        <f t="shared" si="164"/>
        <v>17.701737468481433</v>
      </c>
      <c r="P906" s="151">
        <f t="shared" si="158"/>
        <v>12468022177</v>
      </c>
      <c r="R906" s="152">
        <f>SUM('[1]gastos ctas'!E906+[2]gctas!E906+[6]ct!E906)</f>
        <v>0</v>
      </c>
      <c r="S906" s="191">
        <f t="shared" si="161"/>
        <v>0</v>
      </c>
    </row>
    <row r="907" spans="1:19" ht="26.25" x14ac:dyDescent="0.25">
      <c r="A907" s="175">
        <v>3311402210584200</v>
      </c>
      <c r="B907" s="33" t="s">
        <v>998</v>
      </c>
      <c r="C907" s="148"/>
      <c r="D907" s="152">
        <f>SUM('[1]gastos ctas'!D907+[2]gctas!D907+[6]ct!D907)</f>
        <v>6055000000</v>
      </c>
      <c r="E907" s="152">
        <f>SUM('[1]gastos ctas'!E907+[2]gctas!E907+[6]ct!E907)</f>
        <v>0</v>
      </c>
      <c r="F907" s="150">
        <f t="shared" si="156"/>
        <v>6055000000</v>
      </c>
      <c r="G907" s="25">
        <f t="shared" si="160"/>
        <v>2.3434818720120217E-2</v>
      </c>
      <c r="H907" s="152"/>
      <c r="I907" s="151">
        <f t="shared" si="157"/>
        <v>6055000000</v>
      </c>
      <c r="J907" s="152">
        <f>SUM('[1]gastos ctas'!J907+[2]gctas!J907+[6]ct!J907)</f>
        <v>66915406</v>
      </c>
      <c r="K907" s="25">
        <f t="shared" si="162"/>
        <v>1.105126440957886</v>
      </c>
      <c r="L907" s="150">
        <f t="shared" si="159"/>
        <v>1625146005</v>
      </c>
      <c r="M907" s="25">
        <f t="shared" si="163"/>
        <v>26.83973583815029</v>
      </c>
      <c r="N907" s="152">
        <f>SUM('[1]gastos ctas'!N907+[2]gctas!N907+[6]ct!N907)</f>
        <v>1692061411</v>
      </c>
      <c r="O907" s="25">
        <f t="shared" si="164"/>
        <v>27.944862279108172</v>
      </c>
      <c r="P907" s="151">
        <f t="shared" si="158"/>
        <v>4362938589</v>
      </c>
      <c r="R907" s="152">
        <f>SUM('[1]gastos ctas'!E907+[2]gctas!E907+[6]ct!E907)</f>
        <v>0</v>
      </c>
      <c r="S907" s="191">
        <f t="shared" si="161"/>
        <v>0</v>
      </c>
    </row>
    <row r="908" spans="1:19" ht="26.25" x14ac:dyDescent="0.25">
      <c r="A908" s="175">
        <v>3311402210584200</v>
      </c>
      <c r="B908" s="33" t="s">
        <v>998</v>
      </c>
      <c r="C908" s="148"/>
      <c r="D908" s="152">
        <f>SUM('[1]gastos ctas'!D908+[2]gctas!D908+[6]ct!D908)</f>
        <v>150165025000</v>
      </c>
      <c r="E908" s="152">
        <f>SUM('[1]gastos ctas'!E908+[2]gctas!E908+[6]ct!E908)</f>
        <v>0</v>
      </c>
      <c r="F908" s="150">
        <f t="shared" si="156"/>
        <v>150165025000</v>
      </c>
      <c r="G908" s="25">
        <f t="shared" si="160"/>
        <v>0.58118747134224935</v>
      </c>
      <c r="H908" s="152"/>
      <c r="I908" s="151">
        <f t="shared" si="157"/>
        <v>150165025000</v>
      </c>
      <c r="J908" s="152">
        <f>SUM('[1]gastos ctas'!J908+[2]gctas!J908+[6]ct!J908)</f>
        <v>120288658197</v>
      </c>
      <c r="K908" s="25">
        <f t="shared" si="162"/>
        <v>80.104310705505483</v>
      </c>
      <c r="L908" s="150">
        <f t="shared" si="159"/>
        <v>286708640</v>
      </c>
      <c r="M908" s="25">
        <f t="shared" si="163"/>
        <v>0.1909290395683016</v>
      </c>
      <c r="N908" s="152">
        <f>SUM('[1]gastos ctas'!N908+[2]gctas!N908+[6]ct!N908)</f>
        <v>120575366837</v>
      </c>
      <c r="O908" s="25">
        <f t="shared" si="164"/>
        <v>80.2952397450738</v>
      </c>
      <c r="P908" s="151">
        <f t="shared" si="158"/>
        <v>29589658163</v>
      </c>
      <c r="R908" s="152">
        <f>SUM('[1]gastos ctas'!E908+[2]gctas!E908+[6]ct!E908)</f>
        <v>0</v>
      </c>
      <c r="S908" s="191">
        <f t="shared" si="161"/>
        <v>0</v>
      </c>
    </row>
    <row r="909" spans="1:19" ht="26.25" x14ac:dyDescent="0.25">
      <c r="A909" s="175">
        <v>3311402210584200</v>
      </c>
      <c r="B909" s="33" t="s">
        <v>998</v>
      </c>
      <c r="C909" s="148"/>
      <c r="D909" s="152">
        <f>SUM('[1]gastos ctas'!D909+[2]gctas!D909+[6]ct!D909)</f>
        <v>7270000000</v>
      </c>
      <c r="E909" s="152">
        <f>SUM('[1]gastos ctas'!E909+[2]gctas!E909+[6]ct!E909)</f>
        <v>0</v>
      </c>
      <c r="F909" s="150">
        <f t="shared" si="156"/>
        <v>7270000000</v>
      </c>
      <c r="G909" s="25">
        <f t="shared" si="160"/>
        <v>2.813726376470255E-2</v>
      </c>
      <c r="H909" s="152"/>
      <c r="I909" s="151">
        <f t="shared" si="157"/>
        <v>7270000000</v>
      </c>
      <c r="J909" s="152">
        <f>SUM('[1]gastos ctas'!J909+[2]gctas!J909+[6]ct!J909)</f>
        <v>0</v>
      </c>
      <c r="K909" s="25">
        <f t="shared" si="162"/>
        <v>0</v>
      </c>
      <c r="L909" s="150">
        <f t="shared" si="159"/>
        <v>0</v>
      </c>
      <c r="M909" s="25">
        <f t="shared" si="163"/>
        <v>0</v>
      </c>
      <c r="N909" s="152">
        <f>SUM('[1]gastos ctas'!N909+[2]gctas!N909+[6]ct!N909)</f>
        <v>0</v>
      </c>
      <c r="O909" s="25">
        <f t="shared" si="164"/>
        <v>0</v>
      </c>
      <c r="P909" s="151">
        <f t="shared" si="158"/>
        <v>7270000000</v>
      </c>
      <c r="R909" s="152">
        <f>SUM('[1]gastos ctas'!E909+[2]gctas!E909+[6]ct!E909)</f>
        <v>0</v>
      </c>
      <c r="S909" s="191">
        <f t="shared" si="161"/>
        <v>0</v>
      </c>
    </row>
    <row r="910" spans="1:19" ht="26.25" x14ac:dyDescent="0.25">
      <c r="A910" s="175">
        <v>3311402210584200</v>
      </c>
      <c r="B910" s="33" t="s">
        <v>998</v>
      </c>
      <c r="C910" s="148"/>
      <c r="D910" s="152">
        <f>SUM('[1]gastos ctas'!D910+[2]gctas!D910+[6]ct!D910)</f>
        <v>200000000</v>
      </c>
      <c r="E910" s="152">
        <f>SUM('[1]gastos ctas'!E910+[2]gctas!E910+[6]ct!E910)</f>
        <v>0</v>
      </c>
      <c r="F910" s="150">
        <f t="shared" si="156"/>
        <v>200000000</v>
      </c>
      <c r="G910" s="25">
        <f t="shared" si="160"/>
        <v>7.7406502791478832E-4</v>
      </c>
      <c r="H910" s="152"/>
      <c r="I910" s="151">
        <f t="shared" si="157"/>
        <v>200000000</v>
      </c>
      <c r="J910" s="152">
        <f>SUM('[1]gastos ctas'!J910+[2]gctas!J910+[6]ct!J910)</f>
        <v>0</v>
      </c>
      <c r="K910" s="25">
        <f t="shared" si="162"/>
        <v>0</v>
      </c>
      <c r="L910" s="150">
        <f t="shared" si="159"/>
        <v>55944000</v>
      </c>
      <c r="M910" s="25">
        <f t="shared" si="163"/>
        <v>27.972000000000001</v>
      </c>
      <c r="N910" s="152">
        <f>SUM('[1]gastos ctas'!N910+[2]gctas!N910+[6]ct!N910)</f>
        <v>55944000</v>
      </c>
      <c r="O910" s="25">
        <f t="shared" si="164"/>
        <v>27.972000000000001</v>
      </c>
      <c r="P910" s="151">
        <f t="shared" si="158"/>
        <v>144056000</v>
      </c>
      <c r="R910" s="152">
        <f>SUM('[1]gastos ctas'!E910+[2]gctas!E910+[6]ct!E910)</f>
        <v>0</v>
      </c>
      <c r="S910" s="191">
        <f t="shared" si="161"/>
        <v>0</v>
      </c>
    </row>
    <row r="911" spans="1:19" ht="26.25" x14ac:dyDescent="0.25">
      <c r="A911" s="147">
        <v>3311402210826</v>
      </c>
      <c r="B911" s="33" t="s">
        <v>999</v>
      </c>
      <c r="C911" s="148"/>
      <c r="D911" s="149">
        <f>SUM(D912:D914)</f>
        <v>4000000000</v>
      </c>
      <c r="E911" s="149">
        <f>SUM(E912:E914)</f>
        <v>0</v>
      </c>
      <c r="F911" s="150">
        <f t="shared" si="156"/>
        <v>4000000000</v>
      </c>
      <c r="G911" s="25">
        <f t="shared" si="160"/>
        <v>1.5481300558295767E-2</v>
      </c>
      <c r="H911" s="149">
        <f>SUM(H912:H914)</f>
        <v>0</v>
      </c>
      <c r="I911" s="151">
        <f t="shared" si="157"/>
        <v>4000000000</v>
      </c>
      <c r="J911" s="149">
        <f>SUM(J912:J914)</f>
        <v>263547815</v>
      </c>
      <c r="K911" s="25">
        <f t="shared" si="162"/>
        <v>6.5886953750000004</v>
      </c>
      <c r="L911" s="150">
        <f t="shared" si="159"/>
        <v>2697606381</v>
      </c>
      <c r="M911" s="25">
        <f t="shared" si="163"/>
        <v>67.440159524999999</v>
      </c>
      <c r="N911" s="149">
        <f>SUM(N912:N914)</f>
        <v>2961154196</v>
      </c>
      <c r="O911" s="25">
        <f t="shared" si="164"/>
        <v>74.028854899999999</v>
      </c>
      <c r="P911" s="151">
        <f t="shared" si="158"/>
        <v>1038845804</v>
      </c>
      <c r="R911" s="152">
        <f>SUM('[1]gastos ctas'!E911+[2]gctas!E911+[6]ct!E911)</f>
        <v>0</v>
      </c>
      <c r="S911" s="191">
        <f t="shared" si="161"/>
        <v>0</v>
      </c>
    </row>
    <row r="912" spans="1:19" ht="26.25" x14ac:dyDescent="0.25">
      <c r="A912" s="147">
        <v>3311402210826200</v>
      </c>
      <c r="B912" s="33" t="s">
        <v>999</v>
      </c>
      <c r="C912" s="148"/>
      <c r="D912" s="152">
        <f>SUM('[1]gastos ctas'!D912+[2]gctas!D912+[6]ct!D912)</f>
        <v>3112310000</v>
      </c>
      <c r="E912" s="152">
        <f>SUM('[1]gastos ctas'!E912+[2]gctas!E912+[6]ct!E912)</f>
        <v>0</v>
      </c>
      <c r="F912" s="150">
        <f t="shared" si="156"/>
        <v>3112310000</v>
      </c>
      <c r="G912" s="25">
        <f t="shared" si="160"/>
        <v>1.2045651635147373E-2</v>
      </c>
      <c r="H912" s="152"/>
      <c r="I912" s="151">
        <f t="shared" si="157"/>
        <v>3112310000</v>
      </c>
      <c r="J912" s="152">
        <f>SUM('[1]gastos ctas'!J912+[2]gctas!J912+[6]ct!J912)</f>
        <v>216153739</v>
      </c>
      <c r="K912" s="25">
        <f t="shared" si="162"/>
        <v>6.9451224010461683</v>
      </c>
      <c r="L912" s="150">
        <f t="shared" si="159"/>
        <v>2012629257</v>
      </c>
      <c r="M912" s="25">
        <f t="shared" si="163"/>
        <v>64.666734901086329</v>
      </c>
      <c r="N912" s="152">
        <f>SUM('[1]gastos ctas'!N912+[2]gctas!N912+[6]ct!N912)</f>
        <v>2228782996</v>
      </c>
      <c r="O912" s="25">
        <f t="shared" si="164"/>
        <v>71.611857302132492</v>
      </c>
      <c r="P912" s="151">
        <f t="shared" si="158"/>
        <v>883527004</v>
      </c>
      <c r="R912" s="152">
        <f>SUM('[1]gastos ctas'!E912+[2]gctas!E912+[6]ct!E912)</f>
        <v>0</v>
      </c>
      <c r="S912" s="191">
        <f t="shared" si="161"/>
        <v>0</v>
      </c>
    </row>
    <row r="913" spans="1:19" ht="26.25" x14ac:dyDescent="0.25">
      <c r="A913" s="147">
        <v>3311402210826200</v>
      </c>
      <c r="B913" s="33" t="s">
        <v>999</v>
      </c>
      <c r="C913" s="148"/>
      <c r="D913" s="152">
        <f>SUM('[1]gastos ctas'!D913+[2]gctas!D913+[6]ct!D913)</f>
        <v>887690000</v>
      </c>
      <c r="E913" s="152">
        <f>SUM('[1]gastos ctas'!E913+[2]gctas!E913+[6]ct!E913)</f>
        <v>0</v>
      </c>
      <c r="F913" s="150">
        <f t="shared" si="156"/>
        <v>887690000</v>
      </c>
      <c r="G913" s="25">
        <f t="shared" si="160"/>
        <v>3.4356489231483918E-3</v>
      </c>
      <c r="H913" s="152"/>
      <c r="I913" s="151">
        <f t="shared" si="157"/>
        <v>887690000</v>
      </c>
      <c r="J913" s="152">
        <f>SUM('[1]gastos ctas'!J913+[2]gctas!J913+[6]ct!J913)</f>
        <v>47394076</v>
      </c>
      <c r="K913" s="25">
        <f t="shared" si="162"/>
        <v>5.3390345728801716</v>
      </c>
      <c r="L913" s="150">
        <f t="shared" si="159"/>
        <v>684977124</v>
      </c>
      <c r="M913" s="25">
        <f t="shared" si="163"/>
        <v>77.164001396884046</v>
      </c>
      <c r="N913" s="152">
        <f>SUM('[1]gastos ctas'!N913+[2]gctas!N913+[6]ct!N913)</f>
        <v>732371200</v>
      </c>
      <c r="O913" s="25">
        <f t="shared" si="164"/>
        <v>82.503035969764213</v>
      </c>
      <c r="P913" s="151">
        <f t="shared" si="158"/>
        <v>155318800</v>
      </c>
      <c r="R913" s="152">
        <f>SUM('[1]gastos ctas'!E913+[2]gctas!E913+[6]ct!E913)</f>
        <v>0</v>
      </c>
      <c r="S913" s="191">
        <f t="shared" si="161"/>
        <v>0</v>
      </c>
    </row>
    <row r="914" spans="1:19" ht="26.25" hidden="1" x14ac:dyDescent="0.25">
      <c r="A914" s="147">
        <v>3311402210826200</v>
      </c>
      <c r="B914" s="33" t="s">
        <v>999</v>
      </c>
      <c r="C914" s="148"/>
      <c r="D914" s="152">
        <f>SUM('[1]gastos ctas'!D914+[2]gctas!D914+[6]ct!D914)</f>
        <v>0</v>
      </c>
      <c r="E914" s="152">
        <f>SUM('[1]gastos ctas'!E914+[2]gctas!E914+[6]ct!E914)</f>
        <v>0</v>
      </c>
      <c r="F914" s="150">
        <f t="shared" si="156"/>
        <v>0</v>
      </c>
      <c r="G914" s="25">
        <f t="shared" si="160"/>
        <v>0</v>
      </c>
      <c r="H914" s="152"/>
      <c r="I914" s="151">
        <f t="shared" si="157"/>
        <v>0</v>
      </c>
      <c r="J914" s="152">
        <f>SUM('[1]gastos ctas'!J914+[2]gctas!J914+[6]ct!J914)</f>
        <v>0</v>
      </c>
      <c r="K914" s="25">
        <f t="shared" si="162"/>
        <v>0</v>
      </c>
      <c r="L914" s="150">
        <f t="shared" si="159"/>
        <v>0</v>
      </c>
      <c r="M914" s="25">
        <f t="shared" si="163"/>
        <v>0</v>
      </c>
      <c r="N914" s="152">
        <f>SUM('[1]gastos ctas'!N914+[2]gctas!N914+[6]ct!N914)</f>
        <v>0</v>
      </c>
      <c r="O914" s="25">
        <f t="shared" si="164"/>
        <v>0</v>
      </c>
      <c r="P914" s="151">
        <f t="shared" si="158"/>
        <v>0</v>
      </c>
      <c r="R914" s="152">
        <f>SUM('[1]gastos ctas'!E914+[2]gctas!E914+[6]ct!E914)</f>
        <v>0</v>
      </c>
      <c r="S914" s="191">
        <f t="shared" si="161"/>
        <v>0</v>
      </c>
    </row>
    <row r="915" spans="1:19" x14ac:dyDescent="0.25">
      <c r="A915" s="175">
        <v>331140222</v>
      </c>
      <c r="B915" s="33" t="s">
        <v>1000</v>
      </c>
      <c r="C915" s="148"/>
      <c r="D915" s="149">
        <f>SUM(D916+D918+D920+D923)</f>
        <v>53933000000</v>
      </c>
      <c r="E915" s="149">
        <f>SUM(E916+E918+E920+E923)</f>
        <v>0</v>
      </c>
      <c r="F915" s="150">
        <f t="shared" si="156"/>
        <v>53933000000</v>
      </c>
      <c r="G915" s="25">
        <f t="shared" si="160"/>
        <v>0.20873824575264138</v>
      </c>
      <c r="H915" s="149">
        <f>SUM(H916+H918+H920+H923)</f>
        <v>0</v>
      </c>
      <c r="I915" s="151">
        <f t="shared" si="157"/>
        <v>53933000000</v>
      </c>
      <c r="J915" s="149">
        <f>SUM(J916+J918+J920+J923)</f>
        <v>1132310908</v>
      </c>
      <c r="K915" s="25">
        <f t="shared" si="162"/>
        <v>2.0994769584484452</v>
      </c>
      <c r="L915" s="150">
        <f t="shared" si="159"/>
        <v>29964168758</v>
      </c>
      <c r="M915" s="25">
        <f t="shared" si="163"/>
        <v>55.558134644837111</v>
      </c>
      <c r="N915" s="149">
        <f>SUM(N916+N918+N920+N923)</f>
        <v>31096479666</v>
      </c>
      <c r="O915" s="25">
        <f t="shared" si="164"/>
        <v>57.657611603285567</v>
      </c>
      <c r="P915" s="151">
        <f t="shared" si="158"/>
        <v>22836520334</v>
      </c>
      <c r="R915" s="152">
        <f>SUM('[1]gastos ctas'!E915+[2]gctas!E915+[6]ct!E915)</f>
        <v>0</v>
      </c>
      <c r="S915" s="191">
        <f t="shared" si="161"/>
        <v>0</v>
      </c>
    </row>
    <row r="916" spans="1:19" ht="26.25" x14ac:dyDescent="0.25">
      <c r="A916" s="147">
        <v>3311402220574</v>
      </c>
      <c r="B916" s="33" t="s">
        <v>1001</v>
      </c>
      <c r="C916" s="148"/>
      <c r="D916" s="149">
        <f>SUM(D917)</f>
        <v>10445000000</v>
      </c>
      <c r="E916" s="149">
        <f>SUM(E917)</f>
        <v>0</v>
      </c>
      <c r="F916" s="150">
        <f t="shared" si="156"/>
        <v>10445000000</v>
      </c>
      <c r="G916" s="25">
        <f t="shared" si="160"/>
        <v>4.0425546082849817E-2</v>
      </c>
      <c r="H916" s="149">
        <f>SUM(H917)</f>
        <v>0</v>
      </c>
      <c r="I916" s="151">
        <f t="shared" si="157"/>
        <v>10445000000</v>
      </c>
      <c r="J916" s="149">
        <f>SUM(J917)</f>
        <v>498477443</v>
      </c>
      <c r="K916" s="25">
        <f t="shared" si="162"/>
        <v>4.7724025179511731</v>
      </c>
      <c r="L916" s="150">
        <f t="shared" si="159"/>
        <v>6236559828</v>
      </c>
      <c r="M916" s="25">
        <f t="shared" si="163"/>
        <v>59.7085670464337</v>
      </c>
      <c r="N916" s="149">
        <f>SUM(N917)</f>
        <v>6735037271</v>
      </c>
      <c r="O916" s="25">
        <f t="shared" si="164"/>
        <v>64.480969564384878</v>
      </c>
      <c r="P916" s="151">
        <f t="shared" si="158"/>
        <v>3709962729</v>
      </c>
      <c r="R916" s="152">
        <f>SUM('[1]gastos ctas'!E916+[2]gctas!E916+[6]ct!E916)</f>
        <v>0</v>
      </c>
      <c r="S916" s="191">
        <f t="shared" si="161"/>
        <v>0</v>
      </c>
    </row>
    <row r="917" spans="1:19" ht="26.25" x14ac:dyDescent="0.25">
      <c r="A917" s="147">
        <v>3311402220574210</v>
      </c>
      <c r="B917" s="33" t="s">
        <v>1001</v>
      </c>
      <c r="C917" s="148"/>
      <c r="D917" s="152">
        <f>SUM('[1]gastos ctas'!D917+[2]gctas!D917+[6]ct!D917)</f>
        <v>10445000000</v>
      </c>
      <c r="E917" s="152">
        <f>SUM('[1]gastos ctas'!E917+[2]gctas!E917+[6]ct!E917)</f>
        <v>0</v>
      </c>
      <c r="F917" s="150">
        <f t="shared" ref="F917:F980" si="165">SUM(D917+E917)</f>
        <v>10445000000</v>
      </c>
      <c r="G917" s="25">
        <f t="shared" si="160"/>
        <v>4.0425546082849817E-2</v>
      </c>
      <c r="H917" s="152"/>
      <c r="I917" s="151">
        <f t="shared" si="157"/>
        <v>10445000000</v>
      </c>
      <c r="J917" s="152">
        <f>SUM('[1]gastos ctas'!J917+[2]gctas!J917+[6]ct!J917)</f>
        <v>498477443</v>
      </c>
      <c r="K917" s="25">
        <f t="shared" si="162"/>
        <v>4.7724025179511731</v>
      </c>
      <c r="L917" s="150">
        <f t="shared" si="159"/>
        <v>6236559828</v>
      </c>
      <c r="M917" s="25">
        <f t="shared" si="163"/>
        <v>59.7085670464337</v>
      </c>
      <c r="N917" s="152">
        <f>SUM('[1]gastos ctas'!N917+[2]gctas!N917+[6]ct!N917)</f>
        <v>6735037271</v>
      </c>
      <c r="O917" s="25">
        <f t="shared" si="164"/>
        <v>64.480969564384878</v>
      </c>
      <c r="P917" s="151">
        <f t="shared" si="158"/>
        <v>3709962729</v>
      </c>
      <c r="R917" s="152">
        <f>SUM('[1]gastos ctas'!E917+[2]gctas!E917+[6]ct!E917)</f>
        <v>0</v>
      </c>
      <c r="S917" s="191">
        <f t="shared" si="161"/>
        <v>0</v>
      </c>
    </row>
    <row r="918" spans="1:19" ht="26.25" x14ac:dyDescent="0.25">
      <c r="A918" s="147">
        <v>3311402220819</v>
      </c>
      <c r="B918" s="33" t="s">
        <v>1002</v>
      </c>
      <c r="C918" s="148"/>
      <c r="D918" s="149">
        <f>SUM(D919)</f>
        <v>5288000000</v>
      </c>
      <c r="E918" s="149">
        <f>SUM(E919)</f>
        <v>0</v>
      </c>
      <c r="F918" s="150">
        <f t="shared" si="165"/>
        <v>5288000000</v>
      </c>
      <c r="G918" s="25">
        <f t="shared" si="160"/>
        <v>2.0466279338067002E-2</v>
      </c>
      <c r="H918" s="149">
        <f>SUM(H919)</f>
        <v>0</v>
      </c>
      <c r="I918" s="151">
        <f t="shared" ref="I918:I981" si="166">SUM(F918-H918)</f>
        <v>5288000000</v>
      </c>
      <c r="J918" s="149">
        <f>SUM(J919)</f>
        <v>310739496</v>
      </c>
      <c r="K918" s="25">
        <f t="shared" si="162"/>
        <v>5.8763142208774584</v>
      </c>
      <c r="L918" s="150">
        <f t="shared" si="159"/>
        <v>2772951829</v>
      </c>
      <c r="M918" s="25">
        <f t="shared" si="163"/>
        <v>52.438574678517405</v>
      </c>
      <c r="N918" s="149">
        <f>SUM(N919)</f>
        <v>3083691325</v>
      </c>
      <c r="O918" s="25">
        <f t="shared" si="164"/>
        <v>58.314888899394859</v>
      </c>
      <c r="P918" s="151">
        <f t="shared" si="158"/>
        <v>2204308675</v>
      </c>
      <c r="R918" s="152">
        <f>SUM('[1]gastos ctas'!E918+[2]gctas!E918+[6]ct!E918)</f>
        <v>0</v>
      </c>
      <c r="S918" s="191">
        <f t="shared" si="161"/>
        <v>0</v>
      </c>
    </row>
    <row r="919" spans="1:19" ht="26.25" x14ac:dyDescent="0.25">
      <c r="A919" s="147">
        <v>3311402220819210</v>
      </c>
      <c r="B919" s="33" t="s">
        <v>1002</v>
      </c>
      <c r="C919" s="148"/>
      <c r="D919" s="152">
        <f>SUM('[1]gastos ctas'!D919+[2]gctas!D919+[6]ct!D919)</f>
        <v>5288000000</v>
      </c>
      <c r="E919" s="152">
        <f>SUM('[1]gastos ctas'!E919+[2]gctas!E919+[6]ct!E919)</f>
        <v>0</v>
      </c>
      <c r="F919" s="150">
        <f t="shared" si="165"/>
        <v>5288000000</v>
      </c>
      <c r="G919" s="25">
        <f t="shared" si="160"/>
        <v>2.0466279338067002E-2</v>
      </c>
      <c r="H919" s="152"/>
      <c r="I919" s="151">
        <f t="shared" si="166"/>
        <v>5288000000</v>
      </c>
      <c r="J919" s="152">
        <f>SUM('[1]gastos ctas'!J919+[2]gctas!J919+[6]ct!J919)</f>
        <v>310739496</v>
      </c>
      <c r="K919" s="25">
        <f t="shared" si="162"/>
        <v>5.8763142208774584</v>
      </c>
      <c r="L919" s="150">
        <f t="shared" si="159"/>
        <v>2772951829</v>
      </c>
      <c r="M919" s="25">
        <f t="shared" si="163"/>
        <v>52.438574678517405</v>
      </c>
      <c r="N919" s="152">
        <f>SUM('[1]gastos ctas'!N919+[2]gctas!N919+[6]ct!N919)</f>
        <v>3083691325</v>
      </c>
      <c r="O919" s="25">
        <f t="shared" si="164"/>
        <v>58.314888899394859</v>
      </c>
      <c r="P919" s="151">
        <f t="shared" si="158"/>
        <v>2204308675</v>
      </c>
      <c r="R919" s="152">
        <f>SUM('[1]gastos ctas'!E919+[2]gctas!E919+[6]ct!E919)</f>
        <v>0</v>
      </c>
      <c r="S919" s="191">
        <f t="shared" si="161"/>
        <v>0</v>
      </c>
    </row>
    <row r="920" spans="1:19" x14ac:dyDescent="0.25">
      <c r="A920" s="175">
        <v>3311402220885</v>
      </c>
      <c r="B920" s="176" t="s">
        <v>1003</v>
      </c>
      <c r="C920" s="148"/>
      <c r="D920" s="149">
        <f>SUM(D921)</f>
        <v>25000000000</v>
      </c>
      <c r="E920" s="149">
        <f>SUM(E921)</f>
        <v>0</v>
      </c>
      <c r="F920" s="150">
        <f t="shared" si="165"/>
        <v>25000000000</v>
      </c>
      <c r="G920" s="25">
        <f t="shared" si="160"/>
        <v>9.6758128489348533E-2</v>
      </c>
      <c r="H920" s="149">
        <f>SUM(H921)</f>
        <v>0</v>
      </c>
      <c r="I920" s="151">
        <f t="shared" si="166"/>
        <v>25000000000</v>
      </c>
      <c r="J920" s="149">
        <f>SUM(J921)</f>
        <v>307953312</v>
      </c>
      <c r="K920" s="25">
        <f t="shared" si="162"/>
        <v>1.2318132480000001</v>
      </c>
      <c r="L920" s="150">
        <f t="shared" si="159"/>
        <v>20770400058</v>
      </c>
      <c r="M920" s="25">
        <f t="shared" si="163"/>
        <v>83.081600232</v>
      </c>
      <c r="N920" s="149">
        <f>SUM(N921)</f>
        <v>21078353370</v>
      </c>
      <c r="O920" s="25">
        <f t="shared" si="164"/>
        <v>84.313413479999994</v>
      </c>
      <c r="P920" s="151">
        <f t="shared" si="158"/>
        <v>3921646630</v>
      </c>
      <c r="R920" s="152">
        <f>SUM('[1]gastos ctas'!E920+[2]gctas!E920+[6]ct!E920)</f>
        <v>0</v>
      </c>
      <c r="S920" s="191">
        <f t="shared" si="161"/>
        <v>0</v>
      </c>
    </row>
    <row r="921" spans="1:19" x14ac:dyDescent="0.25">
      <c r="A921" s="175">
        <v>3311402220885200</v>
      </c>
      <c r="B921" s="176" t="s">
        <v>1004</v>
      </c>
      <c r="C921" s="148"/>
      <c r="D921" s="152">
        <f>SUM('[1]gastos ctas'!D921+[2]gctas!D921+[6]ct!D921)</f>
        <v>25000000000</v>
      </c>
      <c r="E921" s="152">
        <f>SUM('[1]gastos ctas'!E921+[2]gctas!E921+[6]ct!E921)</f>
        <v>0</v>
      </c>
      <c r="F921" s="150">
        <f t="shared" si="165"/>
        <v>25000000000</v>
      </c>
      <c r="G921" s="25">
        <f t="shared" si="160"/>
        <v>9.6758128489348533E-2</v>
      </c>
      <c r="H921" s="152"/>
      <c r="I921" s="151">
        <f t="shared" si="166"/>
        <v>25000000000</v>
      </c>
      <c r="J921" s="152">
        <f>SUM('[1]gastos ctas'!J921+[2]gctas!J921+[6]ct!J921)</f>
        <v>307953312</v>
      </c>
      <c r="K921" s="25">
        <f t="shared" si="162"/>
        <v>1.2318132480000001</v>
      </c>
      <c r="L921" s="150">
        <f t="shared" si="159"/>
        <v>20770400058</v>
      </c>
      <c r="M921" s="25">
        <f t="shared" si="163"/>
        <v>83.081600232</v>
      </c>
      <c r="N921" s="152">
        <f>SUM('[1]gastos ctas'!N921+[2]gctas!N921+[6]ct!N921)</f>
        <v>21078353370</v>
      </c>
      <c r="O921" s="25">
        <f t="shared" si="164"/>
        <v>84.313413479999994</v>
      </c>
      <c r="P921" s="151">
        <f t="shared" si="158"/>
        <v>3921646630</v>
      </c>
      <c r="R921" s="152">
        <f>SUM('[1]gastos ctas'!E921+[2]gctas!E921+[6]ct!E921)</f>
        <v>0</v>
      </c>
      <c r="S921" s="191">
        <f t="shared" si="161"/>
        <v>0</v>
      </c>
    </row>
    <row r="922" spans="1:19" x14ac:dyDescent="0.25">
      <c r="A922" s="175">
        <v>3311402220961</v>
      </c>
      <c r="B922" s="176" t="s">
        <v>1003</v>
      </c>
      <c r="C922" s="148"/>
      <c r="D922" s="149">
        <f>SUM(D923)</f>
        <v>13200000000</v>
      </c>
      <c r="E922" s="149">
        <f>SUM(E923)</f>
        <v>0</v>
      </c>
      <c r="F922" s="150">
        <f t="shared" si="165"/>
        <v>13200000000</v>
      </c>
      <c r="G922" s="25">
        <f t="shared" si="160"/>
        <v>5.1088291842376024E-2</v>
      </c>
      <c r="H922" s="149">
        <f>SUM(H923)</f>
        <v>0</v>
      </c>
      <c r="I922" s="151">
        <f t="shared" si="166"/>
        <v>13200000000</v>
      </c>
      <c r="J922" s="149">
        <f>SUM(J923)</f>
        <v>15140657</v>
      </c>
      <c r="K922" s="25">
        <f t="shared" si="162"/>
        <v>0.11470194696969696</v>
      </c>
      <c r="L922" s="150">
        <f t="shared" si="159"/>
        <v>184257043</v>
      </c>
      <c r="M922" s="25">
        <f t="shared" si="163"/>
        <v>1.3958866893939392</v>
      </c>
      <c r="N922" s="149">
        <f>SUM(N923)</f>
        <v>199397700</v>
      </c>
      <c r="O922" s="25">
        <f t="shared" si="164"/>
        <v>1.5105886363636363</v>
      </c>
      <c r="P922" s="151">
        <f t="shared" si="158"/>
        <v>13000602300</v>
      </c>
      <c r="R922" s="152">
        <f>SUM('[1]gastos ctas'!E922+[2]gctas!E922+[6]ct!E922)</f>
        <v>0</v>
      </c>
      <c r="S922" s="191">
        <f t="shared" si="161"/>
        <v>0</v>
      </c>
    </row>
    <row r="923" spans="1:19" x14ac:dyDescent="0.25">
      <c r="A923" s="175">
        <v>3311402220961210</v>
      </c>
      <c r="B923" s="176" t="s">
        <v>1004</v>
      </c>
      <c r="C923" s="148"/>
      <c r="D923" s="152">
        <f>SUM('[1]gastos ctas'!D923+[2]gctas!D923+[6]ct!D923)</f>
        <v>13200000000</v>
      </c>
      <c r="E923" s="152">
        <f>SUM('[1]gastos ctas'!E923+[2]gctas!E923+[6]ct!E923)</f>
        <v>0</v>
      </c>
      <c r="F923" s="150">
        <f t="shared" si="165"/>
        <v>13200000000</v>
      </c>
      <c r="G923" s="25">
        <f t="shared" si="160"/>
        <v>5.1088291842376024E-2</v>
      </c>
      <c r="H923" s="152"/>
      <c r="I923" s="151">
        <f t="shared" si="166"/>
        <v>13200000000</v>
      </c>
      <c r="J923" s="152">
        <f>SUM('[1]gastos ctas'!J923+[2]gctas!J923+[6]ct!J923)</f>
        <v>15140657</v>
      </c>
      <c r="K923" s="25">
        <f t="shared" si="162"/>
        <v>0.11470194696969696</v>
      </c>
      <c r="L923" s="150">
        <f t="shared" si="159"/>
        <v>184257043</v>
      </c>
      <c r="M923" s="25">
        <f t="shared" si="163"/>
        <v>1.3958866893939392</v>
      </c>
      <c r="N923" s="152">
        <f>SUM('[1]gastos ctas'!N923+[2]gctas!N923+[6]ct!N923)</f>
        <v>199397700</v>
      </c>
      <c r="O923" s="25">
        <f t="shared" si="164"/>
        <v>1.5105886363636363</v>
      </c>
      <c r="P923" s="151">
        <f t="shared" si="158"/>
        <v>13000602300</v>
      </c>
      <c r="R923" s="152">
        <f>SUM('[1]gastos ctas'!E923+[2]gctas!E923+[6]ct!E923)</f>
        <v>0</v>
      </c>
      <c r="S923" s="191">
        <f t="shared" si="161"/>
        <v>0</v>
      </c>
    </row>
    <row r="924" spans="1:19" x14ac:dyDescent="0.25">
      <c r="A924" s="147">
        <v>331140223</v>
      </c>
      <c r="B924" s="33" t="s">
        <v>1005</v>
      </c>
      <c r="C924" s="148"/>
      <c r="D924" s="149">
        <f>SUM(D925)</f>
        <v>256400000</v>
      </c>
      <c r="E924" s="149">
        <f>SUM(E925)</f>
        <v>0</v>
      </c>
      <c r="F924" s="150">
        <f t="shared" si="165"/>
        <v>256400000</v>
      </c>
      <c r="G924" s="25">
        <f t="shared" si="160"/>
        <v>9.9235136578675856E-4</v>
      </c>
      <c r="H924" s="149">
        <f>SUM(H925)</f>
        <v>0</v>
      </c>
      <c r="I924" s="151">
        <f t="shared" si="166"/>
        <v>256400000</v>
      </c>
      <c r="J924" s="149">
        <f>SUM(J925)</f>
        <v>0</v>
      </c>
      <c r="K924" s="25">
        <f t="shared" si="162"/>
        <v>0</v>
      </c>
      <c r="L924" s="150">
        <f t="shared" si="159"/>
        <v>0</v>
      </c>
      <c r="M924" s="25">
        <f t="shared" si="163"/>
        <v>0</v>
      </c>
      <c r="N924" s="149">
        <f>SUM(N925)</f>
        <v>0</v>
      </c>
      <c r="O924" s="25">
        <f t="shared" si="164"/>
        <v>0</v>
      </c>
      <c r="P924" s="151">
        <f t="shared" ref="P924:P987" si="167">SUM(F924-N924)</f>
        <v>256400000</v>
      </c>
      <c r="R924" s="152">
        <f>SUM('[1]gastos ctas'!E924+[2]gctas!E924+[6]ct!E924)</f>
        <v>0</v>
      </c>
      <c r="S924" s="191">
        <f t="shared" si="161"/>
        <v>0</v>
      </c>
    </row>
    <row r="925" spans="1:19" ht="26.25" x14ac:dyDescent="0.25">
      <c r="A925" s="147">
        <v>3311402230799</v>
      </c>
      <c r="B925" s="33" t="s">
        <v>1006</v>
      </c>
      <c r="C925" s="148"/>
      <c r="D925" s="149">
        <f>SUM(D926:D927)</f>
        <v>256400000</v>
      </c>
      <c r="E925" s="149">
        <f>SUM(E926:E927)</f>
        <v>0</v>
      </c>
      <c r="F925" s="150">
        <f t="shared" si="165"/>
        <v>256400000</v>
      </c>
      <c r="G925" s="25">
        <f t="shared" si="160"/>
        <v>9.9235136578675856E-4</v>
      </c>
      <c r="H925" s="149">
        <f>SUM(H926:H927)</f>
        <v>0</v>
      </c>
      <c r="I925" s="151">
        <f t="shared" si="166"/>
        <v>256400000</v>
      </c>
      <c r="J925" s="149">
        <f>SUM(J926:J927)</f>
        <v>0</v>
      </c>
      <c r="K925" s="25">
        <f t="shared" si="162"/>
        <v>0</v>
      </c>
      <c r="L925" s="150">
        <f t="shared" ref="L925:L988" si="168">SUM(N925-J925)</f>
        <v>0</v>
      </c>
      <c r="M925" s="25">
        <f t="shared" si="163"/>
        <v>0</v>
      </c>
      <c r="N925" s="149">
        <f>SUM(N926:N927)</f>
        <v>0</v>
      </c>
      <c r="O925" s="25">
        <f t="shared" si="164"/>
        <v>0</v>
      </c>
      <c r="P925" s="151">
        <f t="shared" si="167"/>
        <v>256400000</v>
      </c>
      <c r="R925" s="152">
        <f>SUM('[1]gastos ctas'!E925+[2]gctas!E925+[6]ct!E925)</f>
        <v>0</v>
      </c>
      <c r="S925" s="191">
        <f t="shared" si="161"/>
        <v>0</v>
      </c>
    </row>
    <row r="926" spans="1:19" ht="26.25" x14ac:dyDescent="0.25">
      <c r="A926" s="147">
        <v>3311402230799210</v>
      </c>
      <c r="B926" s="33" t="s">
        <v>1006</v>
      </c>
      <c r="C926" s="148"/>
      <c r="D926" s="152">
        <f>SUM('[1]gastos ctas'!D926+[2]gctas!D926+[6]ct!D926)</f>
        <v>256400000</v>
      </c>
      <c r="E926" s="152">
        <f>SUM('[1]gastos ctas'!E926+[2]gctas!E926+[6]ct!E926)</f>
        <v>0</v>
      </c>
      <c r="F926" s="150">
        <f t="shared" si="165"/>
        <v>256400000</v>
      </c>
      <c r="G926" s="25">
        <f t="shared" si="160"/>
        <v>9.9235136578675856E-4</v>
      </c>
      <c r="H926" s="152"/>
      <c r="I926" s="151">
        <f t="shared" si="166"/>
        <v>256400000</v>
      </c>
      <c r="J926" s="152">
        <f>SUM('[1]gastos ctas'!J926+[2]gctas!J926+[6]ct!J926)</f>
        <v>0</v>
      </c>
      <c r="K926" s="25">
        <f t="shared" si="162"/>
        <v>0</v>
      </c>
      <c r="L926" s="150">
        <f t="shared" si="168"/>
        <v>0</v>
      </c>
      <c r="M926" s="25">
        <f t="shared" si="163"/>
        <v>0</v>
      </c>
      <c r="N926" s="152">
        <f>SUM('[1]gastos ctas'!N926+[2]gctas!N926+[6]ct!N926)</f>
        <v>0</v>
      </c>
      <c r="O926" s="25">
        <f t="shared" si="164"/>
        <v>0</v>
      </c>
      <c r="P926" s="151">
        <f t="shared" si="167"/>
        <v>256400000</v>
      </c>
      <c r="R926" s="152">
        <f>SUM('[1]gastos ctas'!E926+[2]gctas!E926+[6]ct!E926)</f>
        <v>0</v>
      </c>
      <c r="S926" s="191">
        <f t="shared" si="161"/>
        <v>0</v>
      </c>
    </row>
    <row r="927" spans="1:19" ht="26.25" hidden="1" x14ac:dyDescent="0.25">
      <c r="A927" s="147">
        <v>3311402230799210</v>
      </c>
      <c r="B927" s="33" t="s">
        <v>1006</v>
      </c>
      <c r="C927" s="148"/>
      <c r="D927" s="152">
        <f>SUM('[1]gastos ctas'!D927+[2]gctas!D927+[6]ct!D927)</f>
        <v>0</v>
      </c>
      <c r="E927" s="152">
        <f>SUM('[1]gastos ctas'!E927+[2]gctas!E927+[6]ct!E927)</f>
        <v>0</v>
      </c>
      <c r="F927" s="150">
        <f t="shared" si="165"/>
        <v>0</v>
      </c>
      <c r="G927" s="25">
        <f t="shared" si="160"/>
        <v>0</v>
      </c>
      <c r="H927" s="152"/>
      <c r="I927" s="151">
        <f t="shared" si="166"/>
        <v>0</v>
      </c>
      <c r="J927" s="152">
        <f>SUM('[1]gastos ctas'!J927+[2]gctas!J927+[6]ct!J927)</f>
        <v>0</v>
      </c>
      <c r="K927" s="25">
        <f t="shared" si="162"/>
        <v>0</v>
      </c>
      <c r="L927" s="150">
        <f>SUM(N927-J927)</f>
        <v>0</v>
      </c>
      <c r="M927" s="25">
        <f t="shared" si="163"/>
        <v>0</v>
      </c>
      <c r="N927" s="152">
        <f>SUM('[1]gastos ctas'!N927+[2]gctas!N927+[6]ct!N927)</f>
        <v>0</v>
      </c>
      <c r="O927" s="25">
        <f t="shared" si="164"/>
        <v>0</v>
      </c>
      <c r="P927" s="151">
        <f>SUM(F927-N927)</f>
        <v>0</v>
      </c>
      <c r="R927" s="152">
        <f>SUM('[1]gastos ctas'!E927+[2]gctas!E927+[6]ct!E927)</f>
        <v>0</v>
      </c>
      <c r="S927" s="191">
        <f t="shared" si="161"/>
        <v>0</v>
      </c>
    </row>
    <row r="928" spans="1:19" x14ac:dyDescent="0.25">
      <c r="A928" s="174">
        <v>3311403</v>
      </c>
      <c r="B928" s="142" t="s">
        <v>1007</v>
      </c>
      <c r="C928" s="143"/>
      <c r="D928" s="144">
        <f>SUM(D929+D963+D971+D1043+D1053+D1066+D1072+D1077+D1234+D1257)</f>
        <v>890410338041</v>
      </c>
      <c r="E928" s="144">
        <f>SUM(E929+E963+E971+E1043+E1053+E1066+E1072+E1077+E1234+E1257)</f>
        <v>-11146439129</v>
      </c>
      <c r="F928" s="150">
        <f t="shared" si="165"/>
        <v>879263898912</v>
      </c>
      <c r="G928" s="20">
        <f t="shared" si="160"/>
        <v>3.4030371722789146</v>
      </c>
      <c r="H928" s="144">
        <f>SUM(H929+H963+H971+H1043+H1053+H1066+H1072+H1077+H1234+H1257)</f>
        <v>0</v>
      </c>
      <c r="I928" s="151">
        <f t="shared" si="166"/>
        <v>879263898912</v>
      </c>
      <c r="J928" s="144">
        <f>SUM(J929+J963+J971+J1043+J1053+J1066+J1072+J1077+J1234+J1257)</f>
        <v>36723409795</v>
      </c>
      <c r="K928" s="25">
        <f t="shared" si="162"/>
        <v>4.1766083925931108</v>
      </c>
      <c r="L928" s="150">
        <f t="shared" si="168"/>
        <v>185161766895</v>
      </c>
      <c r="M928" s="25">
        <f t="shared" si="163"/>
        <v>21.058725045361118</v>
      </c>
      <c r="N928" s="144">
        <f>SUM(N929+N963+N971+N1043+N1053+N1066+N1072+N1077+N1234+N1257)</f>
        <v>221885176690</v>
      </c>
      <c r="O928" s="25">
        <f t="shared" si="164"/>
        <v>25.235333437954228</v>
      </c>
      <c r="P928" s="151">
        <f t="shared" si="167"/>
        <v>657378722222</v>
      </c>
      <c r="R928" s="152">
        <f>SUM('[1]gastos ctas'!E928+[2]gctas!E928+[6]ct!E928)</f>
        <v>-11146439129</v>
      </c>
      <c r="S928" s="191">
        <f t="shared" si="161"/>
        <v>0</v>
      </c>
    </row>
    <row r="929" spans="1:19" x14ac:dyDescent="0.25">
      <c r="A929" s="175">
        <v>331140324</v>
      </c>
      <c r="B929" s="176" t="s">
        <v>1008</v>
      </c>
      <c r="C929" s="148"/>
      <c r="D929" s="149">
        <f>SUM(D930+D932+D934+D936+D938+D940+D942+D944+D946+D948+D950+D952+D955+D957+D959)</f>
        <v>47164826652</v>
      </c>
      <c r="E929" s="149">
        <f>SUM(E930+E932+E934+E936+E938+E940+E942+E944+E946+E948+E950+E952+E955+E957+E959)</f>
        <v>-1371138800</v>
      </c>
      <c r="F929" s="150">
        <f t="shared" si="165"/>
        <v>45793687852</v>
      </c>
      <c r="G929" s="25">
        <f t="shared" si="160"/>
        <v>0.17723646132739743</v>
      </c>
      <c r="H929" s="149">
        <f>SUM(H930+H932+H934+H936+H938+H940+H942+H944+H946+H948+H950+H952+H955+H957+H959)</f>
        <v>0</v>
      </c>
      <c r="I929" s="151">
        <f t="shared" si="166"/>
        <v>45793687852</v>
      </c>
      <c r="J929" s="149">
        <f>SUM(J930+J932+J934+J936+J938+J940+J942+J944+J946+J948+J950+J952+J955+J957+J959)</f>
        <v>895399161</v>
      </c>
      <c r="K929" s="25">
        <f t="shared" si="162"/>
        <v>1.9552894798379823</v>
      </c>
      <c r="L929" s="150">
        <f t="shared" si="168"/>
        <v>8786567834</v>
      </c>
      <c r="M929" s="25">
        <f t="shared" si="163"/>
        <v>19.187290314763882</v>
      </c>
      <c r="N929" s="149">
        <f>SUM(N930+N932+N934+N936+N938+N940+N942+N944+N946+N948+N950+N952+N955+N957+N959)</f>
        <v>9681966995</v>
      </c>
      <c r="O929" s="25">
        <f t="shared" si="164"/>
        <v>21.142579794601861</v>
      </c>
      <c r="P929" s="151">
        <f t="shared" si="167"/>
        <v>36111720857</v>
      </c>
      <c r="R929" s="152">
        <f>SUM('[1]gastos ctas'!E929+[2]gctas!E929+[6]ct!E929)</f>
        <v>-1371138800</v>
      </c>
      <c r="S929" s="191">
        <f t="shared" si="161"/>
        <v>0</v>
      </c>
    </row>
    <row r="930" spans="1:19" x14ac:dyDescent="0.25">
      <c r="A930" s="175">
        <v>3311403240071</v>
      </c>
      <c r="B930" s="33" t="s">
        <v>1009</v>
      </c>
      <c r="C930" s="148"/>
      <c r="D930" s="149">
        <f>SUM(D931)</f>
        <v>12340337652</v>
      </c>
      <c r="E930" s="149">
        <f>SUM(E931)</f>
        <v>-1500000000</v>
      </c>
      <c r="F930" s="150">
        <f t="shared" si="165"/>
        <v>10840337652</v>
      </c>
      <c r="G930" s="25">
        <f t="shared" si="160"/>
        <v>4.195563133600555E-2</v>
      </c>
      <c r="H930" s="149">
        <f>SUM(H931)</f>
        <v>0</v>
      </c>
      <c r="I930" s="151">
        <f t="shared" si="166"/>
        <v>10840337652</v>
      </c>
      <c r="J930" s="149">
        <f>SUM(J931)</f>
        <v>21634365</v>
      </c>
      <c r="K930" s="25">
        <f t="shared" si="162"/>
        <v>0.19957279648026963</v>
      </c>
      <c r="L930" s="150">
        <f t="shared" si="168"/>
        <v>353373251</v>
      </c>
      <c r="M930" s="25">
        <f t="shared" si="163"/>
        <v>3.2597993009452431</v>
      </c>
      <c r="N930" s="149">
        <f>SUM(N931)</f>
        <v>375007616</v>
      </c>
      <c r="O930" s="25">
        <f t="shared" si="164"/>
        <v>3.4593720974255131</v>
      </c>
      <c r="P930" s="151">
        <f t="shared" si="167"/>
        <v>10465330036</v>
      </c>
      <c r="R930" s="152">
        <f>SUM('[1]gastos ctas'!E930+[2]gctas!E930+[6]ct!E930)</f>
        <v>-1500000000</v>
      </c>
      <c r="S930" s="191">
        <f t="shared" si="161"/>
        <v>0</v>
      </c>
    </row>
    <row r="931" spans="1:19" x14ac:dyDescent="0.25">
      <c r="A931" s="175">
        <v>3311403240071</v>
      </c>
      <c r="B931" s="33" t="s">
        <v>1009</v>
      </c>
      <c r="C931" s="148"/>
      <c r="D931" s="152">
        <f>SUM('[1]gastos ctas'!D931+[2]gctas!D931+[6]ct!D931)</f>
        <v>12340337652</v>
      </c>
      <c r="E931" s="152">
        <f>SUM('[1]gastos ctas'!E931+[2]gctas!E931+[6]ct!E931)</f>
        <v>-1500000000</v>
      </c>
      <c r="F931" s="150">
        <f t="shared" si="165"/>
        <v>10840337652</v>
      </c>
      <c r="G931" s="25">
        <f t="shared" si="160"/>
        <v>4.195563133600555E-2</v>
      </c>
      <c r="H931" s="152"/>
      <c r="I931" s="151">
        <f t="shared" si="166"/>
        <v>10840337652</v>
      </c>
      <c r="J931" s="152">
        <f>SUM('[1]gastos ctas'!J931+[2]gctas!J931+[6]ct!J931)</f>
        <v>21634365</v>
      </c>
      <c r="K931" s="25">
        <f t="shared" si="162"/>
        <v>0.19957279648026963</v>
      </c>
      <c r="L931" s="150">
        <f t="shared" si="168"/>
        <v>353373251</v>
      </c>
      <c r="M931" s="25">
        <f t="shared" si="163"/>
        <v>3.2597993009452431</v>
      </c>
      <c r="N931" s="152">
        <f>SUM('[1]gastos ctas'!N931+[2]gctas!N931+[6]ct!N931)</f>
        <v>375007616</v>
      </c>
      <c r="O931" s="25">
        <f t="shared" si="164"/>
        <v>3.4593720974255131</v>
      </c>
      <c r="P931" s="151">
        <f t="shared" si="167"/>
        <v>10465330036</v>
      </c>
      <c r="R931" s="152">
        <f>SUM('[1]gastos ctas'!E931+[2]gctas!E931+[6]ct!E931)</f>
        <v>-1500000000</v>
      </c>
      <c r="S931" s="191">
        <f t="shared" si="161"/>
        <v>0</v>
      </c>
    </row>
    <row r="932" spans="1:19" x14ac:dyDescent="0.25">
      <c r="A932" s="147">
        <v>3311403240304</v>
      </c>
      <c r="B932" s="33" t="s">
        <v>1010</v>
      </c>
      <c r="C932" s="148"/>
      <c r="D932" s="149">
        <f>SUM(D933)</f>
        <v>660000000</v>
      </c>
      <c r="E932" s="149">
        <f>SUM(E933)</f>
        <v>0</v>
      </c>
      <c r="F932" s="150">
        <f t="shared" si="165"/>
        <v>660000000</v>
      </c>
      <c r="G932" s="25">
        <f t="shared" si="160"/>
        <v>2.5544145921188015E-3</v>
      </c>
      <c r="H932" s="149">
        <f>SUM(H933)</f>
        <v>0</v>
      </c>
      <c r="I932" s="151">
        <f t="shared" si="166"/>
        <v>660000000</v>
      </c>
      <c r="J932" s="149">
        <f>SUM(J933)</f>
        <v>0</v>
      </c>
      <c r="K932" s="25">
        <f t="shared" si="162"/>
        <v>0</v>
      </c>
      <c r="L932" s="150">
        <f t="shared" si="168"/>
        <v>0</v>
      </c>
      <c r="M932" s="25">
        <f t="shared" si="163"/>
        <v>0</v>
      </c>
      <c r="N932" s="149">
        <f>SUM(N933)</f>
        <v>0</v>
      </c>
      <c r="O932" s="25">
        <f t="shared" si="164"/>
        <v>0</v>
      </c>
      <c r="P932" s="151">
        <f t="shared" si="167"/>
        <v>660000000</v>
      </c>
      <c r="R932" s="152">
        <f>SUM('[1]gastos ctas'!E932+[2]gctas!E932+[6]ct!E932)</f>
        <v>0</v>
      </c>
      <c r="S932" s="191">
        <f t="shared" si="161"/>
        <v>0</v>
      </c>
    </row>
    <row r="933" spans="1:19" x14ac:dyDescent="0.25">
      <c r="A933" s="147">
        <v>3311403240304210</v>
      </c>
      <c r="B933" s="33" t="s">
        <v>1010</v>
      </c>
      <c r="C933" s="148"/>
      <c r="D933" s="152">
        <f>SUM('[1]gastos ctas'!D933+[2]gctas!D933+[6]ct!D933)</f>
        <v>660000000</v>
      </c>
      <c r="E933" s="152">
        <f>SUM('[1]gastos ctas'!E933+[2]gctas!E933+[6]ct!E933)</f>
        <v>0</v>
      </c>
      <c r="F933" s="150">
        <f t="shared" si="165"/>
        <v>660000000</v>
      </c>
      <c r="G933" s="25">
        <f t="shared" si="160"/>
        <v>2.5544145921188015E-3</v>
      </c>
      <c r="H933" s="152"/>
      <c r="I933" s="151">
        <f t="shared" si="166"/>
        <v>660000000</v>
      </c>
      <c r="J933" s="152">
        <f>SUM('[1]gastos ctas'!J933+[2]gctas!J933+[6]ct!J933)</f>
        <v>0</v>
      </c>
      <c r="K933" s="25">
        <f t="shared" si="162"/>
        <v>0</v>
      </c>
      <c r="L933" s="150">
        <f t="shared" si="168"/>
        <v>0</v>
      </c>
      <c r="M933" s="25">
        <f t="shared" si="163"/>
        <v>0</v>
      </c>
      <c r="N933" s="152">
        <f>SUM('[1]gastos ctas'!N933+[2]gctas!N933+[6]ct!N933)</f>
        <v>0</v>
      </c>
      <c r="O933" s="25">
        <f t="shared" si="164"/>
        <v>0</v>
      </c>
      <c r="P933" s="151">
        <f t="shared" si="167"/>
        <v>660000000</v>
      </c>
      <c r="R933" s="152">
        <f>SUM('[1]gastos ctas'!E933+[2]gctas!E933+[6]ct!E933)</f>
        <v>0</v>
      </c>
      <c r="S933" s="191">
        <f t="shared" si="161"/>
        <v>0</v>
      </c>
    </row>
    <row r="934" spans="1:19" ht="26.25" hidden="1" x14ac:dyDescent="0.25">
      <c r="A934" s="147">
        <v>3311403240377</v>
      </c>
      <c r="B934" s="33" t="s">
        <v>1011</v>
      </c>
      <c r="C934" s="148"/>
      <c r="D934" s="149">
        <f>SUM(D935)</f>
        <v>0</v>
      </c>
      <c r="E934" s="149">
        <f>SUM(E935)</f>
        <v>0</v>
      </c>
      <c r="F934" s="150">
        <f t="shared" si="165"/>
        <v>0</v>
      </c>
      <c r="G934" s="25">
        <f t="shared" si="160"/>
        <v>0</v>
      </c>
      <c r="H934" s="149">
        <f>SUM(H935)</f>
        <v>0</v>
      </c>
      <c r="I934" s="151">
        <f t="shared" si="166"/>
        <v>0</v>
      </c>
      <c r="J934" s="149">
        <f>SUM(J935)</f>
        <v>0</v>
      </c>
      <c r="K934" s="25">
        <f t="shared" si="162"/>
        <v>0</v>
      </c>
      <c r="L934" s="150">
        <f t="shared" si="168"/>
        <v>0</v>
      </c>
      <c r="M934" s="25">
        <f t="shared" si="163"/>
        <v>0</v>
      </c>
      <c r="N934" s="149">
        <f>SUM(N935)</f>
        <v>0</v>
      </c>
      <c r="O934" s="25">
        <f t="shared" si="164"/>
        <v>0</v>
      </c>
      <c r="P934" s="151">
        <f t="shared" si="167"/>
        <v>0</v>
      </c>
      <c r="R934" s="152">
        <f>SUM('[1]gastos ctas'!E934+[2]gctas!E934+[6]ct!E934)</f>
        <v>0</v>
      </c>
      <c r="S934" s="191">
        <f t="shared" si="161"/>
        <v>0</v>
      </c>
    </row>
    <row r="935" spans="1:19" ht="26.25" hidden="1" x14ac:dyDescent="0.25">
      <c r="A935" s="147">
        <v>3311403240377210</v>
      </c>
      <c r="B935" s="33" t="s">
        <v>1011</v>
      </c>
      <c r="C935" s="148"/>
      <c r="D935" s="152">
        <f>SUM('[1]gastos ctas'!D935+[2]gctas!D935+[6]ct!D935)</f>
        <v>0</v>
      </c>
      <c r="E935" s="152">
        <f>SUM('[1]gastos ctas'!E935+[2]gctas!E935+[6]ct!E935)</f>
        <v>0</v>
      </c>
      <c r="F935" s="150">
        <f t="shared" si="165"/>
        <v>0</v>
      </c>
      <c r="G935" s="25">
        <f t="shared" si="160"/>
        <v>0</v>
      </c>
      <c r="H935" s="152"/>
      <c r="I935" s="151">
        <f t="shared" si="166"/>
        <v>0</v>
      </c>
      <c r="J935" s="152">
        <f>SUM('[1]gastos ctas'!J935+[2]gctas!J935+[6]ct!J935)</f>
        <v>0</v>
      </c>
      <c r="K935" s="25">
        <f t="shared" si="162"/>
        <v>0</v>
      </c>
      <c r="L935" s="150">
        <f t="shared" si="168"/>
        <v>0</v>
      </c>
      <c r="M935" s="25">
        <f t="shared" si="163"/>
        <v>0</v>
      </c>
      <c r="N935" s="152">
        <f>SUM('[1]gastos ctas'!N935+[2]gctas!N935+[6]ct!N935)</f>
        <v>0</v>
      </c>
      <c r="O935" s="25">
        <f t="shared" si="164"/>
        <v>0</v>
      </c>
      <c r="P935" s="151">
        <f t="shared" si="167"/>
        <v>0</v>
      </c>
      <c r="R935" s="152">
        <f>SUM('[1]gastos ctas'!E935+[2]gctas!E935+[6]ct!E935)</f>
        <v>0</v>
      </c>
      <c r="S935" s="191">
        <f t="shared" si="161"/>
        <v>0</v>
      </c>
    </row>
    <row r="936" spans="1:19" hidden="1" x14ac:dyDescent="0.25">
      <c r="A936" s="175">
        <v>3311403240446</v>
      </c>
      <c r="B936" s="33" t="s">
        <v>1012</v>
      </c>
      <c r="C936" s="148"/>
      <c r="D936" s="149">
        <f>SUM(D937)</f>
        <v>0</v>
      </c>
      <c r="E936" s="149">
        <f>SUM(E937)</f>
        <v>0</v>
      </c>
      <c r="F936" s="150">
        <f t="shared" si="165"/>
        <v>0</v>
      </c>
      <c r="G936" s="25">
        <f t="shared" si="160"/>
        <v>0</v>
      </c>
      <c r="H936" s="149">
        <f>SUM(H937)</f>
        <v>0</v>
      </c>
      <c r="I936" s="151">
        <f t="shared" si="166"/>
        <v>0</v>
      </c>
      <c r="J936" s="149">
        <f>SUM(J937)</f>
        <v>0</v>
      </c>
      <c r="K936" s="25">
        <f t="shared" si="162"/>
        <v>0</v>
      </c>
      <c r="L936" s="150">
        <f t="shared" si="168"/>
        <v>0</v>
      </c>
      <c r="M936" s="25">
        <f t="shared" si="163"/>
        <v>0</v>
      </c>
      <c r="N936" s="149">
        <f>SUM(N937)</f>
        <v>0</v>
      </c>
      <c r="O936" s="25">
        <f t="shared" si="164"/>
        <v>0</v>
      </c>
      <c r="P936" s="151">
        <f t="shared" si="167"/>
        <v>0</v>
      </c>
      <c r="R936" s="152">
        <f>SUM('[1]gastos ctas'!E936+[2]gctas!E936+[6]ct!E936)</f>
        <v>0</v>
      </c>
      <c r="S936" s="191">
        <f t="shared" si="161"/>
        <v>0</v>
      </c>
    </row>
    <row r="937" spans="1:19" hidden="1" x14ac:dyDescent="0.25">
      <c r="A937" s="175">
        <v>3311403240446210</v>
      </c>
      <c r="B937" s="33" t="s">
        <v>1012</v>
      </c>
      <c r="C937" s="148"/>
      <c r="D937" s="152">
        <f>SUM('[1]gastos ctas'!D937+[2]gctas!D937+[6]ct!D937)</f>
        <v>0</v>
      </c>
      <c r="E937" s="152">
        <f>SUM('[1]gastos ctas'!E937+[2]gctas!E937+[6]ct!E937)</f>
        <v>0</v>
      </c>
      <c r="F937" s="150">
        <f t="shared" si="165"/>
        <v>0</v>
      </c>
      <c r="G937" s="25">
        <f t="shared" si="160"/>
        <v>0</v>
      </c>
      <c r="H937" s="152"/>
      <c r="I937" s="151">
        <f t="shared" si="166"/>
        <v>0</v>
      </c>
      <c r="J937" s="152">
        <f>SUM('[1]gastos ctas'!J937+[2]gctas!J937+[6]ct!J937)</f>
        <v>0</v>
      </c>
      <c r="K937" s="25">
        <f t="shared" si="162"/>
        <v>0</v>
      </c>
      <c r="L937" s="150">
        <f t="shared" si="168"/>
        <v>0</v>
      </c>
      <c r="M937" s="25">
        <f t="shared" si="163"/>
        <v>0</v>
      </c>
      <c r="N937" s="152">
        <f>SUM('[1]gastos ctas'!N937+[2]gctas!N937+[6]ct!N937)</f>
        <v>0</v>
      </c>
      <c r="O937" s="25">
        <f t="shared" si="164"/>
        <v>0</v>
      </c>
      <c r="P937" s="151">
        <f t="shared" si="167"/>
        <v>0</v>
      </c>
      <c r="R937" s="152">
        <f>SUM('[1]gastos ctas'!E937+[2]gctas!E937+[6]ct!E937)</f>
        <v>0</v>
      </c>
      <c r="S937" s="191">
        <f t="shared" si="161"/>
        <v>0</v>
      </c>
    </row>
    <row r="938" spans="1:19" ht="26.25" x14ac:dyDescent="0.25">
      <c r="A938" s="147">
        <v>3311403240720</v>
      </c>
      <c r="B938" s="33" t="s">
        <v>1013</v>
      </c>
      <c r="C938" s="148"/>
      <c r="D938" s="149">
        <f>SUM(D939)</f>
        <v>1385701000</v>
      </c>
      <c r="E938" s="149">
        <f>SUM(E939)</f>
        <v>-479000000</v>
      </c>
      <c r="F938" s="150">
        <f t="shared" si="165"/>
        <v>906701000</v>
      </c>
      <c r="G938" s="25">
        <f t="shared" si="160"/>
        <v>3.5092276743768323E-3</v>
      </c>
      <c r="H938" s="149">
        <f>SUM(H939)</f>
        <v>0</v>
      </c>
      <c r="I938" s="151">
        <f t="shared" si="166"/>
        <v>906701000</v>
      </c>
      <c r="J938" s="149">
        <f>SUM(J939)</f>
        <v>107212764</v>
      </c>
      <c r="K938" s="25">
        <f t="shared" si="162"/>
        <v>11.824489440289577</v>
      </c>
      <c r="L938" s="150">
        <f t="shared" si="168"/>
        <v>612177861</v>
      </c>
      <c r="M938" s="25">
        <f t="shared" si="163"/>
        <v>67.51706030984856</v>
      </c>
      <c r="N938" s="149">
        <f>SUM(N939)</f>
        <v>719390625</v>
      </c>
      <c r="O938" s="25">
        <f t="shared" si="164"/>
        <v>79.341549750138142</v>
      </c>
      <c r="P938" s="151">
        <f t="shared" si="167"/>
        <v>187310375</v>
      </c>
      <c r="R938" s="152">
        <f>SUM('[1]gastos ctas'!E938+[2]gctas!E938+[6]ct!E938)</f>
        <v>-479000000</v>
      </c>
      <c r="S938" s="191">
        <f t="shared" si="161"/>
        <v>0</v>
      </c>
    </row>
    <row r="939" spans="1:19" ht="26.25" x14ac:dyDescent="0.25">
      <c r="A939" s="147">
        <v>3311403240720210</v>
      </c>
      <c r="B939" s="33" t="s">
        <v>1013</v>
      </c>
      <c r="C939" s="148"/>
      <c r="D939" s="152">
        <f>SUM('[1]gastos ctas'!D939+[2]gctas!D939+[6]ct!D939)</f>
        <v>1385701000</v>
      </c>
      <c r="E939" s="152">
        <f>SUM('[1]gastos ctas'!E939+[2]gctas!E939+[6]ct!E939)</f>
        <v>-479000000</v>
      </c>
      <c r="F939" s="150">
        <f t="shared" si="165"/>
        <v>906701000</v>
      </c>
      <c r="G939" s="25">
        <f t="shared" si="160"/>
        <v>3.5092276743768323E-3</v>
      </c>
      <c r="H939" s="152"/>
      <c r="I939" s="151">
        <f t="shared" si="166"/>
        <v>906701000</v>
      </c>
      <c r="J939" s="152">
        <f>SUM('[1]gastos ctas'!J939+[2]gctas!J939+[6]ct!J939)</f>
        <v>107212764</v>
      </c>
      <c r="K939" s="25">
        <f t="shared" si="162"/>
        <v>11.824489440289577</v>
      </c>
      <c r="L939" s="150">
        <f t="shared" si="168"/>
        <v>612177861</v>
      </c>
      <c r="M939" s="25">
        <f t="shared" si="163"/>
        <v>67.51706030984856</v>
      </c>
      <c r="N939" s="152">
        <f>SUM('[1]gastos ctas'!N939+[2]gctas!N939+[6]ct!N939)</f>
        <v>719390625</v>
      </c>
      <c r="O939" s="25">
        <f t="shared" si="164"/>
        <v>79.341549750138142</v>
      </c>
      <c r="P939" s="151">
        <f t="shared" si="167"/>
        <v>187310375</v>
      </c>
      <c r="R939" s="152">
        <f>SUM('[1]gastos ctas'!E939+[2]gctas!E939+[6]ct!E939)</f>
        <v>-479000000</v>
      </c>
      <c r="S939" s="191">
        <f t="shared" si="161"/>
        <v>0</v>
      </c>
    </row>
    <row r="940" spans="1:19" ht="26.25" x14ac:dyDescent="0.25">
      <c r="A940" s="147">
        <v>3311403240751</v>
      </c>
      <c r="B940" s="33" t="s">
        <v>1014</v>
      </c>
      <c r="C940" s="148"/>
      <c r="D940" s="149">
        <f>SUM(D941)</f>
        <v>21127709000</v>
      </c>
      <c r="E940" s="149">
        <f>SUM(E941)</f>
        <v>-200452800</v>
      </c>
      <c r="F940" s="150">
        <f t="shared" si="165"/>
        <v>20927256200</v>
      </c>
      <c r="G940" s="25">
        <f t="shared" si="160"/>
        <v>8.099528577316463E-2</v>
      </c>
      <c r="H940" s="149">
        <f>SUM(H941)</f>
        <v>0</v>
      </c>
      <c r="I940" s="151">
        <f t="shared" si="166"/>
        <v>20927256200</v>
      </c>
      <c r="J940" s="149">
        <f>SUM(J941)</f>
        <v>259244750</v>
      </c>
      <c r="K940" s="25">
        <f t="shared" si="162"/>
        <v>1.2387899661686179</v>
      </c>
      <c r="L940" s="150">
        <f t="shared" si="168"/>
        <v>3304197293</v>
      </c>
      <c r="M940" s="25">
        <f t="shared" si="163"/>
        <v>15.788965650451587</v>
      </c>
      <c r="N940" s="149">
        <f>SUM(N941)</f>
        <v>3563442043</v>
      </c>
      <c r="O940" s="25">
        <f t="shared" si="164"/>
        <v>17.027755616620205</v>
      </c>
      <c r="P940" s="151">
        <f t="shared" si="167"/>
        <v>17363814157</v>
      </c>
      <c r="R940" s="152">
        <f>SUM('[1]gastos ctas'!E940+[2]gctas!E940+[6]ct!E940)</f>
        <v>-200452800</v>
      </c>
      <c r="S940" s="191">
        <f t="shared" si="161"/>
        <v>0</v>
      </c>
    </row>
    <row r="941" spans="1:19" ht="26.25" x14ac:dyDescent="0.25">
      <c r="A941" s="147">
        <v>3311403240751210</v>
      </c>
      <c r="B941" s="33" t="s">
        <v>1014</v>
      </c>
      <c r="C941" s="148"/>
      <c r="D941" s="152">
        <f>SUM('[1]gastos ctas'!D941+[2]gctas!D941+[6]ct!D941)</f>
        <v>21127709000</v>
      </c>
      <c r="E941" s="152">
        <f>SUM('[1]gastos ctas'!E941+[2]gctas!E941+[6]ct!E941)</f>
        <v>-200452800</v>
      </c>
      <c r="F941" s="150">
        <f t="shared" si="165"/>
        <v>20927256200</v>
      </c>
      <c r="G941" s="25">
        <f t="shared" si="160"/>
        <v>8.099528577316463E-2</v>
      </c>
      <c r="H941" s="152"/>
      <c r="I941" s="151">
        <f t="shared" si="166"/>
        <v>20927256200</v>
      </c>
      <c r="J941" s="152">
        <f>SUM('[1]gastos ctas'!J941+[2]gctas!J941+[6]ct!J941)</f>
        <v>259244750</v>
      </c>
      <c r="K941" s="25">
        <f t="shared" si="162"/>
        <v>1.2387899661686179</v>
      </c>
      <c r="L941" s="150">
        <f t="shared" si="168"/>
        <v>3304197293</v>
      </c>
      <c r="M941" s="25">
        <f t="shared" si="163"/>
        <v>15.788965650451587</v>
      </c>
      <c r="N941" s="152">
        <f>SUM('[1]gastos ctas'!N941+[2]gctas!N941+[6]ct!N941)</f>
        <v>3563442043</v>
      </c>
      <c r="O941" s="25">
        <f t="shared" si="164"/>
        <v>17.027755616620205</v>
      </c>
      <c r="P941" s="151">
        <f t="shared" si="167"/>
        <v>17363814157</v>
      </c>
      <c r="R941" s="152">
        <f>SUM('[1]gastos ctas'!E941+[2]gctas!E941+[6]ct!E941)</f>
        <v>-200452800</v>
      </c>
      <c r="S941" s="191">
        <f t="shared" si="161"/>
        <v>0</v>
      </c>
    </row>
    <row r="942" spans="1:19" x14ac:dyDescent="0.25">
      <c r="A942" s="147">
        <v>3311403240755</v>
      </c>
      <c r="B942" s="33" t="s">
        <v>1015</v>
      </c>
      <c r="C942" s="148"/>
      <c r="D942" s="149">
        <f>SUM(D943)</f>
        <v>131536000</v>
      </c>
      <c r="E942" s="149">
        <f>SUM(E943)</f>
        <v>172464000</v>
      </c>
      <c r="F942" s="150">
        <f t="shared" si="165"/>
        <v>304000000</v>
      </c>
      <c r="G942" s="25">
        <f t="shared" si="160"/>
        <v>1.1765788424304782E-3</v>
      </c>
      <c r="H942" s="149">
        <f>SUM(H943)</f>
        <v>0</v>
      </c>
      <c r="I942" s="151">
        <f t="shared" si="166"/>
        <v>304000000</v>
      </c>
      <c r="J942" s="149">
        <f>SUM(J943)</f>
        <v>44627103</v>
      </c>
      <c r="K942" s="25">
        <f t="shared" si="162"/>
        <v>14.679968092105264</v>
      </c>
      <c r="L942" s="150">
        <f t="shared" si="168"/>
        <v>197266826</v>
      </c>
      <c r="M942" s="25">
        <f t="shared" si="163"/>
        <v>64.890403289473682</v>
      </c>
      <c r="N942" s="149">
        <f>SUM(N943)</f>
        <v>241893929</v>
      </c>
      <c r="O942" s="25">
        <f t="shared" si="164"/>
        <v>79.570371381578951</v>
      </c>
      <c r="P942" s="151">
        <f t="shared" si="167"/>
        <v>62106071</v>
      </c>
      <c r="R942" s="152">
        <f>SUM('[1]gastos ctas'!E942+[2]gctas!E942+[6]ct!E942)</f>
        <v>172464000</v>
      </c>
      <c r="S942" s="191">
        <f t="shared" si="161"/>
        <v>0</v>
      </c>
    </row>
    <row r="943" spans="1:19" x14ac:dyDescent="0.25">
      <c r="A943" s="147">
        <v>3311403240755210</v>
      </c>
      <c r="B943" s="33" t="s">
        <v>1016</v>
      </c>
      <c r="C943" s="148"/>
      <c r="D943" s="152">
        <f>SUM('[1]gastos ctas'!D943+[2]gctas!D943+[6]ct!D943)</f>
        <v>131536000</v>
      </c>
      <c r="E943" s="152">
        <f>SUM('[1]gastos ctas'!E943+[2]gctas!E943+[6]ct!E943)</f>
        <v>172464000</v>
      </c>
      <c r="F943" s="150">
        <f t="shared" si="165"/>
        <v>304000000</v>
      </c>
      <c r="G943" s="25">
        <f t="shared" si="160"/>
        <v>1.1765788424304782E-3</v>
      </c>
      <c r="H943" s="152"/>
      <c r="I943" s="151">
        <f t="shared" si="166"/>
        <v>304000000</v>
      </c>
      <c r="J943" s="152">
        <f>SUM('[1]gastos ctas'!J943+[2]gctas!J943+[6]ct!J943)</f>
        <v>44627103</v>
      </c>
      <c r="K943" s="25">
        <f t="shared" si="162"/>
        <v>14.679968092105264</v>
      </c>
      <c r="L943" s="150">
        <f t="shared" si="168"/>
        <v>197266826</v>
      </c>
      <c r="M943" s="25">
        <f t="shared" si="163"/>
        <v>64.890403289473682</v>
      </c>
      <c r="N943" s="152">
        <f>SUM('[1]gastos ctas'!N943+[2]gctas!N943+[6]ct!N943)</f>
        <v>241893929</v>
      </c>
      <c r="O943" s="25">
        <f t="shared" si="164"/>
        <v>79.570371381578951</v>
      </c>
      <c r="P943" s="151">
        <f t="shared" si="167"/>
        <v>62106071</v>
      </c>
      <c r="R943" s="152">
        <f>SUM('[1]gastos ctas'!E943+[2]gctas!E943+[6]ct!E943)</f>
        <v>172464000</v>
      </c>
      <c r="S943" s="191">
        <f t="shared" si="161"/>
        <v>0</v>
      </c>
    </row>
    <row r="944" spans="1:19" x14ac:dyDescent="0.25">
      <c r="A944" s="175">
        <v>3311403240770</v>
      </c>
      <c r="B944" s="33" t="s">
        <v>1017</v>
      </c>
      <c r="C944" s="148"/>
      <c r="D944" s="149">
        <f>SUM(D945)</f>
        <v>960000000</v>
      </c>
      <c r="E944" s="149">
        <f>SUM(E945)</f>
        <v>0</v>
      </c>
      <c r="F944" s="150">
        <f t="shared" si="165"/>
        <v>960000000</v>
      </c>
      <c r="G944" s="25">
        <f t="shared" si="160"/>
        <v>3.7155121339909839E-3</v>
      </c>
      <c r="H944" s="149">
        <f>SUM(H945)</f>
        <v>0</v>
      </c>
      <c r="I944" s="151">
        <f t="shared" si="166"/>
        <v>960000000</v>
      </c>
      <c r="J944" s="149">
        <f>SUM(J945)</f>
        <v>0</v>
      </c>
      <c r="K944" s="25">
        <f t="shared" si="162"/>
        <v>0</v>
      </c>
      <c r="L944" s="150">
        <f t="shared" si="168"/>
        <v>0</v>
      </c>
      <c r="M944" s="25">
        <f t="shared" si="163"/>
        <v>0</v>
      </c>
      <c r="N944" s="149">
        <f>SUM(N945)</f>
        <v>0</v>
      </c>
      <c r="O944" s="25">
        <f t="shared" si="164"/>
        <v>0</v>
      </c>
      <c r="P944" s="151">
        <f t="shared" si="167"/>
        <v>960000000</v>
      </c>
      <c r="R944" s="152">
        <f>SUM('[1]gastos ctas'!E944+[2]gctas!E944+[6]ct!E944)</f>
        <v>0</v>
      </c>
      <c r="S944" s="191">
        <f t="shared" si="161"/>
        <v>0</v>
      </c>
    </row>
    <row r="945" spans="1:19" x14ac:dyDescent="0.25">
      <c r="A945" s="175">
        <v>3311403240770210</v>
      </c>
      <c r="B945" s="33" t="s">
        <v>1017</v>
      </c>
      <c r="C945" s="148"/>
      <c r="D945" s="152">
        <f>SUM('[1]gastos ctas'!D945+[2]gctas!D945+[6]ct!D945)</f>
        <v>960000000</v>
      </c>
      <c r="E945" s="152">
        <f>SUM('[1]gastos ctas'!E945+[2]gctas!E945+[6]ct!E945)</f>
        <v>0</v>
      </c>
      <c r="F945" s="150">
        <f t="shared" si="165"/>
        <v>960000000</v>
      </c>
      <c r="G945" s="25">
        <f t="shared" si="160"/>
        <v>3.7155121339909839E-3</v>
      </c>
      <c r="H945" s="152"/>
      <c r="I945" s="151">
        <f t="shared" si="166"/>
        <v>960000000</v>
      </c>
      <c r="J945" s="152">
        <f>SUM('[1]gastos ctas'!J945+[2]gctas!J945+[6]ct!J945)</f>
        <v>0</v>
      </c>
      <c r="K945" s="25">
        <f t="shared" si="162"/>
        <v>0</v>
      </c>
      <c r="L945" s="150">
        <f t="shared" si="168"/>
        <v>0</v>
      </c>
      <c r="M945" s="25">
        <f t="shared" si="163"/>
        <v>0</v>
      </c>
      <c r="N945" s="152">
        <f>SUM('[1]gastos ctas'!N945+[2]gctas!N945+[6]ct!N945)</f>
        <v>0</v>
      </c>
      <c r="O945" s="25">
        <f t="shared" si="164"/>
        <v>0</v>
      </c>
      <c r="P945" s="151">
        <f t="shared" si="167"/>
        <v>960000000</v>
      </c>
      <c r="R945" s="152">
        <f>SUM('[1]gastos ctas'!E945+[2]gctas!E945+[6]ct!E945)</f>
        <v>0</v>
      </c>
      <c r="S945" s="191">
        <f t="shared" si="161"/>
        <v>0</v>
      </c>
    </row>
    <row r="946" spans="1:19" ht="26.25" x14ac:dyDescent="0.25">
      <c r="A946" s="175">
        <v>3311403240775</v>
      </c>
      <c r="B946" s="156" t="s">
        <v>1018</v>
      </c>
      <c r="C946" s="148"/>
      <c r="D946" s="149">
        <f>SUM(D947)</f>
        <v>500000000</v>
      </c>
      <c r="E946" s="149">
        <f>SUM(E947)</f>
        <v>0</v>
      </c>
      <c r="F946" s="150">
        <f t="shared" si="165"/>
        <v>500000000</v>
      </c>
      <c r="G946" s="25">
        <f t="shared" si="160"/>
        <v>1.9351625697869709E-3</v>
      </c>
      <c r="H946" s="149">
        <f>SUM(H947)</f>
        <v>0</v>
      </c>
      <c r="I946" s="151">
        <f t="shared" si="166"/>
        <v>500000000</v>
      </c>
      <c r="J946" s="149">
        <f>SUM(J947)</f>
        <v>25000000</v>
      </c>
      <c r="K946" s="25">
        <f t="shared" si="162"/>
        <v>5</v>
      </c>
      <c r="L946" s="150">
        <f t="shared" si="168"/>
        <v>59566666</v>
      </c>
      <c r="M946" s="25">
        <f t="shared" si="163"/>
        <v>11.9133332</v>
      </c>
      <c r="N946" s="149">
        <f>SUM(N947)</f>
        <v>84566666</v>
      </c>
      <c r="O946" s="25">
        <f t="shared" si="164"/>
        <v>16.9133332</v>
      </c>
      <c r="P946" s="151">
        <f t="shared" si="167"/>
        <v>415433334</v>
      </c>
      <c r="R946" s="152">
        <f>SUM('[1]gastos ctas'!E946+[2]gctas!E946+[6]ct!E946)</f>
        <v>0</v>
      </c>
      <c r="S946" s="191">
        <f t="shared" si="161"/>
        <v>0</v>
      </c>
    </row>
    <row r="947" spans="1:19" ht="26.25" x14ac:dyDescent="0.25">
      <c r="A947" s="175">
        <v>3311403240775210</v>
      </c>
      <c r="B947" s="156" t="s">
        <v>1019</v>
      </c>
      <c r="C947" s="148"/>
      <c r="D947" s="152">
        <f>SUM('[1]gastos ctas'!D947+[2]gctas!D947+[6]ct!D947)</f>
        <v>500000000</v>
      </c>
      <c r="E947" s="152">
        <f>SUM('[1]gastos ctas'!E947+[2]gctas!E947+[6]ct!E947)</f>
        <v>0</v>
      </c>
      <c r="F947" s="150">
        <f t="shared" si="165"/>
        <v>500000000</v>
      </c>
      <c r="G947" s="25">
        <f t="shared" si="160"/>
        <v>1.9351625697869709E-3</v>
      </c>
      <c r="H947" s="152"/>
      <c r="I947" s="151">
        <f t="shared" si="166"/>
        <v>500000000</v>
      </c>
      <c r="J947" s="152">
        <f>SUM('[1]gastos ctas'!J947+[2]gctas!J947+[6]ct!J947)</f>
        <v>25000000</v>
      </c>
      <c r="K947" s="25">
        <f t="shared" si="162"/>
        <v>5</v>
      </c>
      <c r="L947" s="150">
        <f t="shared" si="168"/>
        <v>59566666</v>
      </c>
      <c r="M947" s="25">
        <f t="shared" si="163"/>
        <v>11.9133332</v>
      </c>
      <c r="N947" s="152">
        <f>SUM('[1]gastos ctas'!N947+[2]gctas!N947+[6]ct!N947)</f>
        <v>84566666</v>
      </c>
      <c r="O947" s="25">
        <f t="shared" si="164"/>
        <v>16.9133332</v>
      </c>
      <c r="P947" s="151">
        <f t="shared" si="167"/>
        <v>415433334</v>
      </c>
      <c r="R947" s="152">
        <f>SUM('[1]gastos ctas'!E947+[2]gctas!E947+[6]ct!E947)</f>
        <v>0</v>
      </c>
      <c r="S947" s="191">
        <f t="shared" si="161"/>
        <v>0</v>
      </c>
    </row>
    <row r="948" spans="1:19" ht="26.25" x14ac:dyDescent="0.25">
      <c r="A948" s="147">
        <v>3311403240778</v>
      </c>
      <c r="B948" s="33" t="s">
        <v>1020</v>
      </c>
      <c r="C948" s="148"/>
      <c r="D948" s="149">
        <f>SUM(D949)</f>
        <v>364150000</v>
      </c>
      <c r="E948" s="149">
        <f>SUM(E949)</f>
        <v>635850000</v>
      </c>
      <c r="F948" s="150">
        <f t="shared" si="165"/>
        <v>1000000000</v>
      </c>
      <c r="G948" s="25">
        <f t="shared" si="160"/>
        <v>3.8703251395739418E-3</v>
      </c>
      <c r="H948" s="149">
        <f>SUM(H949)</f>
        <v>0</v>
      </c>
      <c r="I948" s="151">
        <f t="shared" si="166"/>
        <v>1000000000</v>
      </c>
      <c r="J948" s="149">
        <f>SUM(J949)</f>
        <v>68204727</v>
      </c>
      <c r="K948" s="25">
        <f t="shared" si="162"/>
        <v>6.8204727000000007</v>
      </c>
      <c r="L948" s="150">
        <f t="shared" si="168"/>
        <v>366423666</v>
      </c>
      <c r="M948" s="25">
        <f t="shared" si="163"/>
        <v>36.642366599999995</v>
      </c>
      <c r="N948" s="149">
        <f>SUM(N949)</f>
        <v>434628393</v>
      </c>
      <c r="O948" s="25">
        <f t="shared" si="164"/>
        <v>43.462839299999999</v>
      </c>
      <c r="P948" s="151">
        <f t="shared" si="167"/>
        <v>565371607</v>
      </c>
      <c r="R948" s="152">
        <f>SUM('[1]gastos ctas'!E948+[2]gctas!E948+[6]ct!E948)</f>
        <v>635850000</v>
      </c>
      <c r="S948" s="191">
        <f t="shared" si="161"/>
        <v>0</v>
      </c>
    </row>
    <row r="949" spans="1:19" ht="26.25" x14ac:dyDescent="0.25">
      <c r="A949" s="147">
        <v>3311403240778210</v>
      </c>
      <c r="B949" s="33" t="s">
        <v>1020</v>
      </c>
      <c r="C949" s="148"/>
      <c r="D949" s="152">
        <f>SUM('[1]gastos ctas'!D949+[2]gctas!D949+[6]ct!D949)</f>
        <v>364150000</v>
      </c>
      <c r="E949" s="152">
        <f>SUM('[1]gastos ctas'!E949+[2]gctas!E949+[6]ct!E949)</f>
        <v>635850000</v>
      </c>
      <c r="F949" s="150">
        <f t="shared" si="165"/>
        <v>1000000000</v>
      </c>
      <c r="G949" s="25">
        <f t="shared" si="160"/>
        <v>3.8703251395739418E-3</v>
      </c>
      <c r="H949" s="152"/>
      <c r="I949" s="151">
        <f t="shared" si="166"/>
        <v>1000000000</v>
      </c>
      <c r="J949" s="152">
        <f>SUM('[1]gastos ctas'!J949+[2]gctas!J949+[6]ct!J949)</f>
        <v>68204727</v>
      </c>
      <c r="K949" s="25">
        <f t="shared" si="162"/>
        <v>6.8204727000000007</v>
      </c>
      <c r="L949" s="150">
        <f t="shared" si="168"/>
        <v>366423666</v>
      </c>
      <c r="M949" s="25">
        <f t="shared" si="163"/>
        <v>36.642366599999995</v>
      </c>
      <c r="N949" s="152">
        <f>SUM('[1]gastos ctas'!N949+[2]gctas!N949+[6]ct!N949)</f>
        <v>434628393</v>
      </c>
      <c r="O949" s="25">
        <f t="shared" si="164"/>
        <v>43.462839299999999</v>
      </c>
      <c r="P949" s="151">
        <f t="shared" si="167"/>
        <v>565371607</v>
      </c>
      <c r="R949" s="152">
        <f>SUM('[1]gastos ctas'!E949+[2]gctas!E949+[6]ct!E949)</f>
        <v>635850000</v>
      </c>
      <c r="S949" s="191">
        <f t="shared" si="161"/>
        <v>0</v>
      </c>
    </row>
    <row r="950" spans="1:19" ht="26.25" x14ac:dyDescent="0.25">
      <c r="A950" s="147">
        <v>3311403240786</v>
      </c>
      <c r="B950" s="33" t="s">
        <v>1021</v>
      </c>
      <c r="C950" s="148"/>
      <c r="D950" s="149">
        <f>SUM(D951)</f>
        <v>1302218000</v>
      </c>
      <c r="E950" s="149">
        <f>SUM(E951)</f>
        <v>0</v>
      </c>
      <c r="F950" s="150">
        <f t="shared" si="165"/>
        <v>1302218000</v>
      </c>
      <c r="G950" s="25">
        <f t="shared" si="160"/>
        <v>5.0400070626056993E-3</v>
      </c>
      <c r="H950" s="149">
        <f>SUM(H951)</f>
        <v>0</v>
      </c>
      <c r="I950" s="151">
        <f t="shared" si="166"/>
        <v>1302218000</v>
      </c>
      <c r="J950" s="149">
        <f>SUM(J951)</f>
        <v>84650787</v>
      </c>
      <c r="K950" s="25">
        <f t="shared" si="162"/>
        <v>6.5005081330468482</v>
      </c>
      <c r="L950" s="150">
        <f t="shared" si="168"/>
        <v>316942955</v>
      </c>
      <c r="M950" s="25">
        <f t="shared" si="163"/>
        <v>24.338701738111439</v>
      </c>
      <c r="N950" s="149">
        <f>SUM(N951)</f>
        <v>401593742</v>
      </c>
      <c r="O950" s="25">
        <f t="shared" si="164"/>
        <v>30.839209871158285</v>
      </c>
      <c r="P950" s="151">
        <f t="shared" si="167"/>
        <v>900624258</v>
      </c>
      <c r="R950" s="152">
        <f>SUM('[1]gastos ctas'!E950+[2]gctas!E950+[6]ct!E950)</f>
        <v>0</v>
      </c>
      <c r="S950" s="191">
        <f t="shared" si="161"/>
        <v>0</v>
      </c>
    </row>
    <row r="951" spans="1:19" ht="26.25" x14ac:dyDescent="0.25">
      <c r="A951" s="147">
        <v>3311403240786210</v>
      </c>
      <c r="B951" s="33" t="s">
        <v>1021</v>
      </c>
      <c r="C951" s="148"/>
      <c r="D951" s="152">
        <f>SUM('[1]gastos ctas'!D951+[2]gctas!D951+[6]ct!D951)</f>
        <v>1302218000</v>
      </c>
      <c r="E951" s="152">
        <f>SUM('[1]gastos ctas'!E951+[2]gctas!E951+[6]ct!E951)</f>
        <v>0</v>
      </c>
      <c r="F951" s="150">
        <f t="shared" si="165"/>
        <v>1302218000</v>
      </c>
      <c r="G951" s="25">
        <f t="shared" si="160"/>
        <v>5.0400070626056993E-3</v>
      </c>
      <c r="H951" s="152"/>
      <c r="I951" s="151">
        <f t="shared" si="166"/>
        <v>1302218000</v>
      </c>
      <c r="J951" s="152">
        <f>SUM('[1]gastos ctas'!J951+[2]gctas!J951+[6]ct!J951)</f>
        <v>84650787</v>
      </c>
      <c r="K951" s="25">
        <f t="shared" si="162"/>
        <v>6.5005081330468482</v>
      </c>
      <c r="L951" s="150">
        <f t="shared" si="168"/>
        <v>316942955</v>
      </c>
      <c r="M951" s="25">
        <f t="shared" si="163"/>
        <v>24.338701738111439</v>
      </c>
      <c r="N951" s="152">
        <f>SUM('[1]gastos ctas'!N951+[2]gctas!N951+[6]ct!N951)</f>
        <v>401593742</v>
      </c>
      <c r="O951" s="25">
        <f t="shared" si="164"/>
        <v>30.839209871158285</v>
      </c>
      <c r="P951" s="151">
        <f t="shared" si="167"/>
        <v>900624258</v>
      </c>
      <c r="R951" s="152">
        <f>SUM('[1]gastos ctas'!E951+[2]gctas!E951+[6]ct!E951)</f>
        <v>0</v>
      </c>
      <c r="S951" s="191">
        <f t="shared" si="161"/>
        <v>0</v>
      </c>
    </row>
    <row r="952" spans="1:19" ht="51.75" x14ac:dyDescent="0.25">
      <c r="A952" s="147">
        <v>3311403240817</v>
      </c>
      <c r="B952" s="33" t="s">
        <v>1022</v>
      </c>
      <c r="C952" s="148"/>
      <c r="D952" s="149">
        <f>SUM(D953:D954)</f>
        <v>1084000000</v>
      </c>
      <c r="E952" s="149">
        <f>SUM(E953:E954)</f>
        <v>0</v>
      </c>
      <c r="F952" s="150">
        <f t="shared" si="165"/>
        <v>1084000000</v>
      </c>
      <c r="G952" s="25">
        <f t="shared" si="160"/>
        <v>4.1954324512981532E-3</v>
      </c>
      <c r="H952" s="149">
        <f>SUM(H953:H954)</f>
        <v>0</v>
      </c>
      <c r="I952" s="151">
        <f t="shared" si="166"/>
        <v>1084000000</v>
      </c>
      <c r="J952" s="149">
        <f>SUM(J953:J954)</f>
        <v>61088957</v>
      </c>
      <c r="K952" s="25">
        <f t="shared" si="162"/>
        <v>5.6355126383763841</v>
      </c>
      <c r="L952" s="150">
        <f t="shared" si="168"/>
        <v>653010143</v>
      </c>
      <c r="M952" s="25">
        <f t="shared" si="163"/>
        <v>60.24078809963099</v>
      </c>
      <c r="N952" s="149">
        <f>SUM(N953:N954)</f>
        <v>714099100</v>
      </c>
      <c r="O952" s="25">
        <f t="shared" si="164"/>
        <v>65.876300738007373</v>
      </c>
      <c r="P952" s="151">
        <f t="shared" si="167"/>
        <v>369900900</v>
      </c>
      <c r="R952" s="152">
        <f>SUM('[1]gastos ctas'!E952+[2]gctas!E952+[6]ct!E952)</f>
        <v>0</v>
      </c>
      <c r="S952" s="191">
        <f t="shared" si="161"/>
        <v>0</v>
      </c>
    </row>
    <row r="953" spans="1:19" ht="51.75" x14ac:dyDescent="0.25">
      <c r="A953" s="147">
        <v>3311403240817210</v>
      </c>
      <c r="B953" s="33" t="s">
        <v>1022</v>
      </c>
      <c r="C953" s="148"/>
      <c r="D953" s="152">
        <f>SUM('[1]gastos ctas'!D953+[2]gctas!D953+[6]ct!D953)</f>
        <v>353201000</v>
      </c>
      <c r="E953" s="152">
        <f>SUM('[1]gastos ctas'!E953+[2]gctas!E953+[6]ct!E953)</f>
        <v>0</v>
      </c>
      <c r="F953" s="150">
        <f t="shared" si="165"/>
        <v>353201000</v>
      </c>
      <c r="G953" s="25">
        <f t="shared" si="160"/>
        <v>1.3670027096226555E-3</v>
      </c>
      <c r="H953" s="152"/>
      <c r="I953" s="151">
        <f t="shared" si="166"/>
        <v>353201000</v>
      </c>
      <c r="J953" s="152">
        <f>SUM('[1]gastos ctas'!J953+[2]gctas!J953+[6]ct!J953)</f>
        <v>13411286</v>
      </c>
      <c r="K953" s="25">
        <f t="shared" si="162"/>
        <v>3.7970690909708638</v>
      </c>
      <c r="L953" s="150">
        <f t="shared" si="168"/>
        <v>127420614</v>
      </c>
      <c r="M953" s="25">
        <f t="shared" si="163"/>
        <v>36.075949388591766</v>
      </c>
      <c r="N953" s="152">
        <f>SUM('[1]gastos ctas'!N953+[2]gctas!N953+[6]ct!N953)</f>
        <v>140831900</v>
      </c>
      <c r="O953" s="25">
        <f t="shared" si="164"/>
        <v>39.873018479562624</v>
      </c>
      <c r="P953" s="151">
        <f t="shared" si="167"/>
        <v>212369100</v>
      </c>
      <c r="R953" s="152">
        <f>SUM('[1]gastos ctas'!E953+[2]gctas!E953+[6]ct!E953)</f>
        <v>0</v>
      </c>
      <c r="S953" s="191">
        <f t="shared" si="161"/>
        <v>0</v>
      </c>
    </row>
    <row r="954" spans="1:19" ht="51.75" x14ac:dyDescent="0.25">
      <c r="A954" s="147">
        <v>3311403240817210</v>
      </c>
      <c r="B954" s="33" t="s">
        <v>1022</v>
      </c>
      <c r="C954" s="148"/>
      <c r="D954" s="152">
        <f>SUM('[1]gastos ctas'!D954+[2]gctas!D954+[6]ct!D954)</f>
        <v>730799000</v>
      </c>
      <c r="E954" s="152">
        <f>SUM('[1]gastos ctas'!E954+[2]gctas!E954+[6]ct!E954)</f>
        <v>0</v>
      </c>
      <c r="F954" s="150">
        <f t="shared" si="165"/>
        <v>730799000</v>
      </c>
      <c r="G954" s="25">
        <f t="shared" si="160"/>
        <v>2.8284297416754966E-3</v>
      </c>
      <c r="H954" s="152"/>
      <c r="I954" s="151">
        <f t="shared" si="166"/>
        <v>730799000</v>
      </c>
      <c r="J954" s="152">
        <f>SUM('[1]gastos ctas'!J954+[2]gctas!J954+[6]ct!J954)</f>
        <v>47677671</v>
      </c>
      <c r="K954" s="25">
        <f t="shared" si="162"/>
        <v>6.5240471046074227</v>
      </c>
      <c r="L954" s="150">
        <f t="shared" si="168"/>
        <v>525589529</v>
      </c>
      <c r="M954" s="25">
        <f t="shared" si="163"/>
        <v>71.91984786514486</v>
      </c>
      <c r="N954" s="152">
        <f>SUM('[1]gastos ctas'!N954+[2]gctas!N954+[6]ct!N954)</f>
        <v>573267200</v>
      </c>
      <c r="O954" s="25">
        <f t="shared" si="164"/>
        <v>78.443894969752279</v>
      </c>
      <c r="P954" s="151">
        <f t="shared" si="167"/>
        <v>157531800</v>
      </c>
      <c r="R954" s="152">
        <f>SUM('[1]gastos ctas'!E954+[2]gctas!E954+[6]ct!E954)</f>
        <v>0</v>
      </c>
      <c r="S954" s="191">
        <f t="shared" si="161"/>
        <v>0</v>
      </c>
    </row>
    <row r="955" spans="1:19" x14ac:dyDescent="0.25">
      <c r="A955" s="175">
        <v>3311403240853</v>
      </c>
      <c r="B955" s="33" t="s">
        <v>1023</v>
      </c>
      <c r="C955" s="148"/>
      <c r="D955" s="149">
        <f>SUM(D956)</f>
        <v>1479236000</v>
      </c>
      <c r="E955" s="149">
        <f>SUM(E956)</f>
        <v>0</v>
      </c>
      <c r="F955" s="150">
        <f t="shared" si="165"/>
        <v>1479236000</v>
      </c>
      <c r="G955" s="25">
        <f t="shared" ref="G955:G1020" si="169">IF(OR(F955=0,F$7=0),0,F955/F$7)*100</f>
        <v>5.7251242781627991E-3</v>
      </c>
      <c r="H955" s="149">
        <f>SUM(H956)</f>
        <v>0</v>
      </c>
      <c r="I955" s="151">
        <f t="shared" si="166"/>
        <v>1479236000</v>
      </c>
      <c r="J955" s="149">
        <f>SUM(J956)</f>
        <v>24475000</v>
      </c>
      <c r="K955" s="25">
        <f t="shared" si="162"/>
        <v>1.6545703322525953</v>
      </c>
      <c r="L955" s="150">
        <f t="shared" si="168"/>
        <v>369975000</v>
      </c>
      <c r="M955" s="25">
        <f t="shared" si="163"/>
        <v>25.01122200919934</v>
      </c>
      <c r="N955" s="149">
        <f>SUM(N956)</f>
        <v>394450000</v>
      </c>
      <c r="O955" s="25">
        <f t="shared" si="164"/>
        <v>26.665792341451937</v>
      </c>
      <c r="P955" s="151">
        <f t="shared" si="167"/>
        <v>1084786000</v>
      </c>
      <c r="R955" s="152">
        <f>SUM('[1]gastos ctas'!E955+[2]gctas!E955+[6]ct!E955)</f>
        <v>0</v>
      </c>
      <c r="S955" s="191">
        <f t="shared" si="161"/>
        <v>0</v>
      </c>
    </row>
    <row r="956" spans="1:19" x14ac:dyDescent="0.25">
      <c r="A956" s="175">
        <v>3311403240853210</v>
      </c>
      <c r="B956" s="33" t="s">
        <v>1023</v>
      </c>
      <c r="C956" s="148"/>
      <c r="D956" s="152">
        <f>SUM('[1]gastos ctas'!D956+[2]gctas!D956+[6]ct!D956)</f>
        <v>1479236000</v>
      </c>
      <c r="E956" s="152">
        <f>SUM('[1]gastos ctas'!E956+[2]gctas!E956+[6]ct!E956)</f>
        <v>0</v>
      </c>
      <c r="F956" s="150">
        <f t="shared" si="165"/>
        <v>1479236000</v>
      </c>
      <c r="G956" s="25">
        <f t="shared" si="169"/>
        <v>5.7251242781627991E-3</v>
      </c>
      <c r="H956" s="152"/>
      <c r="I956" s="151">
        <f t="shared" si="166"/>
        <v>1479236000</v>
      </c>
      <c r="J956" s="152">
        <f>SUM('[1]gastos ctas'!J956+[2]gctas!J956+[6]ct!J956)</f>
        <v>24475000</v>
      </c>
      <c r="K956" s="25">
        <f t="shared" si="162"/>
        <v>1.6545703322525953</v>
      </c>
      <c r="L956" s="150">
        <f t="shared" si="168"/>
        <v>369975000</v>
      </c>
      <c r="M956" s="25">
        <f t="shared" si="163"/>
        <v>25.01122200919934</v>
      </c>
      <c r="N956" s="152">
        <f>SUM('[1]gastos ctas'!N956+[2]gctas!N956+[6]ct!N956)</f>
        <v>394450000</v>
      </c>
      <c r="O956" s="25">
        <f t="shared" si="164"/>
        <v>26.665792341451937</v>
      </c>
      <c r="P956" s="151">
        <f t="shared" si="167"/>
        <v>1084786000</v>
      </c>
      <c r="R956" s="152">
        <f>SUM('[1]gastos ctas'!E956+[2]gctas!E956+[6]ct!E956)</f>
        <v>0</v>
      </c>
      <c r="S956" s="191">
        <f t="shared" si="161"/>
        <v>0</v>
      </c>
    </row>
    <row r="957" spans="1:19" x14ac:dyDescent="0.25">
      <c r="A957" s="175">
        <v>3311403240857</v>
      </c>
      <c r="B957" s="33" t="s">
        <v>1024</v>
      </c>
      <c r="C957" s="148"/>
      <c r="D957" s="149">
        <f>SUM(D958)</f>
        <v>783133000</v>
      </c>
      <c r="E957" s="149">
        <f>SUM(E958)</f>
        <v>0</v>
      </c>
      <c r="F957" s="150">
        <f t="shared" si="165"/>
        <v>783133000</v>
      </c>
      <c r="G957" s="25">
        <f t="shared" si="169"/>
        <v>3.0309793375299593E-3</v>
      </c>
      <c r="H957" s="149">
        <f>SUM(H958)</f>
        <v>0</v>
      </c>
      <c r="I957" s="151">
        <f t="shared" si="166"/>
        <v>783133000</v>
      </c>
      <c r="J957" s="149">
        <f>SUM(J958)</f>
        <v>19127382</v>
      </c>
      <c r="K957" s="25">
        <f t="shared" si="162"/>
        <v>2.4424180822414585</v>
      </c>
      <c r="L957" s="150">
        <f t="shared" si="168"/>
        <v>247064198</v>
      </c>
      <c r="M957" s="25">
        <f t="shared" si="163"/>
        <v>31.548178661862035</v>
      </c>
      <c r="N957" s="149">
        <f>SUM(N958)</f>
        <v>266191580</v>
      </c>
      <c r="O957" s="25">
        <f t="shared" si="164"/>
        <v>33.990596744103492</v>
      </c>
      <c r="P957" s="151">
        <f t="shared" si="167"/>
        <v>516941420</v>
      </c>
      <c r="R957" s="152">
        <f>SUM('[1]gastos ctas'!E957+[2]gctas!E957+[6]ct!E957)</f>
        <v>0</v>
      </c>
      <c r="S957" s="191">
        <f t="shared" si="161"/>
        <v>0</v>
      </c>
    </row>
    <row r="958" spans="1:19" x14ac:dyDescent="0.25">
      <c r="A958" s="175">
        <v>3311403240857210</v>
      </c>
      <c r="B958" s="33" t="s">
        <v>1024</v>
      </c>
      <c r="C958" s="148"/>
      <c r="D958" s="152">
        <f>SUM('[1]gastos ctas'!D958+[2]gctas!D958+[6]ct!D958)</f>
        <v>783133000</v>
      </c>
      <c r="E958" s="152">
        <f>SUM('[1]gastos ctas'!E958+[2]gctas!E958+[6]ct!E958)</f>
        <v>0</v>
      </c>
      <c r="F958" s="150">
        <f t="shared" si="165"/>
        <v>783133000</v>
      </c>
      <c r="G958" s="25">
        <f t="shared" si="169"/>
        <v>3.0309793375299593E-3</v>
      </c>
      <c r="H958" s="152"/>
      <c r="I958" s="151">
        <f t="shared" si="166"/>
        <v>783133000</v>
      </c>
      <c r="J958" s="152">
        <f>SUM('[1]gastos ctas'!J958+[2]gctas!J958+[6]ct!J958)</f>
        <v>19127382</v>
      </c>
      <c r="K958" s="25">
        <f t="shared" si="162"/>
        <v>2.4424180822414585</v>
      </c>
      <c r="L958" s="150">
        <f t="shared" si="168"/>
        <v>247064198</v>
      </c>
      <c r="M958" s="25">
        <f t="shared" si="163"/>
        <v>31.548178661862035</v>
      </c>
      <c r="N958" s="152">
        <f>SUM('[1]gastos ctas'!N958+[2]gctas!N958+[6]ct!N958)</f>
        <v>266191580</v>
      </c>
      <c r="O958" s="25">
        <f t="shared" si="164"/>
        <v>33.990596744103492</v>
      </c>
      <c r="P958" s="151">
        <f t="shared" si="167"/>
        <v>516941420</v>
      </c>
      <c r="R958" s="152">
        <f>SUM('[1]gastos ctas'!E958+[2]gctas!E958+[6]ct!E958)</f>
        <v>0</v>
      </c>
      <c r="S958" s="191">
        <f t="shared" si="161"/>
        <v>0</v>
      </c>
    </row>
    <row r="959" spans="1:19" ht="39" x14ac:dyDescent="0.25">
      <c r="A959" s="175">
        <v>3311403240870</v>
      </c>
      <c r="B959" s="33" t="s">
        <v>1025</v>
      </c>
      <c r="C959" s="148"/>
      <c r="D959" s="149">
        <f>SUM(D960:D962)</f>
        <v>5046806000</v>
      </c>
      <c r="E959" s="149">
        <f>SUM(E960:E962)</f>
        <v>0</v>
      </c>
      <c r="F959" s="150">
        <f t="shared" si="165"/>
        <v>5046806000</v>
      </c>
      <c r="G959" s="25">
        <f t="shared" si="169"/>
        <v>1.9532780136352606E-2</v>
      </c>
      <c r="H959" s="149">
        <f>SUM(H960:H962)</f>
        <v>0</v>
      </c>
      <c r="I959" s="151">
        <f t="shared" si="166"/>
        <v>5046806000</v>
      </c>
      <c r="J959" s="149">
        <f>SUM(J960:J962)</f>
        <v>180133326</v>
      </c>
      <c r="K959" s="25">
        <f t="shared" si="162"/>
        <v>3.5692540192747653</v>
      </c>
      <c r="L959" s="150">
        <f t="shared" si="168"/>
        <v>2306569975</v>
      </c>
      <c r="M959" s="25">
        <f t="shared" si="163"/>
        <v>45.703559340303549</v>
      </c>
      <c r="N959" s="149">
        <f>SUM(N960:N962)</f>
        <v>2486703301</v>
      </c>
      <c r="O959" s="25">
        <f t="shared" si="164"/>
        <v>49.272813359578315</v>
      </c>
      <c r="P959" s="151">
        <f t="shared" si="167"/>
        <v>2560102699</v>
      </c>
      <c r="R959" s="152">
        <f>SUM('[1]gastos ctas'!E959+[2]gctas!E959+[6]ct!E959)</f>
        <v>0</v>
      </c>
      <c r="S959" s="191">
        <f t="shared" si="161"/>
        <v>0</v>
      </c>
    </row>
    <row r="960" spans="1:19" ht="39" x14ac:dyDescent="0.25">
      <c r="A960" s="175">
        <v>3311403240870210</v>
      </c>
      <c r="B960" s="33" t="s">
        <v>1025</v>
      </c>
      <c r="C960" s="148"/>
      <c r="D960" s="152">
        <f>SUM('[1]gastos ctas'!D960+[2]gctas!D960+[6]ct!D960)</f>
        <v>3045488000</v>
      </c>
      <c r="E960" s="152">
        <f>SUM('[1]gastos ctas'!E960+[2]gctas!E960+[6]ct!E960)</f>
        <v>0</v>
      </c>
      <c r="F960" s="150">
        <f t="shared" si="165"/>
        <v>3045488000</v>
      </c>
      <c r="G960" s="25">
        <f t="shared" si="169"/>
        <v>1.1787028768670764E-2</v>
      </c>
      <c r="H960" s="152"/>
      <c r="I960" s="151">
        <f t="shared" si="166"/>
        <v>3045488000</v>
      </c>
      <c r="J960" s="152">
        <f>SUM('[1]gastos ctas'!J960+[2]gctas!J960+[6]ct!J960)</f>
        <v>117104994</v>
      </c>
      <c r="K960" s="25">
        <f t="shared" si="162"/>
        <v>3.8451963691861533</v>
      </c>
      <c r="L960" s="150">
        <f t="shared" si="168"/>
        <v>1400148307</v>
      </c>
      <c r="M960" s="25">
        <f t="shared" si="163"/>
        <v>45.974514002353644</v>
      </c>
      <c r="N960" s="152">
        <f>SUM('[1]gastos ctas'!N960+[2]gctas!N960+[6]ct!N960)</f>
        <v>1517253301</v>
      </c>
      <c r="O960" s="25">
        <f t="shared" si="164"/>
        <v>49.819710371539799</v>
      </c>
      <c r="P960" s="151">
        <f t="shared" si="167"/>
        <v>1528234699</v>
      </c>
      <c r="R960" s="152">
        <f>SUM('[1]gastos ctas'!E960+[2]gctas!E960+[6]ct!E960)</f>
        <v>0</v>
      </c>
      <c r="S960" s="191">
        <f t="shared" si="161"/>
        <v>0</v>
      </c>
    </row>
    <row r="961" spans="1:19" ht="39" x14ac:dyDescent="0.25">
      <c r="A961" s="175">
        <v>3311403240870210</v>
      </c>
      <c r="B961" s="33" t="s">
        <v>1025</v>
      </c>
      <c r="C961" s="148"/>
      <c r="D961" s="152">
        <f>SUM('[1]gastos ctas'!D961+[2]gctas!D961+[6]ct!D961)</f>
        <v>1566250000</v>
      </c>
      <c r="E961" s="152">
        <f>SUM('[1]gastos ctas'!E961+[2]gctas!E961+[6]ct!E961)</f>
        <v>0</v>
      </c>
      <c r="F961" s="150">
        <f t="shared" si="165"/>
        <v>1566250000</v>
      </c>
      <c r="G961" s="25">
        <f t="shared" si="169"/>
        <v>6.0618967498576861E-3</v>
      </c>
      <c r="H961" s="152"/>
      <c r="I961" s="151">
        <f t="shared" si="166"/>
        <v>1566250000</v>
      </c>
      <c r="J961" s="152">
        <f>SUM('[1]gastos ctas'!J961+[2]gctas!J961+[6]ct!J961)</f>
        <v>37776666</v>
      </c>
      <c r="K961" s="25">
        <f t="shared" si="162"/>
        <v>2.4119180207501993</v>
      </c>
      <c r="L961" s="150">
        <f t="shared" si="168"/>
        <v>650223334</v>
      </c>
      <c r="M961" s="25">
        <f t="shared" si="163"/>
        <v>41.51465819632881</v>
      </c>
      <c r="N961" s="152">
        <f>SUM('[1]gastos ctas'!N961+[2]gctas!N961+[6]ct!N961)</f>
        <v>688000000</v>
      </c>
      <c r="O961" s="25">
        <f t="shared" si="164"/>
        <v>43.92657621707901</v>
      </c>
      <c r="P961" s="151">
        <f t="shared" si="167"/>
        <v>878250000</v>
      </c>
      <c r="R961" s="152">
        <f>SUM('[1]gastos ctas'!E961+[2]gctas!E961+[6]ct!E961)</f>
        <v>0</v>
      </c>
      <c r="S961" s="191">
        <f t="shared" si="161"/>
        <v>0</v>
      </c>
    </row>
    <row r="962" spans="1:19" ht="39" x14ac:dyDescent="0.25">
      <c r="A962" s="175">
        <v>3311403240870210</v>
      </c>
      <c r="B962" s="33" t="s">
        <v>1025</v>
      </c>
      <c r="C962" s="148"/>
      <c r="D962" s="152">
        <f>SUM('[1]gastos ctas'!D962+[2]gctas!D962+[6]ct!D962)</f>
        <v>435068000</v>
      </c>
      <c r="E962" s="152">
        <f>SUM('[1]gastos ctas'!E962+[2]gctas!E962+[6]ct!E962)</f>
        <v>0</v>
      </c>
      <c r="F962" s="150">
        <f t="shared" si="165"/>
        <v>435068000</v>
      </c>
      <c r="G962" s="25">
        <f t="shared" si="169"/>
        <v>1.6838546178241558E-3</v>
      </c>
      <c r="H962" s="152"/>
      <c r="I962" s="151">
        <f t="shared" si="166"/>
        <v>435068000</v>
      </c>
      <c r="J962" s="152">
        <f>SUM('[1]gastos ctas'!J962+[2]gctas!J962+[6]ct!J962)</f>
        <v>25251666</v>
      </c>
      <c r="K962" s="25">
        <f t="shared" si="162"/>
        <v>5.8040733862292786</v>
      </c>
      <c r="L962" s="150">
        <f t="shared" si="168"/>
        <v>256198334</v>
      </c>
      <c r="M962" s="25">
        <f t="shared" si="163"/>
        <v>58.886963417212947</v>
      </c>
      <c r="N962" s="152">
        <f>SUM('[1]gastos ctas'!N962+[2]gctas!N962+[6]ct!N962)</f>
        <v>281450000</v>
      </c>
      <c r="O962" s="25">
        <f t="shared" si="164"/>
        <v>64.691036803442231</v>
      </c>
      <c r="P962" s="151">
        <f t="shared" si="167"/>
        <v>153618000</v>
      </c>
      <c r="R962" s="152">
        <f>SUM('[1]gastos ctas'!E962+[2]gctas!E962+[6]ct!E962)</f>
        <v>0</v>
      </c>
      <c r="S962" s="191">
        <f t="shared" si="161"/>
        <v>0</v>
      </c>
    </row>
    <row r="963" spans="1:19" ht="39" x14ac:dyDescent="0.25">
      <c r="A963" s="147">
        <v>331140325</v>
      </c>
      <c r="B963" s="33" t="s">
        <v>1026</v>
      </c>
      <c r="C963" s="148"/>
      <c r="D963" s="149">
        <f>SUM(D964+D966+D968)</f>
        <v>10308533000</v>
      </c>
      <c r="E963" s="149">
        <f>SUM(E964+E966+E968)</f>
        <v>20420000</v>
      </c>
      <c r="F963" s="150">
        <f t="shared" si="165"/>
        <v>10328953000</v>
      </c>
      <c r="G963" s="25">
        <f t="shared" si="169"/>
        <v>3.9976406461377685E-2</v>
      </c>
      <c r="H963" s="149">
        <f>SUM(H964+H966+H968)</f>
        <v>0</v>
      </c>
      <c r="I963" s="151">
        <f t="shared" si="166"/>
        <v>10328953000</v>
      </c>
      <c r="J963" s="149">
        <f>SUM(J964+J966+J968)</f>
        <v>375288516</v>
      </c>
      <c r="K963" s="25">
        <f t="shared" si="162"/>
        <v>3.6333645433375485</v>
      </c>
      <c r="L963" s="150">
        <f t="shared" si="168"/>
        <v>7822217218</v>
      </c>
      <c r="M963" s="25">
        <f t="shared" si="163"/>
        <v>75.73097890947902</v>
      </c>
      <c r="N963" s="149">
        <f>SUM(N964+N966+N968)</f>
        <v>8197505734</v>
      </c>
      <c r="O963" s="25">
        <f t="shared" si="164"/>
        <v>79.36434345281657</v>
      </c>
      <c r="P963" s="151">
        <f t="shared" si="167"/>
        <v>2131447266</v>
      </c>
      <c r="R963" s="152">
        <f>SUM('[1]gastos ctas'!E963+[2]gctas!E963+[6]ct!E963)</f>
        <v>20420000</v>
      </c>
      <c r="S963" s="191">
        <f t="shared" si="161"/>
        <v>0</v>
      </c>
    </row>
    <row r="964" spans="1:19" x14ac:dyDescent="0.25">
      <c r="A964" s="147">
        <v>3311403250711</v>
      </c>
      <c r="B964" s="33" t="s">
        <v>1027</v>
      </c>
      <c r="C964" s="148"/>
      <c r="D964" s="149">
        <f>SUM(D965)</f>
        <v>529580000</v>
      </c>
      <c r="E964" s="149">
        <f>SUM(E965)</f>
        <v>20420000</v>
      </c>
      <c r="F964" s="150">
        <f t="shared" si="165"/>
        <v>550000000</v>
      </c>
      <c r="G964" s="25">
        <f t="shared" si="169"/>
        <v>2.1286788267656678E-3</v>
      </c>
      <c r="H964" s="149">
        <f>SUM(H965)</f>
        <v>0</v>
      </c>
      <c r="I964" s="151">
        <f t="shared" si="166"/>
        <v>550000000</v>
      </c>
      <c r="J964" s="149">
        <f>SUM(J965)</f>
        <v>5149666</v>
      </c>
      <c r="K964" s="25">
        <f t="shared" si="162"/>
        <v>0.93630290909090907</v>
      </c>
      <c r="L964" s="150">
        <f t="shared" si="168"/>
        <v>175030334</v>
      </c>
      <c r="M964" s="25">
        <f t="shared" si="163"/>
        <v>31.823697090909093</v>
      </c>
      <c r="N964" s="149">
        <f>SUM(N965)</f>
        <v>180180000</v>
      </c>
      <c r="O964" s="25">
        <f t="shared" si="164"/>
        <v>32.76</v>
      </c>
      <c r="P964" s="151">
        <f t="shared" si="167"/>
        <v>369820000</v>
      </c>
      <c r="R964" s="152">
        <f>SUM('[1]gastos ctas'!E964+[2]gctas!E964+[6]ct!E964)</f>
        <v>20420000</v>
      </c>
      <c r="S964" s="191">
        <f t="shared" si="161"/>
        <v>0</v>
      </c>
    </row>
    <row r="965" spans="1:19" x14ac:dyDescent="0.25">
      <c r="A965" s="147">
        <v>3311403250711220</v>
      </c>
      <c r="B965" s="33" t="s">
        <v>1027</v>
      </c>
      <c r="C965" s="148"/>
      <c r="D965" s="152">
        <f>SUM('[1]gastos ctas'!D965+[2]gctas!D965+[6]ct!D965)</f>
        <v>529580000</v>
      </c>
      <c r="E965" s="152">
        <f>SUM('[1]gastos ctas'!E965+[2]gctas!E965+[6]ct!E965)</f>
        <v>20420000</v>
      </c>
      <c r="F965" s="150">
        <f t="shared" si="165"/>
        <v>550000000</v>
      </c>
      <c r="G965" s="25">
        <f t="shared" si="169"/>
        <v>2.1286788267656678E-3</v>
      </c>
      <c r="H965" s="152"/>
      <c r="I965" s="151">
        <f t="shared" si="166"/>
        <v>550000000</v>
      </c>
      <c r="J965" s="152">
        <f>SUM('[1]gastos ctas'!J965+[2]gctas!J965+[6]ct!J965)</f>
        <v>5149666</v>
      </c>
      <c r="K965" s="25">
        <f t="shared" si="162"/>
        <v>0.93630290909090907</v>
      </c>
      <c r="L965" s="150">
        <f t="shared" si="168"/>
        <v>175030334</v>
      </c>
      <c r="M965" s="25">
        <f t="shared" si="163"/>
        <v>31.823697090909093</v>
      </c>
      <c r="N965" s="152">
        <f>SUM('[1]gastos ctas'!N965+[2]gctas!N965+[6]ct!N965)</f>
        <v>180180000</v>
      </c>
      <c r="O965" s="25">
        <f t="shared" si="164"/>
        <v>32.76</v>
      </c>
      <c r="P965" s="151">
        <f t="shared" si="167"/>
        <v>369820000</v>
      </c>
      <c r="R965" s="152">
        <f>SUM('[1]gastos ctas'!E965+[2]gctas!E965+[6]ct!E965)</f>
        <v>20420000</v>
      </c>
      <c r="S965" s="191">
        <f t="shared" si="161"/>
        <v>0</v>
      </c>
    </row>
    <row r="966" spans="1:19" ht="26.25" x14ac:dyDescent="0.25">
      <c r="A966" s="147">
        <v>3311403250753</v>
      </c>
      <c r="B966" s="33" t="s">
        <v>1028</v>
      </c>
      <c r="C966" s="148"/>
      <c r="D966" s="149">
        <f>SUM(D967)</f>
        <v>4419223000</v>
      </c>
      <c r="E966" s="149">
        <f>SUM(E967)</f>
        <v>0</v>
      </c>
      <c r="F966" s="150">
        <f t="shared" si="165"/>
        <v>4419223000</v>
      </c>
      <c r="G966" s="25">
        <f t="shared" si="169"/>
        <v>1.7103829874283372E-2</v>
      </c>
      <c r="H966" s="149">
        <f>SUM(H967)</f>
        <v>0</v>
      </c>
      <c r="I966" s="151">
        <f t="shared" si="166"/>
        <v>4419223000</v>
      </c>
      <c r="J966" s="149">
        <f>SUM(J967)</f>
        <v>257583911</v>
      </c>
      <c r="K966" s="25">
        <f t="shared" si="162"/>
        <v>5.8287149347294758</v>
      </c>
      <c r="L966" s="150">
        <f t="shared" si="168"/>
        <v>3310190804</v>
      </c>
      <c r="M966" s="25">
        <f t="shared" si="163"/>
        <v>74.904362237434043</v>
      </c>
      <c r="N966" s="149">
        <f>SUM(N967)</f>
        <v>3567774715</v>
      </c>
      <c r="O966" s="25">
        <f t="shared" si="164"/>
        <v>80.733077172163519</v>
      </c>
      <c r="P966" s="151">
        <f t="shared" si="167"/>
        <v>851448285</v>
      </c>
      <c r="R966" s="152">
        <f>SUM('[1]gastos ctas'!E966+[2]gctas!E966+[6]ct!E966)</f>
        <v>0</v>
      </c>
      <c r="S966" s="191">
        <f t="shared" si="161"/>
        <v>0</v>
      </c>
    </row>
    <row r="967" spans="1:19" ht="26.25" x14ac:dyDescent="0.25">
      <c r="A967" s="147">
        <v>3311403250753220</v>
      </c>
      <c r="B967" s="33" t="s">
        <v>1028</v>
      </c>
      <c r="C967" s="148"/>
      <c r="D967" s="152">
        <f>SUM('[1]gastos ctas'!D967+[2]gctas!D967+[6]ct!D967)</f>
        <v>4419223000</v>
      </c>
      <c r="E967" s="152">
        <f>SUM('[1]gastos ctas'!E967+[2]gctas!E967+[6]ct!E967)</f>
        <v>0</v>
      </c>
      <c r="F967" s="150">
        <f t="shared" si="165"/>
        <v>4419223000</v>
      </c>
      <c r="G967" s="25">
        <f t="shared" si="169"/>
        <v>1.7103829874283372E-2</v>
      </c>
      <c r="H967" s="152"/>
      <c r="I967" s="151">
        <f t="shared" si="166"/>
        <v>4419223000</v>
      </c>
      <c r="J967" s="152">
        <f>SUM('[1]gastos ctas'!J967+[2]gctas!J967+[6]ct!J967)</f>
        <v>257583911</v>
      </c>
      <c r="K967" s="25">
        <f t="shared" si="162"/>
        <v>5.8287149347294758</v>
      </c>
      <c r="L967" s="150">
        <f t="shared" si="168"/>
        <v>3310190804</v>
      </c>
      <c r="M967" s="25">
        <f t="shared" si="163"/>
        <v>74.904362237434043</v>
      </c>
      <c r="N967" s="152">
        <f>SUM('[1]gastos ctas'!N967+[2]gctas!N967+[6]ct!N967)</f>
        <v>3567774715</v>
      </c>
      <c r="O967" s="25">
        <f t="shared" si="164"/>
        <v>80.733077172163519</v>
      </c>
      <c r="P967" s="151">
        <f t="shared" si="167"/>
        <v>851448285</v>
      </c>
      <c r="R967" s="152">
        <f>SUM('[1]gastos ctas'!E967+[2]gctas!E967+[6]ct!E967)</f>
        <v>0</v>
      </c>
      <c r="S967" s="191">
        <f t="shared" si="161"/>
        <v>0</v>
      </c>
    </row>
    <row r="968" spans="1:19" ht="26.25" x14ac:dyDescent="0.25">
      <c r="A968" s="147">
        <v>3311403250823</v>
      </c>
      <c r="B968" s="33" t="s">
        <v>1029</v>
      </c>
      <c r="C968" s="148"/>
      <c r="D968" s="149">
        <f>SUM(D969:D970)</f>
        <v>5359730000</v>
      </c>
      <c r="E968" s="149">
        <f>SUM(E969:E970)</f>
        <v>0</v>
      </c>
      <c r="F968" s="150">
        <f t="shared" si="165"/>
        <v>5359730000</v>
      </c>
      <c r="G968" s="25">
        <f t="shared" si="169"/>
        <v>2.0743897760328641E-2</v>
      </c>
      <c r="H968" s="149">
        <f>SUM(H969:H970)</f>
        <v>0</v>
      </c>
      <c r="I968" s="151">
        <f t="shared" si="166"/>
        <v>5359730000</v>
      </c>
      <c r="J968" s="149">
        <f>SUM(J969:J970)</f>
        <v>112554939</v>
      </c>
      <c r="K968" s="25">
        <f t="shared" si="162"/>
        <v>2.1000113625126637</v>
      </c>
      <c r="L968" s="150">
        <f t="shared" si="168"/>
        <v>4336996080</v>
      </c>
      <c r="M968" s="25">
        <f t="shared" si="163"/>
        <v>80.918182072604409</v>
      </c>
      <c r="N968" s="149">
        <f>SUM(N969:N970)</f>
        <v>4449551019</v>
      </c>
      <c r="O968" s="25">
        <f t="shared" si="164"/>
        <v>83.01819343511707</v>
      </c>
      <c r="P968" s="151">
        <f t="shared" si="167"/>
        <v>910178981</v>
      </c>
      <c r="R968" s="152">
        <f>SUM('[1]gastos ctas'!E968+[2]gctas!E968+[6]ct!E968)</f>
        <v>0</v>
      </c>
      <c r="S968" s="191">
        <f t="shared" ref="S968:S1031" si="170">SUM(E968-R968)</f>
        <v>0</v>
      </c>
    </row>
    <row r="969" spans="1:19" ht="26.25" x14ac:dyDescent="0.25">
      <c r="A969" s="147">
        <v>3311403250823220</v>
      </c>
      <c r="B969" s="33" t="s">
        <v>1029</v>
      </c>
      <c r="C969" s="148"/>
      <c r="D969" s="152">
        <f>SUM('[1]gastos ctas'!D969+[2]gctas!D969+[6]ct!D969)</f>
        <v>5209730000</v>
      </c>
      <c r="E969" s="152">
        <f>SUM('[1]gastos ctas'!E969+[2]gctas!E969+[6]ct!E969)</f>
        <v>0</v>
      </c>
      <c r="F969" s="150">
        <f t="shared" si="165"/>
        <v>5209730000</v>
      </c>
      <c r="G969" s="25">
        <f t="shared" si="169"/>
        <v>2.0163348989392552E-2</v>
      </c>
      <c r="H969" s="152"/>
      <c r="I969" s="151">
        <f t="shared" si="166"/>
        <v>5209730000</v>
      </c>
      <c r="J969" s="152">
        <f>SUM('[1]gastos ctas'!J969+[2]gctas!J969+[6]ct!J969)</f>
        <v>112554939</v>
      </c>
      <c r="K969" s="25">
        <f t="shared" ref="K969:K1032" si="171">IF(OR(J969=0,F969=0),0,J969/F969)*100</f>
        <v>2.1604754756964373</v>
      </c>
      <c r="L969" s="150">
        <f t="shared" si="168"/>
        <v>4336996080</v>
      </c>
      <c r="M969" s="25">
        <f t="shared" ref="M969:M1032" si="172">IF(OR(L969=0,F969=0),0,L969/F969)*100</f>
        <v>83.2480009520647</v>
      </c>
      <c r="N969" s="152">
        <f>SUM('[1]gastos ctas'!N969+[2]gctas!N969+[6]ct!N969)</f>
        <v>4449551019</v>
      </c>
      <c r="O969" s="25">
        <f t="shared" ref="O969:O1032" si="173">IF(OR(N969=0,F969=0),0,N969/F969)*100</f>
        <v>85.40847642776113</v>
      </c>
      <c r="P969" s="151">
        <f t="shared" si="167"/>
        <v>760178981</v>
      </c>
      <c r="R969" s="152">
        <f>SUM('[1]gastos ctas'!E969+[2]gctas!E969+[6]ct!E969)</f>
        <v>0</v>
      </c>
      <c r="S969" s="191">
        <f t="shared" si="170"/>
        <v>0</v>
      </c>
    </row>
    <row r="970" spans="1:19" ht="26.25" x14ac:dyDescent="0.25">
      <c r="A970" s="147">
        <v>3311403250823220</v>
      </c>
      <c r="B970" s="33" t="s">
        <v>1029</v>
      </c>
      <c r="C970" s="148"/>
      <c r="D970" s="152">
        <f>SUM('[1]gastos ctas'!D970+[2]gctas!D970+[6]ct!D970)</f>
        <v>150000000</v>
      </c>
      <c r="E970" s="152">
        <f>SUM('[1]gastos ctas'!E970+[2]gctas!E970+[6]ct!E970)</f>
        <v>0</v>
      </c>
      <c r="F970" s="150">
        <f t="shared" si="165"/>
        <v>150000000</v>
      </c>
      <c r="G970" s="25">
        <f t="shared" si="169"/>
        <v>5.8054877093609118E-4</v>
      </c>
      <c r="H970" s="152"/>
      <c r="I970" s="151">
        <f t="shared" si="166"/>
        <v>150000000</v>
      </c>
      <c r="J970" s="152">
        <f>SUM('[1]gastos ctas'!J970+[2]gctas!J970+[6]ct!J970)</f>
        <v>0</v>
      </c>
      <c r="K970" s="25">
        <f t="shared" si="171"/>
        <v>0</v>
      </c>
      <c r="L970" s="150">
        <f t="shared" si="168"/>
        <v>0</v>
      </c>
      <c r="M970" s="25">
        <f t="shared" si="172"/>
        <v>0</v>
      </c>
      <c r="N970" s="152">
        <f>SUM('[1]gastos ctas'!N970+[2]gctas!N970+[6]ct!N970)</f>
        <v>0</v>
      </c>
      <c r="O970" s="25">
        <f t="shared" si="173"/>
        <v>0</v>
      </c>
      <c r="P970" s="151">
        <f t="shared" si="167"/>
        <v>150000000</v>
      </c>
      <c r="R970" s="152">
        <f>SUM('[1]gastos ctas'!E970+[2]gctas!E970+[6]ct!E970)</f>
        <v>0</v>
      </c>
      <c r="S970" s="191">
        <f t="shared" si="170"/>
        <v>0</v>
      </c>
    </row>
    <row r="971" spans="1:19" ht="26.25" x14ac:dyDescent="0.25">
      <c r="A971" s="147">
        <v>331140326</v>
      </c>
      <c r="B971" s="33" t="s">
        <v>1030</v>
      </c>
      <c r="C971" s="148"/>
      <c r="D971" s="149">
        <f>SUM(D972+D974+D977+D979+D981+D983+D985+D987+D989+D991+D993+D995+D997+D999+D1001+D1003+D1005+D1007+D1009+D1011+D1013+D1015+D1017+D1019+D1021+D1023+D1025+D1027+D1031+D1034+D1037+D1039+D1041)</f>
        <v>20222347000</v>
      </c>
      <c r="E971" s="149">
        <f>SUM(E972+E974+E977+E979+E981+E983+E985+E987+E989+E991+E993+E995+E997+E999+E1001+E1003+E1005+E1007+E1009+E1011+E1013+E1015+E1017+E1019+E1021+E1023+E1025+E1027+E1031+E1034+E1037+E1039+E1041)</f>
        <v>29784000</v>
      </c>
      <c r="F971" s="150">
        <f t="shared" si="165"/>
        <v>20252131000</v>
      </c>
      <c r="G971" s="25">
        <f t="shared" si="169"/>
        <v>7.8382331739244748E-2</v>
      </c>
      <c r="H971" s="149">
        <f>SUM(H972+H974+H977+H979+H981+H983+H985+H987+H989+H991+H993+H995+H997+H999+H1001+H1003+H1005+H1007+H1009+H1011+H1013+H1015+H1017+H1019+H1021+H1023+H1025+H1027+H1031+H1034+H1037+H1039+H1041)</f>
        <v>0</v>
      </c>
      <c r="I971" s="151">
        <f t="shared" si="166"/>
        <v>20252131000</v>
      </c>
      <c r="J971" s="149">
        <f>SUM(J972+J974+J977+J979+J981+J983+J985+J987+J989+J991+J993+J995+J997+J999+J1001+J1003+J1005+J1007+J1009+J1011+J1013+J1015+J1017+J1019+J1021+J1023+J1025+J1027+J1031+J1034+J1037+J1039+J1041)</f>
        <v>878213246</v>
      </c>
      <c r="K971" s="25">
        <f t="shared" si="171"/>
        <v>4.3363991967067559</v>
      </c>
      <c r="L971" s="150">
        <f t="shared" si="168"/>
        <v>4787640641</v>
      </c>
      <c r="M971" s="25">
        <f t="shared" si="172"/>
        <v>23.640182067753759</v>
      </c>
      <c r="N971" s="149">
        <f>SUM(N972+N974+N977+N979+N981+N983+N985+N987+N989+N991+N993+N995+N997+N999+N1001+N1003+N1005+N1007+N1009+N1011+N1013+N1015+N1017+N1019+N1021+N1023+N1025+N1027+N1031+N1034+N1037+N1039+N1041)</f>
        <v>5665853887</v>
      </c>
      <c r="O971" s="25">
        <f t="shared" si="173"/>
        <v>27.976581264460513</v>
      </c>
      <c r="P971" s="151">
        <f t="shared" si="167"/>
        <v>14586277113</v>
      </c>
      <c r="R971" s="152">
        <f>SUM('[1]gastos ctas'!E971+[2]gctas!E971+[6]ct!E971)</f>
        <v>29784000</v>
      </c>
      <c r="S971" s="191">
        <f t="shared" si="170"/>
        <v>0</v>
      </c>
    </row>
    <row r="972" spans="1:19" x14ac:dyDescent="0.25">
      <c r="A972" s="147">
        <v>3311403260076</v>
      </c>
      <c r="B972" s="33" t="s">
        <v>1031</v>
      </c>
      <c r="C972" s="148"/>
      <c r="D972" s="149">
        <f>SUM(D973)</f>
        <v>40675000</v>
      </c>
      <c r="E972" s="149">
        <f>SUM(E973)</f>
        <v>0</v>
      </c>
      <c r="F972" s="150">
        <f t="shared" si="165"/>
        <v>40675000</v>
      </c>
      <c r="G972" s="25">
        <f t="shared" si="169"/>
        <v>1.5742547505217006E-4</v>
      </c>
      <c r="H972" s="149">
        <f>SUM(H973)</f>
        <v>0</v>
      </c>
      <c r="I972" s="151">
        <f t="shared" si="166"/>
        <v>40675000</v>
      </c>
      <c r="J972" s="149">
        <f>SUM(J973)</f>
        <v>0</v>
      </c>
      <c r="K972" s="25">
        <f t="shared" si="171"/>
        <v>0</v>
      </c>
      <c r="L972" s="150">
        <f t="shared" si="168"/>
        <v>0</v>
      </c>
      <c r="M972" s="25">
        <f t="shared" si="172"/>
        <v>0</v>
      </c>
      <c r="N972" s="149">
        <f>SUM(N973)</f>
        <v>0</v>
      </c>
      <c r="O972" s="25">
        <f t="shared" si="173"/>
        <v>0</v>
      </c>
      <c r="P972" s="151">
        <f t="shared" si="167"/>
        <v>40675000</v>
      </c>
      <c r="R972" s="152">
        <f>SUM('[1]gastos ctas'!E972+[2]gctas!E972+[6]ct!E972)</f>
        <v>0</v>
      </c>
      <c r="S972" s="191">
        <f t="shared" si="170"/>
        <v>0</v>
      </c>
    </row>
    <row r="973" spans="1:19" x14ac:dyDescent="0.25">
      <c r="A973" s="147">
        <v>3311403260076</v>
      </c>
      <c r="B973" s="33" t="s">
        <v>1031</v>
      </c>
      <c r="C973" s="148"/>
      <c r="D973" s="152">
        <f>SUM('[1]gastos ctas'!D973+[2]gctas!D973+[6]ct!D973)</f>
        <v>40675000</v>
      </c>
      <c r="E973" s="152">
        <f>SUM('[1]gastos ctas'!E973+[2]gctas!E973+[6]ct!E973)</f>
        <v>0</v>
      </c>
      <c r="F973" s="150">
        <f t="shared" si="165"/>
        <v>40675000</v>
      </c>
      <c r="G973" s="25">
        <f t="shared" si="169"/>
        <v>1.5742547505217006E-4</v>
      </c>
      <c r="H973" s="152"/>
      <c r="I973" s="151">
        <f t="shared" si="166"/>
        <v>40675000</v>
      </c>
      <c r="J973" s="152">
        <f>SUM('[1]gastos ctas'!J973+[2]gctas!J973+[6]ct!J973)</f>
        <v>0</v>
      </c>
      <c r="K973" s="25">
        <f t="shared" si="171"/>
        <v>0</v>
      </c>
      <c r="L973" s="150">
        <f t="shared" si="168"/>
        <v>0</v>
      </c>
      <c r="M973" s="25">
        <f t="shared" si="172"/>
        <v>0</v>
      </c>
      <c r="N973" s="152">
        <f>SUM('[1]gastos ctas'!N973+[2]gctas!N973+[6]ct!N973)</f>
        <v>0</v>
      </c>
      <c r="O973" s="25">
        <f t="shared" si="173"/>
        <v>0</v>
      </c>
      <c r="P973" s="151">
        <f t="shared" si="167"/>
        <v>40675000</v>
      </c>
      <c r="R973" s="152">
        <f>SUM('[1]gastos ctas'!E973+[2]gctas!E973+[6]ct!E973)</f>
        <v>0</v>
      </c>
      <c r="S973" s="191">
        <f t="shared" si="170"/>
        <v>0</v>
      </c>
    </row>
    <row r="974" spans="1:19" x14ac:dyDescent="0.25">
      <c r="A974" s="175">
        <v>3311403260226</v>
      </c>
      <c r="B974" s="176" t="s">
        <v>1032</v>
      </c>
      <c r="C974" s="148"/>
      <c r="D974" s="149">
        <f>SUM(D975:D976)</f>
        <v>434000000</v>
      </c>
      <c r="E974" s="149">
        <f>SUM(E975:E976)</f>
        <v>0</v>
      </c>
      <c r="F974" s="150">
        <f t="shared" si="165"/>
        <v>434000000</v>
      </c>
      <c r="G974" s="25">
        <f t="shared" si="169"/>
        <v>1.6797211105750907E-3</v>
      </c>
      <c r="H974" s="149">
        <f>SUM(H975:H976)</f>
        <v>0</v>
      </c>
      <c r="I974" s="151">
        <f t="shared" si="166"/>
        <v>434000000</v>
      </c>
      <c r="J974" s="149">
        <f>SUM(J975:J976)</f>
        <v>0</v>
      </c>
      <c r="K974" s="25">
        <f t="shared" si="171"/>
        <v>0</v>
      </c>
      <c r="L974" s="150">
        <f t="shared" si="168"/>
        <v>0</v>
      </c>
      <c r="M974" s="25">
        <f t="shared" si="172"/>
        <v>0</v>
      </c>
      <c r="N974" s="149">
        <f>SUM(N975:N976)</f>
        <v>0</v>
      </c>
      <c r="O974" s="25">
        <f t="shared" si="173"/>
        <v>0</v>
      </c>
      <c r="P974" s="151">
        <f t="shared" si="167"/>
        <v>434000000</v>
      </c>
      <c r="R974" s="152">
        <f>SUM('[1]gastos ctas'!E974+[2]gctas!E974+[6]ct!E974)</f>
        <v>0</v>
      </c>
      <c r="S974" s="191">
        <f t="shared" si="170"/>
        <v>0</v>
      </c>
    </row>
    <row r="975" spans="1:19" x14ac:dyDescent="0.25">
      <c r="A975" s="175">
        <v>3311403260226220</v>
      </c>
      <c r="B975" s="176" t="s">
        <v>1033</v>
      </c>
      <c r="C975" s="148"/>
      <c r="D975" s="152">
        <f>SUM('[1]gastos ctas'!D975+[2]gctas!D975+[6]ct!D975)</f>
        <v>434000000</v>
      </c>
      <c r="E975" s="152">
        <f>SUM('[1]gastos ctas'!E975+[2]gctas!E975+[6]ct!E975)</f>
        <v>0</v>
      </c>
      <c r="F975" s="150">
        <f t="shared" si="165"/>
        <v>434000000</v>
      </c>
      <c r="G975" s="25">
        <f t="shared" si="169"/>
        <v>1.6797211105750907E-3</v>
      </c>
      <c r="H975" s="152"/>
      <c r="I975" s="151">
        <f t="shared" si="166"/>
        <v>434000000</v>
      </c>
      <c r="J975" s="152">
        <f>SUM('[1]gastos ctas'!J975+[2]gctas!J975+[6]ct!J975)</f>
        <v>0</v>
      </c>
      <c r="K975" s="25">
        <f t="shared" si="171"/>
        <v>0</v>
      </c>
      <c r="L975" s="150">
        <f t="shared" si="168"/>
        <v>0</v>
      </c>
      <c r="M975" s="25">
        <f t="shared" si="172"/>
        <v>0</v>
      </c>
      <c r="N975" s="152">
        <f>SUM('[1]gastos ctas'!N975+[2]gctas!N975+[6]ct!N975)</f>
        <v>0</v>
      </c>
      <c r="O975" s="25">
        <f t="shared" si="173"/>
        <v>0</v>
      </c>
      <c r="P975" s="151">
        <f t="shared" si="167"/>
        <v>434000000</v>
      </c>
      <c r="R975" s="152">
        <f>SUM('[1]gastos ctas'!E975+[2]gctas!E975+[6]ct!E975)</f>
        <v>0</v>
      </c>
      <c r="S975" s="191">
        <f t="shared" si="170"/>
        <v>0</v>
      </c>
    </row>
    <row r="976" spans="1:19" hidden="1" x14ac:dyDescent="0.25">
      <c r="A976" s="175">
        <v>3311403260226220</v>
      </c>
      <c r="B976" s="176" t="s">
        <v>1033</v>
      </c>
      <c r="C976" s="148"/>
      <c r="D976" s="152">
        <f>SUM('[1]gastos ctas'!D976+[2]gctas!D976+[6]ct!D976)</f>
        <v>0</v>
      </c>
      <c r="E976" s="152">
        <f>SUM('[1]gastos ctas'!E976+[2]gctas!E976+[6]ct!E976)</f>
        <v>0</v>
      </c>
      <c r="F976" s="150">
        <f t="shared" si="165"/>
        <v>0</v>
      </c>
      <c r="G976" s="25">
        <f t="shared" si="169"/>
        <v>0</v>
      </c>
      <c r="H976" s="152"/>
      <c r="I976" s="151">
        <f t="shared" si="166"/>
        <v>0</v>
      </c>
      <c r="J976" s="152">
        <f>SUM('[1]gastos ctas'!J976+[2]gctas!J976+[6]ct!J976)</f>
        <v>0</v>
      </c>
      <c r="K976" s="25">
        <f t="shared" si="171"/>
        <v>0</v>
      </c>
      <c r="L976" s="150">
        <f>SUM(N976-J976)</f>
        <v>0</v>
      </c>
      <c r="M976" s="25">
        <f t="shared" si="172"/>
        <v>0</v>
      </c>
      <c r="N976" s="152">
        <f>SUM('[1]gastos ctas'!N976+[2]gctas!N976+[6]ct!N976)</f>
        <v>0</v>
      </c>
      <c r="O976" s="25">
        <f t="shared" si="173"/>
        <v>0</v>
      </c>
      <c r="P976" s="151">
        <f>SUM(F976-N976)</f>
        <v>0</v>
      </c>
      <c r="R976" s="152">
        <f>SUM('[1]gastos ctas'!E976+[2]gctas!E976+[6]ct!E976)</f>
        <v>0</v>
      </c>
      <c r="S976" s="191">
        <f t="shared" si="170"/>
        <v>0</v>
      </c>
    </row>
    <row r="977" spans="1:19" x14ac:dyDescent="0.25">
      <c r="A977" s="175">
        <v>3311403260364</v>
      </c>
      <c r="B977" s="176" t="s">
        <v>1034</v>
      </c>
      <c r="C977" s="148"/>
      <c r="D977" s="149">
        <f>SUM(D978)</f>
        <v>80000000</v>
      </c>
      <c r="E977" s="149">
        <f>SUM(E978)</f>
        <v>0</v>
      </c>
      <c r="F977" s="150">
        <f t="shared" si="165"/>
        <v>80000000</v>
      </c>
      <c r="G977" s="25">
        <f t="shared" si="169"/>
        <v>3.0962601116591533E-4</v>
      </c>
      <c r="H977" s="149">
        <f>SUM(H978)</f>
        <v>0</v>
      </c>
      <c r="I977" s="151">
        <f t="shared" si="166"/>
        <v>80000000</v>
      </c>
      <c r="J977" s="149">
        <f>SUM(J978)</f>
        <v>0</v>
      </c>
      <c r="K977" s="25">
        <f t="shared" si="171"/>
        <v>0</v>
      </c>
      <c r="L977" s="150">
        <f t="shared" si="168"/>
        <v>0</v>
      </c>
      <c r="M977" s="25">
        <f t="shared" si="172"/>
        <v>0</v>
      </c>
      <c r="N977" s="149">
        <f>SUM(N978)</f>
        <v>0</v>
      </c>
      <c r="O977" s="25">
        <f t="shared" si="173"/>
        <v>0</v>
      </c>
      <c r="P977" s="151">
        <f t="shared" si="167"/>
        <v>80000000</v>
      </c>
      <c r="R977" s="152">
        <f>SUM('[1]gastos ctas'!E977+[2]gctas!E977+[6]ct!E977)</f>
        <v>0</v>
      </c>
      <c r="S977" s="191">
        <f t="shared" si="170"/>
        <v>0</v>
      </c>
    </row>
    <row r="978" spans="1:19" x14ac:dyDescent="0.25">
      <c r="A978" s="175">
        <v>3311403260364220</v>
      </c>
      <c r="B978" s="176" t="s">
        <v>1035</v>
      </c>
      <c r="C978" s="148"/>
      <c r="D978" s="152">
        <f>SUM('[1]gastos ctas'!D978+[2]gctas!D978+[6]ct!D978)</f>
        <v>80000000</v>
      </c>
      <c r="E978" s="152">
        <f>SUM('[1]gastos ctas'!E978+[2]gctas!E978+[6]ct!E978)</f>
        <v>0</v>
      </c>
      <c r="F978" s="150">
        <f t="shared" si="165"/>
        <v>80000000</v>
      </c>
      <c r="G978" s="25">
        <f t="shared" si="169"/>
        <v>3.0962601116591533E-4</v>
      </c>
      <c r="H978" s="152"/>
      <c r="I978" s="151">
        <f t="shared" si="166"/>
        <v>80000000</v>
      </c>
      <c r="J978" s="152">
        <f>SUM('[1]gastos ctas'!J978+[2]gctas!J978+[6]ct!J978)</f>
        <v>0</v>
      </c>
      <c r="K978" s="25">
        <f t="shared" si="171"/>
        <v>0</v>
      </c>
      <c r="L978" s="150">
        <f t="shared" si="168"/>
        <v>0</v>
      </c>
      <c r="M978" s="25">
        <f t="shared" si="172"/>
        <v>0</v>
      </c>
      <c r="N978" s="152">
        <f>SUM('[1]gastos ctas'!N978+[2]gctas!N978+[6]ct!N978)</f>
        <v>0</v>
      </c>
      <c r="O978" s="25">
        <f t="shared" si="173"/>
        <v>0</v>
      </c>
      <c r="P978" s="151">
        <f t="shared" si="167"/>
        <v>80000000</v>
      </c>
      <c r="R978" s="152">
        <f>SUM('[1]gastos ctas'!E978+[2]gctas!E978+[6]ct!E978)</f>
        <v>0</v>
      </c>
      <c r="S978" s="191">
        <f t="shared" si="170"/>
        <v>0</v>
      </c>
    </row>
    <row r="979" spans="1:19" x14ac:dyDescent="0.25">
      <c r="A979" s="147">
        <v>3311403260687</v>
      </c>
      <c r="B979" s="33" t="s">
        <v>1036</v>
      </c>
      <c r="C979" s="148"/>
      <c r="D979" s="149">
        <f>SUM(D980)</f>
        <v>316000000</v>
      </c>
      <c r="E979" s="149">
        <f>SUM(E980)</f>
        <v>0</v>
      </c>
      <c r="F979" s="150">
        <f t="shared" si="165"/>
        <v>316000000</v>
      </c>
      <c r="G979" s="25">
        <f t="shared" si="169"/>
        <v>1.2230227441053655E-3</v>
      </c>
      <c r="H979" s="149">
        <f>SUM(H980)</f>
        <v>0</v>
      </c>
      <c r="I979" s="151">
        <f t="shared" si="166"/>
        <v>316000000</v>
      </c>
      <c r="J979" s="149">
        <f>SUM(J980)</f>
        <v>15949213</v>
      </c>
      <c r="K979" s="25">
        <f t="shared" si="171"/>
        <v>5.0472193037974682</v>
      </c>
      <c r="L979" s="150">
        <f t="shared" si="168"/>
        <v>66241092</v>
      </c>
      <c r="M979" s="25">
        <f t="shared" si="172"/>
        <v>20.962370886075949</v>
      </c>
      <c r="N979" s="149">
        <f>SUM(N980)</f>
        <v>82190305</v>
      </c>
      <c r="O979" s="25">
        <f t="shared" si="173"/>
        <v>26.009590189873418</v>
      </c>
      <c r="P979" s="151">
        <f t="shared" si="167"/>
        <v>233809695</v>
      </c>
      <c r="R979" s="152">
        <f>SUM('[1]gastos ctas'!E979+[2]gctas!E979+[6]ct!E979)</f>
        <v>0</v>
      </c>
      <c r="S979" s="191">
        <f t="shared" si="170"/>
        <v>0</v>
      </c>
    </row>
    <row r="980" spans="1:19" x14ac:dyDescent="0.25">
      <c r="A980" s="147">
        <v>3311403260687220</v>
      </c>
      <c r="B980" s="33" t="s">
        <v>1037</v>
      </c>
      <c r="C980" s="148"/>
      <c r="D980" s="152">
        <f>SUM('[1]gastos ctas'!D980+[2]gctas!D980+[6]ct!D980)</f>
        <v>316000000</v>
      </c>
      <c r="E980" s="152">
        <f>SUM('[1]gastos ctas'!E980+[2]gctas!E980+[6]ct!E980)</f>
        <v>0</v>
      </c>
      <c r="F980" s="150">
        <f t="shared" si="165"/>
        <v>316000000</v>
      </c>
      <c r="G980" s="25">
        <f t="shared" si="169"/>
        <v>1.2230227441053655E-3</v>
      </c>
      <c r="H980" s="152"/>
      <c r="I980" s="151">
        <f t="shared" si="166"/>
        <v>316000000</v>
      </c>
      <c r="J980" s="152">
        <f>SUM('[1]gastos ctas'!J980+[2]gctas!J980+[6]ct!J980)</f>
        <v>15949213</v>
      </c>
      <c r="K980" s="25">
        <f t="shared" si="171"/>
        <v>5.0472193037974682</v>
      </c>
      <c r="L980" s="150">
        <f t="shared" si="168"/>
        <v>66241092</v>
      </c>
      <c r="M980" s="25">
        <f t="shared" si="172"/>
        <v>20.962370886075949</v>
      </c>
      <c r="N980" s="152">
        <f>SUM('[1]gastos ctas'!N980+[2]gctas!N980+[6]ct!N980)</f>
        <v>82190305</v>
      </c>
      <c r="O980" s="25">
        <f t="shared" si="173"/>
        <v>26.009590189873418</v>
      </c>
      <c r="P980" s="151">
        <f t="shared" si="167"/>
        <v>233809695</v>
      </c>
      <c r="R980" s="152">
        <f>SUM('[1]gastos ctas'!E980+[2]gctas!E980+[6]ct!E980)</f>
        <v>0</v>
      </c>
      <c r="S980" s="191">
        <f t="shared" si="170"/>
        <v>0</v>
      </c>
    </row>
    <row r="981" spans="1:19" ht="26.25" x14ac:dyDescent="0.25">
      <c r="A981" s="147">
        <v>3311403260695</v>
      </c>
      <c r="B981" s="33" t="s">
        <v>1038</v>
      </c>
      <c r="C981" s="148"/>
      <c r="D981" s="149">
        <f>SUM(D982)</f>
        <v>1850000000</v>
      </c>
      <c r="E981" s="149">
        <f>SUM(E982)</f>
        <v>0</v>
      </c>
      <c r="F981" s="150">
        <f t="shared" ref="F981:F1046" si="174">SUM(D981+E981)</f>
        <v>1850000000</v>
      </c>
      <c r="G981" s="25">
        <f t="shared" si="169"/>
        <v>7.1601015082117924E-3</v>
      </c>
      <c r="H981" s="149">
        <f>SUM(H982)</f>
        <v>0</v>
      </c>
      <c r="I981" s="151">
        <f t="shared" si="166"/>
        <v>1850000000</v>
      </c>
      <c r="J981" s="149">
        <f>SUM(J982)</f>
        <v>115886000</v>
      </c>
      <c r="K981" s="25">
        <f t="shared" si="171"/>
        <v>6.2641081081081085</v>
      </c>
      <c r="L981" s="150">
        <f t="shared" si="168"/>
        <v>430600000</v>
      </c>
      <c r="M981" s="25">
        <f t="shared" si="172"/>
        <v>23.275675675675675</v>
      </c>
      <c r="N981" s="149">
        <f>SUM(N982)</f>
        <v>546486000</v>
      </c>
      <c r="O981" s="25">
        <f t="shared" si="173"/>
        <v>29.539783783783786</v>
      </c>
      <c r="P981" s="151">
        <f t="shared" si="167"/>
        <v>1303514000</v>
      </c>
      <c r="R981" s="152">
        <f>SUM('[1]gastos ctas'!E981+[2]gctas!E981+[6]ct!E981)</f>
        <v>0</v>
      </c>
      <c r="S981" s="191">
        <f t="shared" si="170"/>
        <v>0</v>
      </c>
    </row>
    <row r="982" spans="1:19" ht="26.25" x14ac:dyDescent="0.25">
      <c r="A982" s="147">
        <v>3311403260695220</v>
      </c>
      <c r="B982" s="33" t="s">
        <v>1038</v>
      </c>
      <c r="C982" s="148"/>
      <c r="D982" s="152">
        <f>SUM('[1]gastos ctas'!D982+[2]gctas!D982+[6]ct!D982)</f>
        <v>1850000000</v>
      </c>
      <c r="E982" s="152">
        <f>SUM('[1]gastos ctas'!E982+[2]gctas!E982+[6]ct!E982)</f>
        <v>0</v>
      </c>
      <c r="F982" s="150">
        <f t="shared" si="174"/>
        <v>1850000000</v>
      </c>
      <c r="G982" s="25">
        <f t="shared" si="169"/>
        <v>7.1601015082117924E-3</v>
      </c>
      <c r="H982" s="152"/>
      <c r="I982" s="151">
        <f t="shared" ref="I982:I1047" si="175">SUM(F982-H982)</f>
        <v>1850000000</v>
      </c>
      <c r="J982" s="152">
        <f>SUM('[1]gastos ctas'!J982+[2]gctas!J982+[6]ct!J982)</f>
        <v>115886000</v>
      </c>
      <c r="K982" s="25">
        <f t="shared" si="171"/>
        <v>6.2641081081081085</v>
      </c>
      <c r="L982" s="150">
        <f t="shared" si="168"/>
        <v>430600000</v>
      </c>
      <c r="M982" s="25">
        <f t="shared" si="172"/>
        <v>23.275675675675675</v>
      </c>
      <c r="N982" s="152">
        <f>SUM('[1]gastos ctas'!N982+[2]gctas!N982+[6]ct!N982)</f>
        <v>546486000</v>
      </c>
      <c r="O982" s="25">
        <f t="shared" si="173"/>
        <v>29.539783783783786</v>
      </c>
      <c r="P982" s="151">
        <f t="shared" si="167"/>
        <v>1303514000</v>
      </c>
      <c r="R982" s="152">
        <f>SUM('[1]gastos ctas'!E982+[2]gctas!E982+[6]ct!E982)</f>
        <v>0</v>
      </c>
      <c r="S982" s="191">
        <f t="shared" si="170"/>
        <v>0</v>
      </c>
    </row>
    <row r="983" spans="1:19" x14ac:dyDescent="0.25">
      <c r="A983" s="147">
        <v>3311403260696</v>
      </c>
      <c r="B983" s="33" t="s">
        <v>1039</v>
      </c>
      <c r="C983" s="148"/>
      <c r="D983" s="149">
        <f>SUM(D984)</f>
        <v>1785000000</v>
      </c>
      <c r="E983" s="149">
        <f>SUM(E984)</f>
        <v>0</v>
      </c>
      <c r="F983" s="150">
        <f t="shared" si="174"/>
        <v>1785000000</v>
      </c>
      <c r="G983" s="25">
        <f t="shared" si="169"/>
        <v>6.9085303741394846E-3</v>
      </c>
      <c r="H983" s="149">
        <f>SUM(H984)</f>
        <v>0</v>
      </c>
      <c r="I983" s="151">
        <f t="shared" si="175"/>
        <v>1785000000</v>
      </c>
      <c r="J983" s="149">
        <f>SUM(J984)</f>
        <v>241000000</v>
      </c>
      <c r="K983" s="25">
        <f t="shared" si="171"/>
        <v>13.50140056022409</v>
      </c>
      <c r="L983" s="150">
        <f t="shared" si="168"/>
        <v>929500000</v>
      </c>
      <c r="M983" s="25">
        <f t="shared" si="172"/>
        <v>52.072829131652668</v>
      </c>
      <c r="N983" s="149">
        <f>SUM(N984)</f>
        <v>1170500000</v>
      </c>
      <c r="O983" s="25">
        <f t="shared" si="173"/>
        <v>65.574229691876752</v>
      </c>
      <c r="P983" s="151">
        <f t="shared" si="167"/>
        <v>614500000</v>
      </c>
      <c r="R983" s="152">
        <f>SUM('[1]gastos ctas'!E983+[2]gctas!E983+[6]ct!E983)</f>
        <v>0</v>
      </c>
      <c r="S983" s="191">
        <f t="shared" si="170"/>
        <v>0</v>
      </c>
    </row>
    <row r="984" spans="1:19" x14ac:dyDescent="0.25">
      <c r="A984" s="147">
        <v>3311403260696220</v>
      </c>
      <c r="B984" s="33" t="s">
        <v>1039</v>
      </c>
      <c r="C984" s="148"/>
      <c r="D984" s="152">
        <f>SUM('[1]gastos ctas'!D984+[2]gctas!D984+[6]ct!D984)</f>
        <v>1785000000</v>
      </c>
      <c r="E984" s="152">
        <f>SUM('[1]gastos ctas'!E984+[2]gctas!E984+[6]ct!E984)</f>
        <v>0</v>
      </c>
      <c r="F984" s="150">
        <f t="shared" si="174"/>
        <v>1785000000</v>
      </c>
      <c r="G984" s="25">
        <f t="shared" si="169"/>
        <v>6.9085303741394846E-3</v>
      </c>
      <c r="H984" s="152"/>
      <c r="I984" s="151">
        <f t="shared" si="175"/>
        <v>1785000000</v>
      </c>
      <c r="J984" s="152">
        <f>SUM('[1]gastos ctas'!J984+[2]gctas!J984+[6]ct!J984)</f>
        <v>241000000</v>
      </c>
      <c r="K984" s="25">
        <f t="shared" si="171"/>
        <v>13.50140056022409</v>
      </c>
      <c r="L984" s="150">
        <f t="shared" si="168"/>
        <v>929500000</v>
      </c>
      <c r="M984" s="25">
        <f t="shared" si="172"/>
        <v>52.072829131652668</v>
      </c>
      <c r="N984" s="152">
        <f>SUM('[1]gastos ctas'!N984+[2]gctas!N984+[6]ct!N984)</f>
        <v>1170500000</v>
      </c>
      <c r="O984" s="25">
        <f t="shared" si="173"/>
        <v>65.574229691876752</v>
      </c>
      <c r="P984" s="151">
        <f t="shared" si="167"/>
        <v>614500000</v>
      </c>
      <c r="R984" s="152">
        <f>SUM('[1]gastos ctas'!E984+[2]gctas!E984+[6]ct!E984)</f>
        <v>0</v>
      </c>
      <c r="S984" s="191">
        <f t="shared" si="170"/>
        <v>0</v>
      </c>
    </row>
    <row r="985" spans="1:19" x14ac:dyDescent="0.25">
      <c r="A985" s="147">
        <v>3311403260697</v>
      </c>
      <c r="B985" s="33" t="s">
        <v>1040</v>
      </c>
      <c r="C985" s="148"/>
      <c r="D985" s="149">
        <f>SUM(D986)</f>
        <v>1265000000</v>
      </c>
      <c r="E985" s="149">
        <f>SUM(E986)</f>
        <v>0</v>
      </c>
      <c r="F985" s="150">
        <f t="shared" si="174"/>
        <v>1265000000</v>
      </c>
      <c r="G985" s="25">
        <f t="shared" si="169"/>
        <v>4.8959613015610356E-3</v>
      </c>
      <c r="H985" s="149">
        <f>SUM(H986)</f>
        <v>0</v>
      </c>
      <c r="I985" s="151">
        <f t="shared" si="175"/>
        <v>1265000000</v>
      </c>
      <c r="J985" s="149">
        <f>SUM(J986)</f>
        <v>177300000</v>
      </c>
      <c r="K985" s="25">
        <f t="shared" si="171"/>
        <v>14.01581027667984</v>
      </c>
      <c r="L985" s="150">
        <f t="shared" si="168"/>
        <v>650200000</v>
      </c>
      <c r="M985" s="25">
        <f t="shared" si="172"/>
        <v>51.399209486166008</v>
      </c>
      <c r="N985" s="149">
        <f>SUM(N986)</f>
        <v>827500000</v>
      </c>
      <c r="O985" s="25">
        <f t="shared" si="173"/>
        <v>65.415019762845844</v>
      </c>
      <c r="P985" s="151">
        <f t="shared" si="167"/>
        <v>437500000</v>
      </c>
      <c r="R985" s="152">
        <f>SUM('[1]gastos ctas'!E985+[2]gctas!E985+[6]ct!E985)</f>
        <v>0</v>
      </c>
      <c r="S985" s="191">
        <f t="shared" si="170"/>
        <v>0</v>
      </c>
    </row>
    <row r="986" spans="1:19" x14ac:dyDescent="0.25">
      <c r="A986" s="147">
        <v>3311403260697220</v>
      </c>
      <c r="B986" s="33" t="s">
        <v>1041</v>
      </c>
      <c r="C986" s="148"/>
      <c r="D986" s="152">
        <f>SUM('[1]gastos ctas'!D986+[2]gctas!D986+[6]ct!D986)</f>
        <v>1265000000</v>
      </c>
      <c r="E986" s="152">
        <f>SUM('[1]gastos ctas'!E986+[2]gctas!E986+[6]ct!E986)</f>
        <v>0</v>
      </c>
      <c r="F986" s="150">
        <f t="shared" si="174"/>
        <v>1265000000</v>
      </c>
      <c r="G986" s="25">
        <f t="shared" si="169"/>
        <v>4.8959613015610356E-3</v>
      </c>
      <c r="H986" s="152"/>
      <c r="I986" s="151">
        <f t="shared" si="175"/>
        <v>1265000000</v>
      </c>
      <c r="J986" s="152">
        <f>SUM('[1]gastos ctas'!J986+[2]gctas!J986+[6]ct!J986)</f>
        <v>177300000</v>
      </c>
      <c r="K986" s="25">
        <f t="shared" si="171"/>
        <v>14.01581027667984</v>
      </c>
      <c r="L986" s="150">
        <f t="shared" si="168"/>
        <v>650200000</v>
      </c>
      <c r="M986" s="25">
        <f t="shared" si="172"/>
        <v>51.399209486166008</v>
      </c>
      <c r="N986" s="152">
        <f>SUM('[1]gastos ctas'!N986+[2]gctas!N986+[6]ct!N986)</f>
        <v>827500000</v>
      </c>
      <c r="O986" s="25">
        <f t="shared" si="173"/>
        <v>65.415019762845844</v>
      </c>
      <c r="P986" s="151">
        <f t="shared" si="167"/>
        <v>437500000</v>
      </c>
      <c r="R986" s="152">
        <f>SUM('[1]gastos ctas'!E986+[2]gctas!E986+[6]ct!E986)</f>
        <v>0</v>
      </c>
      <c r="S986" s="191">
        <f t="shared" si="170"/>
        <v>0</v>
      </c>
    </row>
    <row r="987" spans="1:19" ht="51.75" x14ac:dyDescent="0.25">
      <c r="A987" s="147">
        <v>3311403260723</v>
      </c>
      <c r="B987" s="33" t="s">
        <v>1042</v>
      </c>
      <c r="C987" s="148"/>
      <c r="D987" s="149">
        <f>SUM(D988)</f>
        <v>342019000</v>
      </c>
      <c r="E987" s="149">
        <f>SUM(E988)</f>
        <v>0</v>
      </c>
      <c r="F987" s="150">
        <f t="shared" si="174"/>
        <v>342019000</v>
      </c>
      <c r="G987" s="25">
        <f t="shared" si="169"/>
        <v>1.32372473391194E-3</v>
      </c>
      <c r="H987" s="149">
        <f>SUM(H988)</f>
        <v>0</v>
      </c>
      <c r="I987" s="151">
        <f t="shared" si="175"/>
        <v>342019000</v>
      </c>
      <c r="J987" s="149">
        <f>SUM(J988)</f>
        <v>0</v>
      </c>
      <c r="K987" s="25">
        <f t="shared" si="171"/>
        <v>0</v>
      </c>
      <c r="L987" s="150">
        <f t="shared" si="168"/>
        <v>87000000</v>
      </c>
      <c r="M987" s="25">
        <f t="shared" si="172"/>
        <v>25.437183314377272</v>
      </c>
      <c r="N987" s="149">
        <f>SUM(N988)</f>
        <v>87000000</v>
      </c>
      <c r="O987" s="25">
        <f t="shared" si="173"/>
        <v>25.437183314377272</v>
      </c>
      <c r="P987" s="151">
        <f t="shared" si="167"/>
        <v>255019000</v>
      </c>
      <c r="R987" s="152">
        <f>SUM('[1]gastos ctas'!E987+[2]gctas!E987+[6]ct!E987)</f>
        <v>0</v>
      </c>
      <c r="S987" s="191">
        <f t="shared" si="170"/>
        <v>0</v>
      </c>
    </row>
    <row r="988" spans="1:19" ht="51.75" x14ac:dyDescent="0.25">
      <c r="A988" s="147">
        <v>3311403260723220</v>
      </c>
      <c r="B988" s="33" t="s">
        <v>1042</v>
      </c>
      <c r="C988" s="148"/>
      <c r="D988" s="152">
        <f>SUM('[1]gastos ctas'!D988+[2]gctas!D988+[6]ct!D988)</f>
        <v>342019000</v>
      </c>
      <c r="E988" s="152">
        <f>SUM('[1]gastos ctas'!E988+[2]gctas!E988+[6]ct!E988)</f>
        <v>0</v>
      </c>
      <c r="F988" s="150">
        <f t="shared" si="174"/>
        <v>342019000</v>
      </c>
      <c r="G988" s="25">
        <f t="shared" si="169"/>
        <v>1.32372473391194E-3</v>
      </c>
      <c r="H988" s="152"/>
      <c r="I988" s="151">
        <f t="shared" si="175"/>
        <v>342019000</v>
      </c>
      <c r="J988" s="152">
        <f>SUM('[1]gastos ctas'!J988+[2]gctas!J988+[6]ct!J988)</f>
        <v>0</v>
      </c>
      <c r="K988" s="25">
        <f t="shared" si="171"/>
        <v>0</v>
      </c>
      <c r="L988" s="150">
        <f t="shared" si="168"/>
        <v>87000000</v>
      </c>
      <c r="M988" s="25">
        <f t="shared" si="172"/>
        <v>25.437183314377272</v>
      </c>
      <c r="N988" s="152">
        <f>SUM('[1]gastos ctas'!N988+[2]gctas!N988+[6]ct!N988)</f>
        <v>87000000</v>
      </c>
      <c r="O988" s="25">
        <f t="shared" si="173"/>
        <v>25.437183314377272</v>
      </c>
      <c r="P988" s="151">
        <f t="shared" ref="P988:P1053" si="176">SUM(F988-N988)</f>
        <v>255019000</v>
      </c>
      <c r="R988" s="152">
        <f>SUM('[1]gastos ctas'!E988+[2]gctas!E988+[6]ct!E988)</f>
        <v>0</v>
      </c>
      <c r="S988" s="191">
        <f t="shared" si="170"/>
        <v>0</v>
      </c>
    </row>
    <row r="989" spans="1:19" ht="26.25" x14ac:dyDescent="0.25">
      <c r="A989" s="147">
        <v>3311403260732</v>
      </c>
      <c r="B989" s="33" t="s">
        <v>1043</v>
      </c>
      <c r="C989" s="148"/>
      <c r="D989" s="149">
        <f>SUM(D990)</f>
        <v>350000000</v>
      </c>
      <c r="E989" s="149">
        <f>SUM(E990)</f>
        <v>0</v>
      </c>
      <c r="F989" s="150">
        <f t="shared" si="174"/>
        <v>350000000</v>
      </c>
      <c r="G989" s="25">
        <f t="shared" si="169"/>
        <v>1.3546137988508795E-3</v>
      </c>
      <c r="H989" s="149">
        <f>SUM(H990)</f>
        <v>0</v>
      </c>
      <c r="I989" s="151">
        <f t="shared" si="175"/>
        <v>350000000</v>
      </c>
      <c r="J989" s="149">
        <f>SUM(J990)</f>
        <v>29210000</v>
      </c>
      <c r="K989" s="25">
        <f t="shared" si="171"/>
        <v>8.3457142857142852</v>
      </c>
      <c r="L989" s="150">
        <f t="shared" ref="L989:L1054" si="177">SUM(N989-J989)</f>
        <v>266840000</v>
      </c>
      <c r="M989" s="25">
        <f t="shared" si="172"/>
        <v>76.239999999999995</v>
      </c>
      <c r="N989" s="149">
        <f>SUM(N990)</f>
        <v>296050000</v>
      </c>
      <c r="O989" s="25">
        <f t="shared" si="173"/>
        <v>84.585714285714289</v>
      </c>
      <c r="P989" s="151">
        <f t="shared" si="176"/>
        <v>53950000</v>
      </c>
      <c r="R989" s="152">
        <f>SUM('[1]gastos ctas'!E989+[2]gctas!E989+[6]ct!E989)</f>
        <v>0</v>
      </c>
      <c r="S989" s="191">
        <f t="shared" si="170"/>
        <v>0</v>
      </c>
    </row>
    <row r="990" spans="1:19" ht="26.25" x14ac:dyDescent="0.25">
      <c r="A990" s="147">
        <v>3311403260732220</v>
      </c>
      <c r="B990" s="33" t="s">
        <v>1043</v>
      </c>
      <c r="C990" s="148"/>
      <c r="D990" s="152">
        <f>SUM('[1]gastos ctas'!D990+[2]gctas!D990+[6]ct!D990)</f>
        <v>350000000</v>
      </c>
      <c r="E990" s="152">
        <f>SUM('[1]gastos ctas'!E990+[2]gctas!E990+[6]ct!E990)</f>
        <v>0</v>
      </c>
      <c r="F990" s="150">
        <f t="shared" si="174"/>
        <v>350000000</v>
      </c>
      <c r="G990" s="25">
        <f t="shared" si="169"/>
        <v>1.3546137988508795E-3</v>
      </c>
      <c r="H990" s="152"/>
      <c r="I990" s="151">
        <f t="shared" si="175"/>
        <v>350000000</v>
      </c>
      <c r="J990" s="152">
        <f>SUM('[1]gastos ctas'!J990+[2]gctas!J990+[6]ct!J990)</f>
        <v>29210000</v>
      </c>
      <c r="K990" s="25">
        <f t="shared" si="171"/>
        <v>8.3457142857142852</v>
      </c>
      <c r="L990" s="150">
        <f t="shared" si="177"/>
        <v>266840000</v>
      </c>
      <c r="M990" s="25">
        <f t="shared" si="172"/>
        <v>76.239999999999995</v>
      </c>
      <c r="N990" s="152">
        <f>SUM('[1]gastos ctas'!N990+[2]gctas!N990+[6]ct!N990)</f>
        <v>296050000</v>
      </c>
      <c r="O990" s="25">
        <f t="shared" si="173"/>
        <v>84.585714285714289</v>
      </c>
      <c r="P990" s="151">
        <f t="shared" si="176"/>
        <v>53950000</v>
      </c>
      <c r="R990" s="152">
        <f>SUM('[1]gastos ctas'!E990+[2]gctas!E990+[6]ct!E990)</f>
        <v>0</v>
      </c>
      <c r="S990" s="191">
        <f t="shared" si="170"/>
        <v>0</v>
      </c>
    </row>
    <row r="991" spans="1:19" ht="26.25" x14ac:dyDescent="0.25">
      <c r="A991" s="147">
        <v>3311403260737</v>
      </c>
      <c r="B991" s="33" t="s">
        <v>1044</v>
      </c>
      <c r="C991" s="148"/>
      <c r="D991" s="149">
        <f>SUM(D992)</f>
        <v>495700000</v>
      </c>
      <c r="E991" s="149">
        <f>SUM(E992)</f>
        <v>0</v>
      </c>
      <c r="F991" s="150">
        <f t="shared" si="174"/>
        <v>495700000</v>
      </c>
      <c r="G991" s="25">
        <f t="shared" si="169"/>
        <v>1.918520171686803E-3</v>
      </c>
      <c r="H991" s="149">
        <f>SUM(H992)</f>
        <v>0</v>
      </c>
      <c r="I991" s="151">
        <f t="shared" si="175"/>
        <v>495700000</v>
      </c>
      <c r="J991" s="149">
        <f>SUM(J992)</f>
        <v>58235167</v>
      </c>
      <c r="K991" s="25">
        <f t="shared" si="171"/>
        <v>11.748066774258623</v>
      </c>
      <c r="L991" s="150">
        <f t="shared" si="177"/>
        <v>413884335</v>
      </c>
      <c r="M991" s="25">
        <f t="shared" si="172"/>
        <v>83.494923340730281</v>
      </c>
      <c r="N991" s="149">
        <f>SUM(N992)</f>
        <v>472119502</v>
      </c>
      <c r="O991" s="25">
        <f t="shared" si="173"/>
        <v>95.242990114988899</v>
      </c>
      <c r="P991" s="151">
        <f t="shared" si="176"/>
        <v>23580498</v>
      </c>
      <c r="R991" s="152">
        <f>SUM('[1]gastos ctas'!E991+[2]gctas!E991+[6]ct!E991)</f>
        <v>0</v>
      </c>
      <c r="S991" s="191">
        <f t="shared" si="170"/>
        <v>0</v>
      </c>
    </row>
    <row r="992" spans="1:19" ht="26.25" x14ac:dyDescent="0.25">
      <c r="A992" s="147">
        <v>3311403260737220</v>
      </c>
      <c r="B992" s="33" t="s">
        <v>1044</v>
      </c>
      <c r="C992" s="148"/>
      <c r="D992" s="152">
        <f>SUM('[1]gastos ctas'!D992+[2]gctas!D992+[6]ct!D992)</f>
        <v>495700000</v>
      </c>
      <c r="E992" s="152">
        <f>SUM('[1]gastos ctas'!E992+[2]gctas!E992+[6]ct!E992)</f>
        <v>0</v>
      </c>
      <c r="F992" s="150">
        <f t="shared" si="174"/>
        <v>495700000</v>
      </c>
      <c r="G992" s="25">
        <f t="shared" si="169"/>
        <v>1.918520171686803E-3</v>
      </c>
      <c r="H992" s="152"/>
      <c r="I992" s="151">
        <f t="shared" si="175"/>
        <v>495700000</v>
      </c>
      <c r="J992" s="152">
        <f>SUM('[1]gastos ctas'!J992+[2]gctas!J992+[6]ct!J992)</f>
        <v>58235167</v>
      </c>
      <c r="K992" s="25">
        <f t="shared" si="171"/>
        <v>11.748066774258623</v>
      </c>
      <c r="L992" s="150">
        <f t="shared" si="177"/>
        <v>413884335</v>
      </c>
      <c r="M992" s="25">
        <f t="shared" si="172"/>
        <v>83.494923340730281</v>
      </c>
      <c r="N992" s="152">
        <f>SUM('[1]gastos ctas'!N992+[2]gctas!N992+[6]ct!N992)</f>
        <v>472119502</v>
      </c>
      <c r="O992" s="25">
        <f t="shared" si="173"/>
        <v>95.242990114988899</v>
      </c>
      <c r="P992" s="151">
        <f t="shared" si="176"/>
        <v>23580498</v>
      </c>
      <c r="R992" s="152">
        <f>SUM('[1]gastos ctas'!E992+[2]gctas!E992+[6]ct!E992)</f>
        <v>0</v>
      </c>
      <c r="S992" s="191">
        <f t="shared" si="170"/>
        <v>0</v>
      </c>
    </row>
    <row r="993" spans="1:19" ht="26.25" x14ac:dyDescent="0.25">
      <c r="A993" s="147">
        <v>3311403260745</v>
      </c>
      <c r="B993" s="33" t="s">
        <v>1045</v>
      </c>
      <c r="C993" s="148"/>
      <c r="D993" s="149">
        <f>SUM(D994)</f>
        <v>1391000000</v>
      </c>
      <c r="E993" s="149">
        <f>SUM(E994)</f>
        <v>0</v>
      </c>
      <c r="F993" s="150">
        <f t="shared" si="174"/>
        <v>1391000000</v>
      </c>
      <c r="G993" s="25">
        <f t="shared" si="169"/>
        <v>5.3836222691473522E-3</v>
      </c>
      <c r="H993" s="149">
        <f>SUM(H994)</f>
        <v>0</v>
      </c>
      <c r="I993" s="151">
        <f t="shared" si="175"/>
        <v>1391000000</v>
      </c>
      <c r="J993" s="149">
        <f>SUM(J994)</f>
        <v>48286495</v>
      </c>
      <c r="K993" s="25">
        <f t="shared" si="171"/>
        <v>3.4713511861969804</v>
      </c>
      <c r="L993" s="150">
        <f t="shared" si="177"/>
        <v>72786637</v>
      </c>
      <c r="M993" s="25">
        <f t="shared" si="172"/>
        <v>5.2326841840402585</v>
      </c>
      <c r="N993" s="149">
        <f>SUM(N994)</f>
        <v>121073132</v>
      </c>
      <c r="O993" s="25">
        <f t="shared" si="173"/>
        <v>8.7040353702372393</v>
      </c>
      <c r="P993" s="151">
        <f t="shared" si="176"/>
        <v>1269926868</v>
      </c>
      <c r="R993" s="152">
        <f>SUM('[1]gastos ctas'!E993+[2]gctas!E993+[6]ct!E993)</f>
        <v>0</v>
      </c>
      <c r="S993" s="191">
        <f t="shared" si="170"/>
        <v>0</v>
      </c>
    </row>
    <row r="994" spans="1:19" ht="26.25" x14ac:dyDescent="0.25">
      <c r="A994" s="147">
        <v>3311403260745220</v>
      </c>
      <c r="B994" s="33" t="s">
        <v>1045</v>
      </c>
      <c r="C994" s="148"/>
      <c r="D994" s="152">
        <f>SUM('[1]gastos ctas'!D994+[2]gctas!D994+[6]ct!D994)</f>
        <v>1391000000</v>
      </c>
      <c r="E994" s="152">
        <f>SUM('[1]gastos ctas'!E994+[2]gctas!E994+[6]ct!E994)</f>
        <v>0</v>
      </c>
      <c r="F994" s="150">
        <f t="shared" si="174"/>
        <v>1391000000</v>
      </c>
      <c r="G994" s="25">
        <f t="shared" si="169"/>
        <v>5.3836222691473522E-3</v>
      </c>
      <c r="H994" s="152"/>
      <c r="I994" s="151">
        <f t="shared" si="175"/>
        <v>1391000000</v>
      </c>
      <c r="J994" s="152">
        <f>SUM('[1]gastos ctas'!J994+[2]gctas!J994+[6]ct!J994)</f>
        <v>48286495</v>
      </c>
      <c r="K994" s="25">
        <f t="shared" si="171"/>
        <v>3.4713511861969804</v>
      </c>
      <c r="L994" s="150">
        <f t="shared" si="177"/>
        <v>72786637</v>
      </c>
      <c r="M994" s="25">
        <f t="shared" si="172"/>
        <v>5.2326841840402585</v>
      </c>
      <c r="N994" s="152">
        <f>SUM('[1]gastos ctas'!N994+[2]gctas!N994+[6]ct!N994)</f>
        <v>121073132</v>
      </c>
      <c r="O994" s="25">
        <f t="shared" si="173"/>
        <v>8.7040353702372393</v>
      </c>
      <c r="P994" s="151">
        <f t="shared" si="176"/>
        <v>1269926868</v>
      </c>
      <c r="R994" s="152">
        <f>SUM('[1]gastos ctas'!E994+[2]gctas!E994+[6]ct!E994)</f>
        <v>0</v>
      </c>
      <c r="S994" s="191">
        <f t="shared" si="170"/>
        <v>0</v>
      </c>
    </row>
    <row r="995" spans="1:19" ht="26.25" x14ac:dyDescent="0.25">
      <c r="A995" s="175">
        <v>3311403260776</v>
      </c>
      <c r="B995" s="33" t="s">
        <v>1046</v>
      </c>
      <c r="C995" s="148"/>
      <c r="D995" s="149">
        <f>SUM(D996)</f>
        <v>5166000000</v>
      </c>
      <c r="E995" s="149">
        <f>SUM(E996)</f>
        <v>0</v>
      </c>
      <c r="F995" s="150">
        <f t="shared" si="174"/>
        <v>5166000000</v>
      </c>
      <c r="G995" s="25">
        <f t="shared" si="169"/>
        <v>1.9994099671038983E-2</v>
      </c>
      <c r="H995" s="149">
        <f>SUM(H996)</f>
        <v>0</v>
      </c>
      <c r="I995" s="151">
        <f t="shared" si="175"/>
        <v>5166000000</v>
      </c>
      <c r="J995" s="149">
        <f>SUM(J996)</f>
        <v>23610393</v>
      </c>
      <c r="K995" s="25">
        <f t="shared" si="171"/>
        <v>0.45703432055749132</v>
      </c>
      <c r="L995" s="150">
        <f t="shared" si="177"/>
        <v>338246894</v>
      </c>
      <c r="M995" s="25">
        <f t="shared" si="172"/>
        <v>6.5475589237320939</v>
      </c>
      <c r="N995" s="149">
        <f>SUM(N996)</f>
        <v>361857287</v>
      </c>
      <c r="O995" s="25">
        <f t="shared" si="173"/>
        <v>7.0045932442895866</v>
      </c>
      <c r="P995" s="151">
        <f t="shared" si="176"/>
        <v>4804142713</v>
      </c>
      <c r="R995" s="152">
        <f>SUM('[1]gastos ctas'!E995+[2]gctas!E995+[6]ct!E995)</f>
        <v>0</v>
      </c>
      <c r="S995" s="191">
        <f t="shared" si="170"/>
        <v>0</v>
      </c>
    </row>
    <row r="996" spans="1:19" ht="26.25" x14ac:dyDescent="0.25">
      <c r="A996" s="175">
        <v>3311403260776220</v>
      </c>
      <c r="B996" s="33" t="s">
        <v>1046</v>
      </c>
      <c r="C996" s="148"/>
      <c r="D996" s="152">
        <f>SUM('[1]gastos ctas'!D996+[2]gctas!D996+[6]ct!D996)</f>
        <v>5166000000</v>
      </c>
      <c r="E996" s="152">
        <f>SUM('[1]gastos ctas'!E996+[2]gctas!E996+[6]ct!E996)</f>
        <v>0</v>
      </c>
      <c r="F996" s="150">
        <f t="shared" si="174"/>
        <v>5166000000</v>
      </c>
      <c r="G996" s="25">
        <f t="shared" si="169"/>
        <v>1.9994099671038983E-2</v>
      </c>
      <c r="H996" s="152"/>
      <c r="I996" s="151">
        <f t="shared" si="175"/>
        <v>5166000000</v>
      </c>
      <c r="J996" s="152">
        <f>SUM('[1]gastos ctas'!J996+[2]gctas!J996+[6]ct!J996)</f>
        <v>23610393</v>
      </c>
      <c r="K996" s="25">
        <f t="shared" si="171"/>
        <v>0.45703432055749132</v>
      </c>
      <c r="L996" s="150">
        <f t="shared" si="177"/>
        <v>338246894</v>
      </c>
      <c r="M996" s="25">
        <f t="shared" si="172"/>
        <v>6.5475589237320939</v>
      </c>
      <c r="N996" s="152">
        <f>SUM('[1]gastos ctas'!N996+[2]gctas!N996+[6]ct!N996)</f>
        <v>361857287</v>
      </c>
      <c r="O996" s="25">
        <f t="shared" si="173"/>
        <v>7.0045932442895866</v>
      </c>
      <c r="P996" s="151">
        <f t="shared" si="176"/>
        <v>4804142713</v>
      </c>
      <c r="R996" s="152">
        <f>SUM('[1]gastos ctas'!E996+[2]gctas!E996+[6]ct!E996)</f>
        <v>0</v>
      </c>
      <c r="S996" s="191">
        <f t="shared" si="170"/>
        <v>0</v>
      </c>
    </row>
    <row r="997" spans="1:19" x14ac:dyDescent="0.25">
      <c r="A997" s="147">
        <v>3311403260935</v>
      </c>
      <c r="B997" s="33" t="s">
        <v>1047</v>
      </c>
      <c r="C997" s="148"/>
      <c r="D997" s="149">
        <f>SUM(D998)</f>
        <v>50000000</v>
      </c>
      <c r="E997" s="149">
        <f>SUM(E998)</f>
        <v>0</v>
      </c>
      <c r="F997" s="150">
        <f t="shared" si="174"/>
        <v>50000000</v>
      </c>
      <c r="G997" s="25">
        <f t="shared" si="169"/>
        <v>1.9351625697869708E-4</v>
      </c>
      <c r="H997" s="149">
        <f>SUM(H998)</f>
        <v>0</v>
      </c>
      <c r="I997" s="151">
        <f t="shared" si="175"/>
        <v>50000000</v>
      </c>
      <c r="J997" s="149">
        <f>SUM(J998)</f>
        <v>0</v>
      </c>
      <c r="K997" s="25">
        <f t="shared" si="171"/>
        <v>0</v>
      </c>
      <c r="L997" s="150">
        <f t="shared" si="177"/>
        <v>0</v>
      </c>
      <c r="M997" s="25">
        <f t="shared" si="172"/>
        <v>0</v>
      </c>
      <c r="N997" s="149">
        <f>SUM(N998)</f>
        <v>0</v>
      </c>
      <c r="O997" s="25">
        <f t="shared" si="173"/>
        <v>0</v>
      </c>
      <c r="P997" s="151">
        <f t="shared" si="176"/>
        <v>50000000</v>
      </c>
      <c r="R997" s="152">
        <f>SUM('[1]gastos ctas'!E997+[2]gctas!E997+[6]ct!E997)</f>
        <v>0</v>
      </c>
      <c r="S997" s="191">
        <f t="shared" si="170"/>
        <v>0</v>
      </c>
    </row>
    <row r="998" spans="1:19" x14ac:dyDescent="0.25">
      <c r="A998" s="147">
        <v>3311403260935220</v>
      </c>
      <c r="B998" s="33" t="s">
        <v>1048</v>
      </c>
      <c r="C998" s="148"/>
      <c r="D998" s="152">
        <f>SUM('[1]gastos ctas'!D998+[2]gctas!D998+[6]ct!D998)</f>
        <v>50000000</v>
      </c>
      <c r="E998" s="152">
        <f>SUM('[1]gastos ctas'!E998+[2]gctas!E998+[6]ct!E998)</f>
        <v>0</v>
      </c>
      <c r="F998" s="150">
        <f t="shared" si="174"/>
        <v>50000000</v>
      </c>
      <c r="G998" s="25">
        <f t="shared" si="169"/>
        <v>1.9351625697869708E-4</v>
      </c>
      <c r="H998" s="152"/>
      <c r="I998" s="151">
        <f t="shared" si="175"/>
        <v>50000000</v>
      </c>
      <c r="J998" s="152">
        <f>SUM('[1]gastos ctas'!J998+[2]gctas!J998+[6]ct!J998)</f>
        <v>0</v>
      </c>
      <c r="K998" s="25">
        <f t="shared" si="171"/>
        <v>0</v>
      </c>
      <c r="L998" s="150">
        <f t="shared" si="177"/>
        <v>0</v>
      </c>
      <c r="M998" s="25">
        <f t="shared" si="172"/>
        <v>0</v>
      </c>
      <c r="N998" s="152">
        <f>SUM('[1]gastos ctas'!N998+[2]gctas!N998+[6]ct!N998)</f>
        <v>0</v>
      </c>
      <c r="O998" s="25">
        <f t="shared" si="173"/>
        <v>0</v>
      </c>
      <c r="P998" s="151">
        <f t="shared" si="176"/>
        <v>50000000</v>
      </c>
      <c r="R998" s="152">
        <f>SUM('[1]gastos ctas'!E998+[2]gctas!E998+[6]ct!E998)</f>
        <v>0</v>
      </c>
      <c r="S998" s="191">
        <f t="shared" si="170"/>
        <v>0</v>
      </c>
    </row>
    <row r="999" spans="1:19" x14ac:dyDescent="0.25">
      <c r="A999" s="175">
        <v>3311403260937</v>
      </c>
      <c r="B999" s="176" t="s">
        <v>1049</v>
      </c>
      <c r="C999" s="148"/>
      <c r="D999" s="149">
        <f>SUM(D1000)</f>
        <v>890000000</v>
      </c>
      <c r="E999" s="149">
        <f>SUM(E1000)</f>
        <v>0</v>
      </c>
      <c r="F999" s="150">
        <f t="shared" si="174"/>
        <v>890000000</v>
      </c>
      <c r="G999" s="25">
        <f t="shared" si="169"/>
        <v>3.4445893742208076E-3</v>
      </c>
      <c r="H999" s="149">
        <f>SUM(H1000)</f>
        <v>0</v>
      </c>
      <c r="I999" s="151">
        <f t="shared" si="175"/>
        <v>890000000</v>
      </c>
      <c r="J999" s="149">
        <f>SUM(J1000)</f>
        <v>4320000</v>
      </c>
      <c r="K999" s="25">
        <f t="shared" si="171"/>
        <v>0.48539325842696629</v>
      </c>
      <c r="L999" s="150">
        <f t="shared" si="177"/>
        <v>213480000</v>
      </c>
      <c r="M999" s="25">
        <f t="shared" si="172"/>
        <v>23.986516853932585</v>
      </c>
      <c r="N999" s="149">
        <f>SUM(N1000)</f>
        <v>217800000</v>
      </c>
      <c r="O999" s="25">
        <f t="shared" si="173"/>
        <v>24.471910112359552</v>
      </c>
      <c r="P999" s="151">
        <f t="shared" si="176"/>
        <v>672200000</v>
      </c>
      <c r="R999" s="152">
        <f>SUM('[1]gastos ctas'!E999+[2]gctas!E999+[6]ct!E999)</f>
        <v>0</v>
      </c>
      <c r="S999" s="191">
        <f t="shared" si="170"/>
        <v>0</v>
      </c>
    </row>
    <row r="1000" spans="1:19" x14ac:dyDescent="0.25">
      <c r="A1000" s="175">
        <v>3311403260937220</v>
      </c>
      <c r="B1000" s="176" t="s">
        <v>1050</v>
      </c>
      <c r="C1000" s="148"/>
      <c r="D1000" s="152">
        <f>SUM('[1]gastos ctas'!D1000+[2]gctas!D1000+[6]ct!D1000)</f>
        <v>890000000</v>
      </c>
      <c r="E1000" s="152">
        <f>SUM('[1]gastos ctas'!E1000+[2]gctas!E1000+[6]ct!E1000)</f>
        <v>0</v>
      </c>
      <c r="F1000" s="150">
        <f t="shared" si="174"/>
        <v>890000000</v>
      </c>
      <c r="G1000" s="25">
        <f t="shared" si="169"/>
        <v>3.4445893742208076E-3</v>
      </c>
      <c r="H1000" s="152"/>
      <c r="I1000" s="151">
        <f t="shared" si="175"/>
        <v>890000000</v>
      </c>
      <c r="J1000" s="152">
        <f>SUM('[1]gastos ctas'!J1000+[2]gctas!J1000+[6]ct!J1000)</f>
        <v>4320000</v>
      </c>
      <c r="K1000" s="25">
        <f t="shared" si="171"/>
        <v>0.48539325842696629</v>
      </c>
      <c r="L1000" s="150">
        <f t="shared" si="177"/>
        <v>213480000</v>
      </c>
      <c r="M1000" s="25">
        <f t="shared" si="172"/>
        <v>23.986516853932585</v>
      </c>
      <c r="N1000" s="152">
        <f>SUM('[1]gastos ctas'!N1000+[2]gctas!N1000+[6]ct!N1000)</f>
        <v>217800000</v>
      </c>
      <c r="O1000" s="25">
        <f t="shared" si="173"/>
        <v>24.471910112359552</v>
      </c>
      <c r="P1000" s="151">
        <f t="shared" si="176"/>
        <v>672200000</v>
      </c>
      <c r="R1000" s="152">
        <f>SUM('[1]gastos ctas'!E1000+[2]gctas!E1000+[6]ct!E1000)</f>
        <v>0</v>
      </c>
      <c r="S1000" s="191">
        <f t="shared" si="170"/>
        <v>0</v>
      </c>
    </row>
    <row r="1001" spans="1:19" x14ac:dyDescent="0.25">
      <c r="A1001" s="147">
        <v>3311403260939</v>
      </c>
      <c r="B1001" s="33" t="s">
        <v>1051</v>
      </c>
      <c r="C1001" s="148"/>
      <c r="D1001" s="149">
        <f>SUM(D1002)</f>
        <v>100000000</v>
      </c>
      <c r="E1001" s="149">
        <f>SUM(E1002)</f>
        <v>0</v>
      </c>
      <c r="F1001" s="150">
        <f t="shared" si="174"/>
        <v>100000000</v>
      </c>
      <c r="G1001" s="25">
        <f t="shared" si="169"/>
        <v>3.8703251395739416E-4</v>
      </c>
      <c r="H1001" s="149">
        <f>SUM(H1002)</f>
        <v>0</v>
      </c>
      <c r="I1001" s="151">
        <f t="shared" si="175"/>
        <v>100000000</v>
      </c>
      <c r="J1001" s="149">
        <f>SUM(J1002)</f>
        <v>0</v>
      </c>
      <c r="K1001" s="25">
        <f t="shared" si="171"/>
        <v>0</v>
      </c>
      <c r="L1001" s="150">
        <f t="shared" si="177"/>
        <v>0</v>
      </c>
      <c r="M1001" s="25">
        <f t="shared" si="172"/>
        <v>0</v>
      </c>
      <c r="N1001" s="149">
        <f>SUM(N1002)</f>
        <v>0</v>
      </c>
      <c r="O1001" s="25">
        <f t="shared" si="173"/>
        <v>0</v>
      </c>
      <c r="P1001" s="151">
        <f t="shared" si="176"/>
        <v>100000000</v>
      </c>
      <c r="R1001" s="152">
        <f>SUM('[1]gastos ctas'!E1001+[2]gctas!E1001+[6]ct!E1001)</f>
        <v>0</v>
      </c>
      <c r="S1001" s="191">
        <f t="shared" si="170"/>
        <v>0</v>
      </c>
    </row>
    <row r="1002" spans="1:19" x14ac:dyDescent="0.25">
      <c r="A1002" s="147">
        <v>3311403260939220</v>
      </c>
      <c r="B1002" s="33" t="s">
        <v>1052</v>
      </c>
      <c r="C1002" s="148"/>
      <c r="D1002" s="152">
        <f>SUM('[1]gastos ctas'!D1002+[2]gctas!D1002+[6]ct!D1002)</f>
        <v>100000000</v>
      </c>
      <c r="E1002" s="152">
        <f>SUM('[1]gastos ctas'!E1002+[2]gctas!E1002+[6]ct!E1002)</f>
        <v>0</v>
      </c>
      <c r="F1002" s="150">
        <f t="shared" si="174"/>
        <v>100000000</v>
      </c>
      <c r="G1002" s="25">
        <f t="shared" si="169"/>
        <v>3.8703251395739416E-4</v>
      </c>
      <c r="H1002" s="152"/>
      <c r="I1002" s="151">
        <f t="shared" si="175"/>
        <v>100000000</v>
      </c>
      <c r="J1002" s="152">
        <f>SUM('[1]gastos ctas'!J1002+[2]gctas!J1002+[6]ct!J1002)</f>
        <v>0</v>
      </c>
      <c r="K1002" s="25">
        <f t="shared" si="171"/>
        <v>0</v>
      </c>
      <c r="L1002" s="150">
        <f t="shared" si="177"/>
        <v>0</v>
      </c>
      <c r="M1002" s="25">
        <f t="shared" si="172"/>
        <v>0</v>
      </c>
      <c r="N1002" s="152">
        <f>SUM('[1]gastos ctas'!N1002+[2]gctas!N1002+[6]ct!N1002)</f>
        <v>0</v>
      </c>
      <c r="O1002" s="25">
        <f t="shared" si="173"/>
        <v>0</v>
      </c>
      <c r="P1002" s="151">
        <f t="shared" si="176"/>
        <v>100000000</v>
      </c>
      <c r="R1002" s="152">
        <f>SUM('[1]gastos ctas'!E1002+[2]gctas!E1002+[6]ct!E1002)</f>
        <v>0</v>
      </c>
      <c r="S1002" s="191">
        <f t="shared" si="170"/>
        <v>0</v>
      </c>
    </row>
    <row r="1003" spans="1:19" x14ac:dyDescent="0.25">
      <c r="A1003" s="147">
        <v>3311403260941</v>
      </c>
      <c r="B1003" s="33" t="s">
        <v>1053</v>
      </c>
      <c r="C1003" s="148"/>
      <c r="D1003" s="149">
        <f>SUM(D1004)</f>
        <v>20000000</v>
      </c>
      <c r="E1003" s="149">
        <f>SUM(E1004)</f>
        <v>0</v>
      </c>
      <c r="F1003" s="150">
        <f t="shared" si="174"/>
        <v>20000000</v>
      </c>
      <c r="G1003" s="25">
        <f t="shared" si="169"/>
        <v>7.7406502791478832E-5</v>
      </c>
      <c r="H1003" s="149">
        <f>SUM(H1004)</f>
        <v>0</v>
      </c>
      <c r="I1003" s="151">
        <f t="shared" si="175"/>
        <v>20000000</v>
      </c>
      <c r="J1003" s="149">
        <f>SUM(J1004)</f>
        <v>0</v>
      </c>
      <c r="K1003" s="25">
        <f t="shared" si="171"/>
        <v>0</v>
      </c>
      <c r="L1003" s="150">
        <f t="shared" si="177"/>
        <v>0</v>
      </c>
      <c r="M1003" s="25">
        <f t="shared" si="172"/>
        <v>0</v>
      </c>
      <c r="N1003" s="149">
        <f>SUM(N1004)</f>
        <v>0</v>
      </c>
      <c r="O1003" s="25">
        <f t="shared" si="173"/>
        <v>0</v>
      </c>
      <c r="P1003" s="151">
        <f t="shared" si="176"/>
        <v>20000000</v>
      </c>
      <c r="R1003" s="152">
        <f>SUM('[1]gastos ctas'!E1003+[2]gctas!E1003+[6]ct!E1003)</f>
        <v>0</v>
      </c>
      <c r="S1003" s="191">
        <f t="shared" si="170"/>
        <v>0</v>
      </c>
    </row>
    <row r="1004" spans="1:19" x14ac:dyDescent="0.25">
      <c r="A1004" s="147">
        <v>3311403260941220</v>
      </c>
      <c r="B1004" s="33" t="s">
        <v>1054</v>
      </c>
      <c r="C1004" s="148"/>
      <c r="D1004" s="152">
        <f>SUM('[1]gastos ctas'!D1004+[2]gctas!D1004+[6]ct!D1004)</f>
        <v>20000000</v>
      </c>
      <c r="E1004" s="152">
        <f>SUM('[1]gastos ctas'!E1004+[2]gctas!E1004+[6]ct!E1004)</f>
        <v>0</v>
      </c>
      <c r="F1004" s="150">
        <f t="shared" si="174"/>
        <v>20000000</v>
      </c>
      <c r="G1004" s="25">
        <f t="shared" si="169"/>
        <v>7.7406502791478832E-5</v>
      </c>
      <c r="H1004" s="152"/>
      <c r="I1004" s="151">
        <f t="shared" si="175"/>
        <v>20000000</v>
      </c>
      <c r="J1004" s="152">
        <f>SUM('[1]gastos ctas'!J1004+[2]gctas!J1004+[6]ct!J1004)</f>
        <v>0</v>
      </c>
      <c r="K1004" s="25">
        <f t="shared" si="171"/>
        <v>0</v>
      </c>
      <c r="L1004" s="150">
        <f t="shared" si="177"/>
        <v>0</v>
      </c>
      <c r="M1004" s="25">
        <f t="shared" si="172"/>
        <v>0</v>
      </c>
      <c r="N1004" s="152">
        <f>SUM('[1]gastos ctas'!N1004+[2]gctas!N1004+[6]ct!N1004)</f>
        <v>0</v>
      </c>
      <c r="O1004" s="25">
        <f t="shared" si="173"/>
        <v>0</v>
      </c>
      <c r="P1004" s="151">
        <f t="shared" si="176"/>
        <v>20000000</v>
      </c>
      <c r="R1004" s="152">
        <f>SUM('[1]gastos ctas'!E1004+[2]gctas!E1004+[6]ct!E1004)</f>
        <v>0</v>
      </c>
      <c r="S1004" s="191">
        <f t="shared" si="170"/>
        <v>0</v>
      </c>
    </row>
    <row r="1005" spans="1:19" x14ac:dyDescent="0.25">
      <c r="A1005" s="175">
        <v>3311403260942</v>
      </c>
      <c r="B1005" s="176" t="s">
        <v>1055</v>
      </c>
      <c r="C1005" s="148"/>
      <c r="D1005" s="149">
        <f>SUM(D1006)</f>
        <v>150000000</v>
      </c>
      <c r="E1005" s="149">
        <f>SUM(E1006)</f>
        <v>0</v>
      </c>
      <c r="F1005" s="150">
        <f t="shared" si="174"/>
        <v>150000000</v>
      </c>
      <c r="G1005" s="25">
        <f t="shared" si="169"/>
        <v>5.8054877093609118E-4</v>
      </c>
      <c r="H1005" s="149">
        <f>SUM(H1006)</f>
        <v>0</v>
      </c>
      <c r="I1005" s="151">
        <f t="shared" si="175"/>
        <v>150000000</v>
      </c>
      <c r="J1005" s="149">
        <f>SUM(J1006)</f>
        <v>9463733</v>
      </c>
      <c r="K1005" s="25">
        <f t="shared" si="171"/>
        <v>6.309155333333333</v>
      </c>
      <c r="L1005" s="150">
        <f t="shared" si="177"/>
        <v>110753867</v>
      </c>
      <c r="M1005" s="25">
        <f t="shared" si="172"/>
        <v>73.835911333333343</v>
      </c>
      <c r="N1005" s="149">
        <f>SUM(N1006)</f>
        <v>120217600</v>
      </c>
      <c r="O1005" s="25">
        <f t="shared" si="173"/>
        <v>80.145066666666665</v>
      </c>
      <c r="P1005" s="151">
        <f t="shared" si="176"/>
        <v>29782400</v>
      </c>
      <c r="R1005" s="152">
        <f>SUM('[1]gastos ctas'!E1005+[2]gctas!E1005+[6]ct!E1005)</f>
        <v>0</v>
      </c>
      <c r="S1005" s="191">
        <f t="shared" si="170"/>
        <v>0</v>
      </c>
    </row>
    <row r="1006" spans="1:19" x14ac:dyDescent="0.25">
      <c r="A1006" s="175">
        <v>3311403260942220</v>
      </c>
      <c r="B1006" s="176" t="s">
        <v>1056</v>
      </c>
      <c r="C1006" s="148"/>
      <c r="D1006" s="152">
        <f>SUM('[1]gastos ctas'!D1006+[2]gctas!D1006+[6]ct!D1006)</f>
        <v>150000000</v>
      </c>
      <c r="E1006" s="152">
        <f>SUM('[1]gastos ctas'!E1006+[2]gctas!E1006+[6]ct!E1006)</f>
        <v>0</v>
      </c>
      <c r="F1006" s="150">
        <f t="shared" si="174"/>
        <v>150000000</v>
      </c>
      <c r="G1006" s="25">
        <f t="shared" si="169"/>
        <v>5.8054877093609118E-4</v>
      </c>
      <c r="H1006" s="152"/>
      <c r="I1006" s="151">
        <f t="shared" si="175"/>
        <v>150000000</v>
      </c>
      <c r="J1006" s="152">
        <f>SUM('[1]gastos ctas'!J1006+[2]gctas!J1006+[6]ct!J1006)</f>
        <v>9463733</v>
      </c>
      <c r="K1006" s="25">
        <f t="shared" si="171"/>
        <v>6.309155333333333</v>
      </c>
      <c r="L1006" s="150">
        <f t="shared" si="177"/>
        <v>110753867</v>
      </c>
      <c r="M1006" s="25">
        <f t="shared" si="172"/>
        <v>73.835911333333343</v>
      </c>
      <c r="N1006" s="152">
        <f>SUM('[1]gastos ctas'!N1006+[2]gctas!N1006+[6]ct!N1006)</f>
        <v>120217600</v>
      </c>
      <c r="O1006" s="25">
        <f t="shared" si="173"/>
        <v>80.145066666666665</v>
      </c>
      <c r="P1006" s="151">
        <f t="shared" si="176"/>
        <v>29782400</v>
      </c>
      <c r="R1006" s="152">
        <f>SUM('[1]gastos ctas'!E1006+[2]gctas!E1006+[6]ct!E1006)</f>
        <v>0</v>
      </c>
      <c r="S1006" s="191">
        <f t="shared" si="170"/>
        <v>0</v>
      </c>
    </row>
    <row r="1007" spans="1:19" ht="39" x14ac:dyDescent="0.25">
      <c r="A1007" s="175">
        <v>3311403260943</v>
      </c>
      <c r="B1007" s="176" t="s">
        <v>1057</v>
      </c>
      <c r="C1007" s="148"/>
      <c r="D1007" s="149">
        <f>SUM(D1008)</f>
        <v>250000000</v>
      </c>
      <c r="E1007" s="149">
        <f>SUM(E1008)</f>
        <v>0</v>
      </c>
      <c r="F1007" s="150">
        <f t="shared" si="174"/>
        <v>250000000</v>
      </c>
      <c r="G1007" s="25">
        <f t="shared" si="169"/>
        <v>9.6758128489348545E-4</v>
      </c>
      <c r="H1007" s="149">
        <f>SUM(H1008)</f>
        <v>0</v>
      </c>
      <c r="I1007" s="151">
        <f t="shared" si="175"/>
        <v>250000000</v>
      </c>
      <c r="J1007" s="149">
        <f>SUM(J1008)</f>
        <v>10666667</v>
      </c>
      <c r="K1007" s="25">
        <f t="shared" si="171"/>
        <v>4.2666667999999994</v>
      </c>
      <c r="L1007" s="150">
        <f t="shared" si="177"/>
        <v>45333333</v>
      </c>
      <c r="M1007" s="25">
        <f t="shared" si="172"/>
        <v>18.133333200000003</v>
      </c>
      <c r="N1007" s="149">
        <f>SUM(N1008)</f>
        <v>56000000</v>
      </c>
      <c r="O1007" s="25">
        <f t="shared" si="173"/>
        <v>22.400000000000002</v>
      </c>
      <c r="P1007" s="151">
        <f t="shared" si="176"/>
        <v>194000000</v>
      </c>
      <c r="R1007" s="152">
        <f>SUM('[1]gastos ctas'!E1007+[2]gctas!E1007+[6]ct!E1007)</f>
        <v>0</v>
      </c>
      <c r="S1007" s="191">
        <f t="shared" si="170"/>
        <v>0</v>
      </c>
    </row>
    <row r="1008" spans="1:19" ht="39" x14ac:dyDescent="0.25">
      <c r="A1008" s="175">
        <v>3311403260943220</v>
      </c>
      <c r="B1008" s="176" t="s">
        <v>1058</v>
      </c>
      <c r="C1008" s="148"/>
      <c r="D1008" s="152">
        <f>SUM('[1]gastos ctas'!D1008+[2]gctas!D1008+[6]ct!D1008)</f>
        <v>250000000</v>
      </c>
      <c r="E1008" s="152">
        <f>SUM('[1]gastos ctas'!E1008+[2]gctas!E1008+[6]ct!E1008)</f>
        <v>0</v>
      </c>
      <c r="F1008" s="150">
        <f t="shared" si="174"/>
        <v>250000000</v>
      </c>
      <c r="G1008" s="25">
        <f t="shared" si="169"/>
        <v>9.6758128489348545E-4</v>
      </c>
      <c r="H1008" s="152"/>
      <c r="I1008" s="151">
        <f t="shared" si="175"/>
        <v>250000000</v>
      </c>
      <c r="J1008" s="152">
        <f>SUM('[1]gastos ctas'!J1008+[2]gctas!J1008+[6]ct!J1008)</f>
        <v>10666667</v>
      </c>
      <c r="K1008" s="25">
        <f t="shared" si="171"/>
        <v>4.2666667999999994</v>
      </c>
      <c r="L1008" s="150">
        <f t="shared" si="177"/>
        <v>45333333</v>
      </c>
      <c r="M1008" s="25">
        <f t="shared" si="172"/>
        <v>18.133333200000003</v>
      </c>
      <c r="N1008" s="152">
        <f>SUM('[1]gastos ctas'!N1008+[2]gctas!N1008+[6]ct!N1008)</f>
        <v>56000000</v>
      </c>
      <c r="O1008" s="25">
        <f t="shared" si="173"/>
        <v>22.400000000000002</v>
      </c>
      <c r="P1008" s="151">
        <f t="shared" si="176"/>
        <v>194000000</v>
      </c>
      <c r="R1008" s="152">
        <f>SUM('[1]gastos ctas'!E1008+[2]gctas!E1008+[6]ct!E1008)</f>
        <v>0</v>
      </c>
      <c r="S1008" s="191">
        <f t="shared" si="170"/>
        <v>0</v>
      </c>
    </row>
    <row r="1009" spans="1:19" ht="26.25" x14ac:dyDescent="0.25">
      <c r="A1009" s="175">
        <v>3311403260944</v>
      </c>
      <c r="B1009" s="176" t="s">
        <v>1059</v>
      </c>
      <c r="C1009" s="148"/>
      <c r="D1009" s="149">
        <f>SUM(D1010)</f>
        <v>50000000</v>
      </c>
      <c r="E1009" s="149">
        <f>SUM(E1010)</f>
        <v>0</v>
      </c>
      <c r="F1009" s="150">
        <f t="shared" si="174"/>
        <v>50000000</v>
      </c>
      <c r="G1009" s="25">
        <f t="shared" si="169"/>
        <v>1.9351625697869708E-4</v>
      </c>
      <c r="H1009" s="149">
        <f>SUM(H1010)</f>
        <v>0</v>
      </c>
      <c r="I1009" s="151">
        <f t="shared" si="175"/>
        <v>50000000</v>
      </c>
      <c r="J1009" s="149">
        <f>SUM(J1010)</f>
        <v>0</v>
      </c>
      <c r="K1009" s="25">
        <f t="shared" si="171"/>
        <v>0</v>
      </c>
      <c r="L1009" s="150">
        <f t="shared" si="177"/>
        <v>0</v>
      </c>
      <c r="M1009" s="25">
        <f t="shared" si="172"/>
        <v>0</v>
      </c>
      <c r="N1009" s="149">
        <f>SUM(N1010)</f>
        <v>0</v>
      </c>
      <c r="O1009" s="25">
        <f t="shared" si="173"/>
        <v>0</v>
      </c>
      <c r="P1009" s="151">
        <f t="shared" si="176"/>
        <v>50000000</v>
      </c>
      <c r="R1009" s="152">
        <f>SUM('[1]gastos ctas'!E1009+[2]gctas!E1009+[6]ct!E1009)</f>
        <v>0</v>
      </c>
      <c r="S1009" s="191">
        <f t="shared" si="170"/>
        <v>0</v>
      </c>
    </row>
    <row r="1010" spans="1:19" ht="26.25" x14ac:dyDescent="0.25">
      <c r="A1010" s="175">
        <v>3311403260944220</v>
      </c>
      <c r="B1010" s="176" t="s">
        <v>1060</v>
      </c>
      <c r="C1010" s="148"/>
      <c r="D1010" s="152">
        <f>SUM('[1]gastos ctas'!D1010+[2]gctas!D1010+[6]ct!D1010)</f>
        <v>50000000</v>
      </c>
      <c r="E1010" s="152">
        <f>SUM('[1]gastos ctas'!E1010+[2]gctas!E1010+[6]ct!E1010)</f>
        <v>0</v>
      </c>
      <c r="F1010" s="150">
        <f t="shared" si="174"/>
        <v>50000000</v>
      </c>
      <c r="G1010" s="25">
        <f t="shared" si="169"/>
        <v>1.9351625697869708E-4</v>
      </c>
      <c r="H1010" s="152"/>
      <c r="I1010" s="151">
        <f t="shared" si="175"/>
        <v>50000000</v>
      </c>
      <c r="J1010" s="152">
        <f>SUM('[1]gastos ctas'!J1010+[2]gctas!J1010+[6]ct!J1010)</f>
        <v>0</v>
      </c>
      <c r="K1010" s="25">
        <f t="shared" si="171"/>
        <v>0</v>
      </c>
      <c r="L1010" s="150">
        <f t="shared" si="177"/>
        <v>0</v>
      </c>
      <c r="M1010" s="25">
        <f t="shared" si="172"/>
        <v>0</v>
      </c>
      <c r="N1010" s="152">
        <f>SUM('[1]gastos ctas'!N1010+[2]gctas!N1010+[6]ct!N1010)</f>
        <v>0</v>
      </c>
      <c r="O1010" s="25">
        <f t="shared" si="173"/>
        <v>0</v>
      </c>
      <c r="P1010" s="151">
        <f t="shared" si="176"/>
        <v>50000000</v>
      </c>
      <c r="R1010" s="152">
        <f>SUM('[1]gastos ctas'!E1010+[2]gctas!E1010+[6]ct!E1010)</f>
        <v>0</v>
      </c>
      <c r="S1010" s="191">
        <f t="shared" si="170"/>
        <v>0</v>
      </c>
    </row>
    <row r="1011" spans="1:19" x14ac:dyDescent="0.25">
      <c r="A1011" s="147">
        <v>3311403260945</v>
      </c>
      <c r="B1011" s="33" t="s">
        <v>1061</v>
      </c>
      <c r="C1011" s="148"/>
      <c r="D1011" s="149">
        <f>SUM(D1012)</f>
        <v>196216000</v>
      </c>
      <c r="E1011" s="149">
        <f>SUM(E1012)</f>
        <v>29784000</v>
      </c>
      <c r="F1011" s="150">
        <f t="shared" si="174"/>
        <v>226000000</v>
      </c>
      <c r="G1011" s="25">
        <f t="shared" si="169"/>
        <v>8.7469348154371079E-4</v>
      </c>
      <c r="H1011" s="149">
        <f>SUM(H1012)</f>
        <v>0</v>
      </c>
      <c r="I1011" s="151">
        <f t="shared" si="175"/>
        <v>226000000</v>
      </c>
      <c r="J1011" s="149">
        <f>SUM(J1012)</f>
        <v>33065976</v>
      </c>
      <c r="K1011" s="25">
        <f t="shared" si="171"/>
        <v>14.630962831858408</v>
      </c>
      <c r="L1011" s="150">
        <f t="shared" si="177"/>
        <v>143052090</v>
      </c>
      <c r="M1011" s="25">
        <f t="shared" si="172"/>
        <v>63.297384955752214</v>
      </c>
      <c r="N1011" s="149">
        <f>SUM(N1012)</f>
        <v>176118066</v>
      </c>
      <c r="O1011" s="25">
        <f t="shared" si="173"/>
        <v>77.928347787610619</v>
      </c>
      <c r="P1011" s="151">
        <f t="shared" si="176"/>
        <v>49881934</v>
      </c>
      <c r="R1011" s="152">
        <f>SUM('[1]gastos ctas'!E1011+[2]gctas!E1011+[6]ct!E1011)</f>
        <v>29784000</v>
      </c>
      <c r="S1011" s="191">
        <f t="shared" si="170"/>
        <v>0</v>
      </c>
    </row>
    <row r="1012" spans="1:19" x14ac:dyDescent="0.25">
      <c r="A1012" s="147">
        <v>3311403260945220</v>
      </c>
      <c r="B1012" s="33" t="s">
        <v>1062</v>
      </c>
      <c r="C1012" s="148"/>
      <c r="D1012" s="152">
        <f>SUM('[1]gastos ctas'!D1012+[2]gctas!D1012+[6]ct!D1012)</f>
        <v>196216000</v>
      </c>
      <c r="E1012" s="152">
        <f>SUM('[1]gastos ctas'!E1012+[2]gctas!E1012+[6]ct!E1012)</f>
        <v>29784000</v>
      </c>
      <c r="F1012" s="150">
        <f t="shared" si="174"/>
        <v>226000000</v>
      </c>
      <c r="G1012" s="25">
        <f t="shared" si="169"/>
        <v>8.7469348154371079E-4</v>
      </c>
      <c r="H1012" s="152"/>
      <c r="I1012" s="151">
        <f t="shared" si="175"/>
        <v>226000000</v>
      </c>
      <c r="J1012" s="152">
        <f>SUM('[1]gastos ctas'!J1012+[2]gctas!J1012+[6]ct!J1012)</f>
        <v>33065976</v>
      </c>
      <c r="K1012" s="25">
        <f t="shared" si="171"/>
        <v>14.630962831858408</v>
      </c>
      <c r="L1012" s="150">
        <f t="shared" si="177"/>
        <v>143052090</v>
      </c>
      <c r="M1012" s="25">
        <f t="shared" si="172"/>
        <v>63.297384955752214</v>
      </c>
      <c r="N1012" s="152">
        <f>SUM('[1]gastos ctas'!N1012+[2]gctas!N1012+[6]ct!N1012)</f>
        <v>176118066</v>
      </c>
      <c r="O1012" s="25">
        <f t="shared" si="173"/>
        <v>77.928347787610619</v>
      </c>
      <c r="P1012" s="151">
        <f t="shared" si="176"/>
        <v>49881934</v>
      </c>
      <c r="R1012" s="152">
        <f>SUM('[1]gastos ctas'!E1012+[2]gctas!E1012+[6]ct!E1012)</f>
        <v>29784000</v>
      </c>
      <c r="S1012" s="191">
        <f t="shared" si="170"/>
        <v>0</v>
      </c>
    </row>
    <row r="1013" spans="1:19" ht="26.25" x14ac:dyDescent="0.25">
      <c r="A1013" s="175">
        <v>3311403260946</v>
      </c>
      <c r="B1013" s="176" t="s">
        <v>1063</v>
      </c>
      <c r="C1013" s="148"/>
      <c r="D1013" s="149">
        <f>SUM(D1014)</f>
        <v>1175321000</v>
      </c>
      <c r="E1013" s="149">
        <f>SUM(E1014)</f>
        <v>0</v>
      </c>
      <c r="F1013" s="150">
        <f t="shared" si="174"/>
        <v>1175321000</v>
      </c>
      <c r="G1013" s="25">
        <f t="shared" si="169"/>
        <v>4.548874413369184E-3</v>
      </c>
      <c r="H1013" s="149">
        <f>SUM(H1014)</f>
        <v>0</v>
      </c>
      <c r="I1013" s="151">
        <f t="shared" si="175"/>
        <v>1175321000</v>
      </c>
      <c r="J1013" s="149">
        <f>SUM(J1014)</f>
        <v>0</v>
      </c>
      <c r="K1013" s="25">
        <f t="shared" si="171"/>
        <v>0</v>
      </c>
      <c r="L1013" s="150">
        <f t="shared" si="177"/>
        <v>0</v>
      </c>
      <c r="M1013" s="25">
        <f t="shared" si="172"/>
        <v>0</v>
      </c>
      <c r="N1013" s="149">
        <f>SUM(N1014)</f>
        <v>0</v>
      </c>
      <c r="O1013" s="25">
        <f t="shared" si="173"/>
        <v>0</v>
      </c>
      <c r="P1013" s="151">
        <f t="shared" si="176"/>
        <v>1175321000</v>
      </c>
      <c r="R1013" s="152">
        <f>SUM('[1]gastos ctas'!E1013+[2]gctas!E1013+[6]ct!E1013)</f>
        <v>0</v>
      </c>
      <c r="S1013" s="191">
        <f t="shared" si="170"/>
        <v>0</v>
      </c>
    </row>
    <row r="1014" spans="1:19" ht="26.25" x14ac:dyDescent="0.25">
      <c r="A1014" s="175">
        <v>3311403260946220</v>
      </c>
      <c r="B1014" s="176" t="s">
        <v>1064</v>
      </c>
      <c r="C1014" s="148"/>
      <c r="D1014" s="152">
        <f>SUM('[1]gastos ctas'!D1014+[2]gctas!D1014+[6]ct!D1014)</f>
        <v>1175321000</v>
      </c>
      <c r="E1014" s="152">
        <f>SUM('[1]gastos ctas'!E1014+[2]gctas!E1014+[6]ct!E1014)</f>
        <v>0</v>
      </c>
      <c r="F1014" s="150">
        <f t="shared" si="174"/>
        <v>1175321000</v>
      </c>
      <c r="G1014" s="25">
        <f t="shared" si="169"/>
        <v>4.548874413369184E-3</v>
      </c>
      <c r="H1014" s="152"/>
      <c r="I1014" s="151">
        <f t="shared" si="175"/>
        <v>1175321000</v>
      </c>
      <c r="J1014" s="152">
        <f>SUM('[1]gastos ctas'!J1014+[2]gctas!J1014+[6]ct!J1014)</f>
        <v>0</v>
      </c>
      <c r="K1014" s="25">
        <f t="shared" si="171"/>
        <v>0</v>
      </c>
      <c r="L1014" s="150">
        <f t="shared" si="177"/>
        <v>0</v>
      </c>
      <c r="M1014" s="25">
        <f t="shared" si="172"/>
        <v>0</v>
      </c>
      <c r="N1014" s="152">
        <f>SUM('[1]gastos ctas'!N1014+[2]gctas!N1014+[6]ct!N1014)</f>
        <v>0</v>
      </c>
      <c r="O1014" s="25">
        <f t="shared" si="173"/>
        <v>0</v>
      </c>
      <c r="P1014" s="151">
        <f t="shared" si="176"/>
        <v>1175321000</v>
      </c>
      <c r="R1014" s="152">
        <f>SUM('[1]gastos ctas'!E1014+[2]gctas!E1014+[6]ct!E1014)</f>
        <v>0</v>
      </c>
      <c r="S1014" s="191">
        <f t="shared" si="170"/>
        <v>0</v>
      </c>
    </row>
    <row r="1015" spans="1:19" x14ac:dyDescent="0.25">
      <c r="A1015" s="175">
        <v>3311403260947</v>
      </c>
      <c r="B1015" s="176" t="s">
        <v>1065</v>
      </c>
      <c r="C1015" s="148"/>
      <c r="D1015" s="149">
        <f>SUM(D1016)</f>
        <v>116643000</v>
      </c>
      <c r="E1015" s="149">
        <f>SUM(E1016)</f>
        <v>0</v>
      </c>
      <c r="F1015" s="150">
        <f t="shared" si="174"/>
        <v>116643000</v>
      </c>
      <c r="G1015" s="25">
        <f t="shared" si="169"/>
        <v>4.5144633525532327E-4</v>
      </c>
      <c r="H1015" s="149">
        <f>SUM(H1016)</f>
        <v>0</v>
      </c>
      <c r="I1015" s="151">
        <f t="shared" si="175"/>
        <v>116643000</v>
      </c>
      <c r="J1015" s="149">
        <f>SUM(J1016)</f>
        <v>13948415</v>
      </c>
      <c r="K1015" s="25">
        <f t="shared" si="171"/>
        <v>11.958210094047651</v>
      </c>
      <c r="L1015" s="150">
        <f t="shared" si="177"/>
        <v>0</v>
      </c>
      <c r="M1015" s="25">
        <f t="shared" si="172"/>
        <v>0</v>
      </c>
      <c r="N1015" s="149">
        <f>SUM(N1016)</f>
        <v>13948415</v>
      </c>
      <c r="O1015" s="25">
        <f t="shared" si="173"/>
        <v>11.958210094047651</v>
      </c>
      <c r="P1015" s="151">
        <f t="shared" si="176"/>
        <v>102694585</v>
      </c>
      <c r="R1015" s="152">
        <f>SUM('[1]gastos ctas'!E1015+[2]gctas!E1015+[6]ct!E1015)</f>
        <v>0</v>
      </c>
      <c r="S1015" s="191">
        <f t="shared" si="170"/>
        <v>0</v>
      </c>
    </row>
    <row r="1016" spans="1:19" x14ac:dyDescent="0.25">
      <c r="A1016" s="175">
        <v>3311403260947220</v>
      </c>
      <c r="B1016" s="176" t="s">
        <v>1066</v>
      </c>
      <c r="C1016" s="148"/>
      <c r="D1016" s="152">
        <f>SUM('[1]gastos ctas'!D1016+[2]gctas!D1016+[6]ct!D1016)</f>
        <v>116643000</v>
      </c>
      <c r="E1016" s="152">
        <f>SUM('[1]gastos ctas'!E1016+[2]gctas!E1016+[6]ct!E1016)</f>
        <v>0</v>
      </c>
      <c r="F1016" s="150">
        <f t="shared" si="174"/>
        <v>116643000</v>
      </c>
      <c r="G1016" s="25">
        <f t="shared" si="169"/>
        <v>4.5144633525532327E-4</v>
      </c>
      <c r="H1016" s="152"/>
      <c r="I1016" s="151">
        <f t="shared" si="175"/>
        <v>116643000</v>
      </c>
      <c r="J1016" s="152">
        <f>SUM('[1]gastos ctas'!J1016+[2]gctas!J1016+[6]ct!J1016)</f>
        <v>13948415</v>
      </c>
      <c r="K1016" s="25">
        <f t="shared" si="171"/>
        <v>11.958210094047651</v>
      </c>
      <c r="L1016" s="150">
        <f t="shared" si="177"/>
        <v>0</v>
      </c>
      <c r="M1016" s="25">
        <f t="shared" si="172"/>
        <v>0</v>
      </c>
      <c r="N1016" s="152">
        <f>SUM('[1]gastos ctas'!N1016+[2]gctas!N1016+[6]ct!N1016)</f>
        <v>13948415</v>
      </c>
      <c r="O1016" s="25">
        <f t="shared" si="173"/>
        <v>11.958210094047651</v>
      </c>
      <c r="P1016" s="151">
        <f t="shared" si="176"/>
        <v>102694585</v>
      </c>
      <c r="R1016" s="152">
        <f>SUM('[1]gastos ctas'!E1016+[2]gctas!E1016+[6]ct!E1016)</f>
        <v>0</v>
      </c>
      <c r="S1016" s="191">
        <f t="shared" si="170"/>
        <v>0</v>
      </c>
    </row>
    <row r="1017" spans="1:19" x14ac:dyDescent="0.25">
      <c r="A1017" s="175">
        <v>3311403260949</v>
      </c>
      <c r="B1017" s="176" t="s">
        <v>1067</v>
      </c>
      <c r="C1017" s="148"/>
      <c r="D1017" s="149">
        <f>SUM(D1018)</f>
        <v>20000000</v>
      </c>
      <c r="E1017" s="149">
        <f>SUM(E1018)</f>
        <v>0</v>
      </c>
      <c r="F1017" s="150">
        <f t="shared" si="174"/>
        <v>20000000</v>
      </c>
      <c r="G1017" s="25">
        <f t="shared" si="169"/>
        <v>7.7406502791478832E-5</v>
      </c>
      <c r="H1017" s="149">
        <f>SUM(H1018)</f>
        <v>0</v>
      </c>
      <c r="I1017" s="151">
        <f t="shared" si="175"/>
        <v>20000000</v>
      </c>
      <c r="J1017" s="149">
        <f>SUM(J1018)</f>
        <v>0</v>
      </c>
      <c r="K1017" s="25">
        <f t="shared" si="171"/>
        <v>0</v>
      </c>
      <c r="L1017" s="150">
        <f t="shared" si="177"/>
        <v>0</v>
      </c>
      <c r="M1017" s="25">
        <f t="shared" si="172"/>
        <v>0</v>
      </c>
      <c r="N1017" s="149">
        <f>SUM(N1018)</f>
        <v>0</v>
      </c>
      <c r="O1017" s="25">
        <f t="shared" si="173"/>
        <v>0</v>
      </c>
      <c r="P1017" s="151">
        <f t="shared" si="176"/>
        <v>20000000</v>
      </c>
      <c r="R1017" s="152">
        <f>SUM('[1]gastos ctas'!E1017+[2]gctas!E1017+[6]ct!E1017)</f>
        <v>0</v>
      </c>
      <c r="S1017" s="191">
        <f t="shared" si="170"/>
        <v>0</v>
      </c>
    </row>
    <row r="1018" spans="1:19" x14ac:dyDescent="0.25">
      <c r="A1018" s="175">
        <v>3311403260949220</v>
      </c>
      <c r="B1018" s="176" t="s">
        <v>1068</v>
      </c>
      <c r="C1018" s="148"/>
      <c r="D1018" s="152">
        <f>SUM('[1]gastos ctas'!D1018+[2]gctas!D1018+[6]ct!D1018)</f>
        <v>20000000</v>
      </c>
      <c r="E1018" s="152">
        <f>SUM('[1]gastos ctas'!E1018+[2]gctas!E1018+[6]ct!E1018)</f>
        <v>0</v>
      </c>
      <c r="F1018" s="150">
        <f t="shared" si="174"/>
        <v>20000000</v>
      </c>
      <c r="G1018" s="25">
        <f t="shared" si="169"/>
        <v>7.7406502791478832E-5</v>
      </c>
      <c r="H1018" s="152"/>
      <c r="I1018" s="151">
        <f t="shared" si="175"/>
        <v>20000000</v>
      </c>
      <c r="J1018" s="152">
        <f>SUM('[1]gastos ctas'!J1018+[2]gctas!J1018+[6]ct!J1018)</f>
        <v>0</v>
      </c>
      <c r="K1018" s="25">
        <f t="shared" si="171"/>
        <v>0</v>
      </c>
      <c r="L1018" s="150">
        <f t="shared" si="177"/>
        <v>0</v>
      </c>
      <c r="M1018" s="25">
        <f t="shared" si="172"/>
        <v>0</v>
      </c>
      <c r="N1018" s="152">
        <f>SUM('[1]gastos ctas'!N1018+[2]gctas!N1018+[6]ct!N1018)</f>
        <v>0</v>
      </c>
      <c r="O1018" s="25">
        <f t="shared" si="173"/>
        <v>0</v>
      </c>
      <c r="P1018" s="151">
        <f t="shared" si="176"/>
        <v>20000000</v>
      </c>
      <c r="R1018" s="152">
        <f>SUM('[1]gastos ctas'!E1018+[2]gctas!E1018+[6]ct!E1018)</f>
        <v>0</v>
      </c>
      <c r="S1018" s="191">
        <f t="shared" si="170"/>
        <v>0</v>
      </c>
    </row>
    <row r="1019" spans="1:19" x14ac:dyDescent="0.25">
      <c r="A1019" s="147">
        <v>3311403260951</v>
      </c>
      <c r="B1019" s="33" t="s">
        <v>1069</v>
      </c>
      <c r="C1019" s="148"/>
      <c r="D1019" s="149">
        <f>SUM(D1020)</f>
        <v>300378000</v>
      </c>
      <c r="E1019" s="149">
        <f>SUM(E1020)</f>
        <v>0</v>
      </c>
      <c r="F1019" s="150">
        <f t="shared" si="174"/>
        <v>300378000</v>
      </c>
      <c r="G1019" s="25">
        <f t="shared" si="169"/>
        <v>1.1625605247749414E-3</v>
      </c>
      <c r="H1019" s="149">
        <f>SUM(H1020)</f>
        <v>0</v>
      </c>
      <c r="I1019" s="151">
        <f t="shared" si="175"/>
        <v>300378000</v>
      </c>
      <c r="J1019" s="149">
        <f>SUM(J1020)</f>
        <v>11247833</v>
      </c>
      <c r="K1019" s="25">
        <f t="shared" si="171"/>
        <v>3.7445595216693635</v>
      </c>
      <c r="L1019" s="150">
        <f t="shared" si="177"/>
        <v>32136667</v>
      </c>
      <c r="M1019" s="25">
        <f t="shared" si="172"/>
        <v>10.698741918516003</v>
      </c>
      <c r="N1019" s="149">
        <f>SUM(N1020)</f>
        <v>43384500</v>
      </c>
      <c r="O1019" s="25">
        <f t="shared" si="173"/>
        <v>14.443301440185365</v>
      </c>
      <c r="P1019" s="151">
        <f t="shared" si="176"/>
        <v>256993500</v>
      </c>
      <c r="R1019" s="152">
        <f>SUM('[1]gastos ctas'!E1019+[2]gctas!E1019+[6]ct!E1019)</f>
        <v>0</v>
      </c>
      <c r="S1019" s="191">
        <f t="shared" si="170"/>
        <v>0</v>
      </c>
    </row>
    <row r="1020" spans="1:19" x14ac:dyDescent="0.25">
      <c r="A1020" s="147">
        <v>3311403260951220</v>
      </c>
      <c r="B1020" s="33" t="s">
        <v>1062</v>
      </c>
      <c r="C1020" s="148"/>
      <c r="D1020" s="152">
        <f>SUM('[1]gastos ctas'!D1020+[2]gctas!D1020+[6]ct!D1020)</f>
        <v>300378000</v>
      </c>
      <c r="E1020" s="152">
        <f>SUM('[1]gastos ctas'!E1020+[2]gctas!E1020+[6]ct!E1020)</f>
        <v>0</v>
      </c>
      <c r="F1020" s="150">
        <f t="shared" si="174"/>
        <v>300378000</v>
      </c>
      <c r="G1020" s="25">
        <f t="shared" si="169"/>
        <v>1.1625605247749414E-3</v>
      </c>
      <c r="H1020" s="152"/>
      <c r="I1020" s="151">
        <f t="shared" si="175"/>
        <v>300378000</v>
      </c>
      <c r="J1020" s="152">
        <f>SUM('[1]gastos ctas'!J1020+[2]gctas!J1020+[6]ct!J1020)</f>
        <v>11247833</v>
      </c>
      <c r="K1020" s="25">
        <f t="shared" si="171"/>
        <v>3.7445595216693635</v>
      </c>
      <c r="L1020" s="150">
        <f t="shared" si="177"/>
        <v>32136667</v>
      </c>
      <c r="M1020" s="25">
        <f t="shared" si="172"/>
        <v>10.698741918516003</v>
      </c>
      <c r="N1020" s="152">
        <f>SUM('[1]gastos ctas'!N1020+[2]gctas!N1020+[6]ct!N1020)</f>
        <v>43384500</v>
      </c>
      <c r="O1020" s="25">
        <f t="shared" si="173"/>
        <v>14.443301440185365</v>
      </c>
      <c r="P1020" s="151">
        <f t="shared" si="176"/>
        <v>256993500</v>
      </c>
      <c r="R1020" s="152">
        <f>SUM('[1]gastos ctas'!E1020+[2]gctas!E1020+[6]ct!E1020)</f>
        <v>0</v>
      </c>
      <c r="S1020" s="191">
        <f t="shared" si="170"/>
        <v>0</v>
      </c>
    </row>
    <row r="1021" spans="1:19" x14ac:dyDescent="0.25">
      <c r="A1021" s="175">
        <v>3311403260952</v>
      </c>
      <c r="B1021" s="176" t="s">
        <v>1070</v>
      </c>
      <c r="C1021" s="148"/>
      <c r="D1021" s="149">
        <f>SUM(D1022)</f>
        <v>20000000</v>
      </c>
      <c r="E1021" s="149">
        <f>SUM(E1022)</f>
        <v>0</v>
      </c>
      <c r="F1021" s="150">
        <f t="shared" si="174"/>
        <v>20000000</v>
      </c>
      <c r="G1021" s="25">
        <f t="shared" ref="G1021:G1097" si="178">IF(OR(F1021=0,F$7=0),0,F1021/F$7)*100</f>
        <v>7.7406502791478832E-5</v>
      </c>
      <c r="H1021" s="149">
        <f>SUM(H1022)</f>
        <v>0</v>
      </c>
      <c r="I1021" s="151">
        <f t="shared" si="175"/>
        <v>20000000</v>
      </c>
      <c r="J1021" s="149">
        <f>SUM(J1022)</f>
        <v>0</v>
      </c>
      <c r="K1021" s="25">
        <f t="shared" si="171"/>
        <v>0</v>
      </c>
      <c r="L1021" s="150">
        <f t="shared" si="177"/>
        <v>0</v>
      </c>
      <c r="M1021" s="25">
        <f t="shared" si="172"/>
        <v>0</v>
      </c>
      <c r="N1021" s="149">
        <f>SUM(N1022)</f>
        <v>0</v>
      </c>
      <c r="O1021" s="25">
        <f t="shared" si="173"/>
        <v>0</v>
      </c>
      <c r="P1021" s="151">
        <f t="shared" si="176"/>
        <v>20000000</v>
      </c>
      <c r="R1021" s="152">
        <f>SUM('[1]gastos ctas'!E1021+[2]gctas!E1021+[6]ct!E1021)</f>
        <v>0</v>
      </c>
      <c r="S1021" s="191">
        <f t="shared" si="170"/>
        <v>0</v>
      </c>
    </row>
    <row r="1022" spans="1:19" x14ac:dyDescent="0.25">
      <c r="A1022" s="175">
        <v>3311403260952220</v>
      </c>
      <c r="B1022" s="176" t="s">
        <v>1071</v>
      </c>
      <c r="C1022" s="148"/>
      <c r="D1022" s="152">
        <f>SUM('[1]gastos ctas'!D1022+[2]gctas!D1022+[6]ct!D1022)</f>
        <v>20000000</v>
      </c>
      <c r="E1022" s="152">
        <f>SUM('[1]gastos ctas'!E1022+[2]gctas!E1022+[6]ct!E1022)</f>
        <v>0</v>
      </c>
      <c r="F1022" s="150">
        <f t="shared" si="174"/>
        <v>20000000</v>
      </c>
      <c r="G1022" s="25">
        <f t="shared" si="178"/>
        <v>7.7406502791478832E-5</v>
      </c>
      <c r="H1022" s="152"/>
      <c r="I1022" s="151">
        <f t="shared" si="175"/>
        <v>20000000</v>
      </c>
      <c r="J1022" s="152">
        <f>SUM('[1]gastos ctas'!J1022+[2]gctas!J1022+[6]ct!J1022)</f>
        <v>0</v>
      </c>
      <c r="K1022" s="25">
        <f t="shared" si="171"/>
        <v>0</v>
      </c>
      <c r="L1022" s="150">
        <f t="shared" si="177"/>
        <v>0</v>
      </c>
      <c r="M1022" s="25">
        <f t="shared" si="172"/>
        <v>0</v>
      </c>
      <c r="N1022" s="152">
        <f>SUM('[1]gastos ctas'!N1022+[2]gctas!N1022+[6]ct!N1022)</f>
        <v>0</v>
      </c>
      <c r="O1022" s="25">
        <f t="shared" si="173"/>
        <v>0</v>
      </c>
      <c r="P1022" s="151">
        <f t="shared" si="176"/>
        <v>20000000</v>
      </c>
      <c r="R1022" s="152">
        <f>SUM('[1]gastos ctas'!E1022+[2]gctas!E1022+[6]ct!E1022)</f>
        <v>0</v>
      </c>
      <c r="S1022" s="191">
        <f t="shared" si="170"/>
        <v>0</v>
      </c>
    </row>
    <row r="1023" spans="1:19" ht="26.25" x14ac:dyDescent="0.25">
      <c r="A1023" s="147">
        <v>3311403260953</v>
      </c>
      <c r="B1023" s="33" t="s">
        <v>1072</v>
      </c>
      <c r="C1023" s="148"/>
      <c r="D1023" s="149">
        <f>SUM(D1024)</f>
        <v>249542000</v>
      </c>
      <c r="E1023" s="149">
        <f>SUM(E1024)</f>
        <v>0</v>
      </c>
      <c r="F1023" s="150">
        <f t="shared" si="174"/>
        <v>249542000</v>
      </c>
      <c r="G1023" s="25">
        <f t="shared" si="178"/>
        <v>9.6580867597956038E-4</v>
      </c>
      <c r="H1023" s="149">
        <f>SUM(H1024)</f>
        <v>0</v>
      </c>
      <c r="I1023" s="151">
        <f t="shared" si="175"/>
        <v>249542000</v>
      </c>
      <c r="J1023" s="149">
        <f>SUM(J1024)</f>
        <v>8666667</v>
      </c>
      <c r="K1023" s="25">
        <f t="shared" si="171"/>
        <v>3.4730293898421909</v>
      </c>
      <c r="L1023" s="150">
        <f t="shared" si="177"/>
        <v>62833333</v>
      </c>
      <c r="M1023" s="25">
        <f t="shared" si="172"/>
        <v>25.179461974336988</v>
      </c>
      <c r="N1023" s="149">
        <f>SUM(N1024)</f>
        <v>71500000</v>
      </c>
      <c r="O1023" s="25">
        <f t="shared" si="173"/>
        <v>28.652491364179177</v>
      </c>
      <c r="P1023" s="151">
        <f t="shared" si="176"/>
        <v>178042000</v>
      </c>
      <c r="R1023" s="152">
        <f>SUM('[1]gastos ctas'!E1023+[2]gctas!E1023+[6]ct!E1023)</f>
        <v>0</v>
      </c>
      <c r="S1023" s="191">
        <f t="shared" si="170"/>
        <v>0</v>
      </c>
    </row>
    <row r="1024" spans="1:19" ht="26.25" x14ac:dyDescent="0.25">
      <c r="A1024" s="147">
        <v>3311403260953220</v>
      </c>
      <c r="B1024" s="33" t="s">
        <v>1073</v>
      </c>
      <c r="C1024" s="148"/>
      <c r="D1024" s="152">
        <f>SUM('[1]gastos ctas'!D1024+[2]gctas!D1024+[6]ct!D1024)</f>
        <v>249542000</v>
      </c>
      <c r="E1024" s="152">
        <f>SUM('[1]gastos ctas'!E1024+[2]gctas!E1024+[6]ct!E1024)</f>
        <v>0</v>
      </c>
      <c r="F1024" s="150">
        <f t="shared" si="174"/>
        <v>249542000</v>
      </c>
      <c r="G1024" s="25">
        <f t="shared" si="178"/>
        <v>9.6580867597956038E-4</v>
      </c>
      <c r="H1024" s="152"/>
      <c r="I1024" s="151">
        <f t="shared" si="175"/>
        <v>249542000</v>
      </c>
      <c r="J1024" s="152">
        <f>SUM('[1]gastos ctas'!J1024+[2]gctas!J1024+[6]ct!J1024)</f>
        <v>8666667</v>
      </c>
      <c r="K1024" s="25">
        <f t="shared" si="171"/>
        <v>3.4730293898421909</v>
      </c>
      <c r="L1024" s="150">
        <f t="shared" si="177"/>
        <v>62833333</v>
      </c>
      <c r="M1024" s="25">
        <f t="shared" si="172"/>
        <v>25.179461974336988</v>
      </c>
      <c r="N1024" s="152">
        <f>SUM('[1]gastos ctas'!N1024+[2]gctas!N1024+[6]ct!N1024)</f>
        <v>71500000</v>
      </c>
      <c r="O1024" s="25">
        <f t="shared" si="173"/>
        <v>28.652491364179177</v>
      </c>
      <c r="P1024" s="151">
        <f t="shared" si="176"/>
        <v>178042000</v>
      </c>
      <c r="R1024" s="152">
        <f>SUM('[1]gastos ctas'!E1024+[2]gctas!E1024+[6]ct!E1024)</f>
        <v>0</v>
      </c>
      <c r="S1024" s="191">
        <f t="shared" si="170"/>
        <v>0</v>
      </c>
    </row>
    <row r="1025" spans="1:19" x14ac:dyDescent="0.25">
      <c r="A1025" s="175">
        <v>3311403260955</v>
      </c>
      <c r="B1025" s="177" t="s">
        <v>1074</v>
      </c>
      <c r="C1025" s="148"/>
      <c r="D1025" s="149">
        <f>SUM(D1026)</f>
        <v>300000000</v>
      </c>
      <c r="E1025" s="149">
        <f>SUM(E1026)</f>
        <v>0</v>
      </c>
      <c r="F1025" s="150">
        <f t="shared" si="174"/>
        <v>300000000</v>
      </c>
      <c r="G1025" s="25">
        <f t="shared" si="178"/>
        <v>1.1610975418721824E-3</v>
      </c>
      <c r="H1025" s="149">
        <f>SUM(H1026)</f>
        <v>0</v>
      </c>
      <c r="I1025" s="151">
        <f t="shared" si="175"/>
        <v>300000000</v>
      </c>
      <c r="J1025" s="149">
        <f>SUM(J1026)</f>
        <v>7414599</v>
      </c>
      <c r="K1025" s="25">
        <f t="shared" si="171"/>
        <v>2.471533</v>
      </c>
      <c r="L1025" s="150">
        <f t="shared" si="177"/>
        <v>259076401</v>
      </c>
      <c r="M1025" s="25">
        <f t="shared" si="172"/>
        <v>86.358800333333335</v>
      </c>
      <c r="N1025" s="149">
        <f>SUM(N1026)</f>
        <v>266491000</v>
      </c>
      <c r="O1025" s="25">
        <f t="shared" si="173"/>
        <v>88.830333333333328</v>
      </c>
      <c r="P1025" s="151">
        <f t="shared" si="176"/>
        <v>33509000</v>
      </c>
      <c r="R1025" s="152">
        <f>SUM('[1]gastos ctas'!E1025+[2]gctas!E1025+[6]ct!E1025)</f>
        <v>0</v>
      </c>
      <c r="S1025" s="191">
        <f t="shared" si="170"/>
        <v>0</v>
      </c>
    </row>
    <row r="1026" spans="1:19" x14ac:dyDescent="0.25">
      <c r="A1026" s="175">
        <v>3311403260955220</v>
      </c>
      <c r="B1026" s="177" t="s">
        <v>1075</v>
      </c>
      <c r="C1026" s="148"/>
      <c r="D1026" s="152">
        <f>SUM('[1]gastos ctas'!D1026+[2]gctas!D1026+[6]ct!D1026)</f>
        <v>300000000</v>
      </c>
      <c r="E1026" s="152">
        <f>SUM('[1]gastos ctas'!E1026+[2]gctas!E1026+[6]ct!E1026)</f>
        <v>0</v>
      </c>
      <c r="F1026" s="150">
        <f t="shared" si="174"/>
        <v>300000000</v>
      </c>
      <c r="G1026" s="25">
        <f t="shared" si="178"/>
        <v>1.1610975418721824E-3</v>
      </c>
      <c r="H1026" s="152"/>
      <c r="I1026" s="151">
        <f t="shared" si="175"/>
        <v>300000000</v>
      </c>
      <c r="J1026" s="152">
        <f>SUM('[1]gastos ctas'!J1026+[2]gctas!J1026+[6]ct!J1026)</f>
        <v>7414599</v>
      </c>
      <c r="K1026" s="25">
        <f t="shared" si="171"/>
        <v>2.471533</v>
      </c>
      <c r="L1026" s="150">
        <f t="shared" si="177"/>
        <v>259076401</v>
      </c>
      <c r="M1026" s="25">
        <f t="shared" si="172"/>
        <v>86.358800333333335</v>
      </c>
      <c r="N1026" s="152">
        <f>SUM('[1]gastos ctas'!N1026+[2]gctas!N1026+[6]ct!N1026)</f>
        <v>266491000</v>
      </c>
      <c r="O1026" s="25">
        <f t="shared" si="173"/>
        <v>88.830333333333328</v>
      </c>
      <c r="P1026" s="151">
        <f t="shared" si="176"/>
        <v>33509000</v>
      </c>
      <c r="R1026" s="152">
        <f>SUM('[1]gastos ctas'!E1026+[2]gctas!E1026+[6]ct!E1026)</f>
        <v>0</v>
      </c>
      <c r="S1026" s="191">
        <f t="shared" si="170"/>
        <v>0</v>
      </c>
    </row>
    <row r="1027" spans="1:19" x14ac:dyDescent="0.25">
      <c r="A1027" s="147">
        <v>3311403260956</v>
      </c>
      <c r="B1027" s="33" t="s">
        <v>1076</v>
      </c>
      <c r="C1027" s="148"/>
      <c r="D1027" s="149">
        <f>SUM(D1028:D1030)</f>
        <v>1684000000</v>
      </c>
      <c r="E1027" s="149">
        <f>SUM(E1028:E1030)</f>
        <v>0</v>
      </c>
      <c r="F1027" s="150">
        <f t="shared" si="174"/>
        <v>1684000000</v>
      </c>
      <c r="G1027" s="25">
        <f t="shared" si="178"/>
        <v>6.517627535042517E-3</v>
      </c>
      <c r="H1027" s="149">
        <f>SUM(H1028:H1030)</f>
        <v>0</v>
      </c>
      <c r="I1027" s="151">
        <f t="shared" si="175"/>
        <v>1684000000</v>
      </c>
      <c r="J1027" s="149">
        <f>SUM(J1028:J1030)</f>
        <v>32169646</v>
      </c>
      <c r="K1027" s="25">
        <f t="shared" si="171"/>
        <v>1.9103115201900236</v>
      </c>
      <c r="L1027" s="150">
        <f t="shared" si="177"/>
        <v>368613654</v>
      </c>
      <c r="M1027" s="25">
        <f t="shared" si="172"/>
        <v>21.889171852731593</v>
      </c>
      <c r="N1027" s="149">
        <f>SUM(N1028:N1030)</f>
        <v>400783300</v>
      </c>
      <c r="O1027" s="25">
        <f t="shared" si="173"/>
        <v>23.799483372921614</v>
      </c>
      <c r="P1027" s="151">
        <f t="shared" si="176"/>
        <v>1283216700</v>
      </c>
      <c r="R1027" s="152">
        <f>SUM('[1]gastos ctas'!E1027+[2]gctas!E1027+[6]ct!E1027)</f>
        <v>0</v>
      </c>
      <c r="S1027" s="191">
        <f t="shared" si="170"/>
        <v>0</v>
      </c>
    </row>
    <row r="1028" spans="1:19" x14ac:dyDescent="0.25">
      <c r="A1028" s="147">
        <v>3311403260956220</v>
      </c>
      <c r="B1028" s="33" t="s">
        <v>1077</v>
      </c>
      <c r="C1028" s="148"/>
      <c r="D1028" s="152">
        <f>SUM('[1]gastos ctas'!D1028+[2]gctas!D1028+[6]ct!D1028)</f>
        <v>1648000000</v>
      </c>
      <c r="E1028" s="152">
        <f>SUM('[1]gastos ctas'!E1028+[2]gctas!E1028+[6]ct!E1028)</f>
        <v>0</v>
      </c>
      <c r="F1028" s="150">
        <f t="shared" si="174"/>
        <v>1648000000</v>
      </c>
      <c r="G1028" s="25">
        <f t="shared" si="178"/>
        <v>6.3782958300178556E-3</v>
      </c>
      <c r="H1028" s="152"/>
      <c r="I1028" s="151">
        <f t="shared" si="175"/>
        <v>1648000000</v>
      </c>
      <c r="J1028" s="152">
        <f>SUM('[1]gastos ctas'!J1028+[2]gctas!J1028+[6]ct!J1028)</f>
        <v>32169646</v>
      </c>
      <c r="K1028" s="25">
        <f t="shared" si="171"/>
        <v>1.9520416262135922</v>
      </c>
      <c r="L1028" s="150">
        <f t="shared" si="177"/>
        <v>368613654</v>
      </c>
      <c r="M1028" s="25">
        <f t="shared" si="172"/>
        <v>22.367333373786408</v>
      </c>
      <c r="N1028" s="152">
        <f>SUM('[1]gastos ctas'!N1028+[2]gctas!N1028+[6]ct!N1028)</f>
        <v>400783300</v>
      </c>
      <c r="O1028" s="25">
        <f t="shared" si="173"/>
        <v>24.319374999999997</v>
      </c>
      <c r="P1028" s="151">
        <f t="shared" si="176"/>
        <v>1247216700</v>
      </c>
      <c r="R1028" s="152">
        <f>SUM('[1]gastos ctas'!E1028+[2]gctas!E1028+[6]ct!E1028)</f>
        <v>0</v>
      </c>
      <c r="S1028" s="191">
        <f t="shared" si="170"/>
        <v>0</v>
      </c>
    </row>
    <row r="1029" spans="1:19" x14ac:dyDescent="0.25">
      <c r="A1029" s="147">
        <v>3311403260956220</v>
      </c>
      <c r="B1029" s="33" t="s">
        <v>1078</v>
      </c>
      <c r="C1029" s="148"/>
      <c r="D1029" s="152">
        <f>SUM('[1]gastos ctas'!D1029+[2]gctas!D1029+[6]ct!D1029)</f>
        <v>36000000</v>
      </c>
      <c r="E1029" s="152">
        <f>SUM('[1]gastos ctas'!E1029+[2]gctas!E1029+[6]ct!E1029)</f>
        <v>0</v>
      </c>
      <c r="F1029" s="150">
        <f t="shared" si="174"/>
        <v>36000000</v>
      </c>
      <c r="G1029" s="25">
        <f t="shared" si="178"/>
        <v>1.3933170502466189E-4</v>
      </c>
      <c r="H1029" s="152"/>
      <c r="I1029" s="151">
        <f t="shared" si="175"/>
        <v>36000000</v>
      </c>
      <c r="J1029" s="152">
        <f>SUM('[1]gastos ctas'!J1029+[2]gctas!J1029+[6]ct!J1029)</f>
        <v>0</v>
      </c>
      <c r="K1029" s="25">
        <f t="shared" si="171"/>
        <v>0</v>
      </c>
      <c r="L1029" s="150">
        <f t="shared" si="177"/>
        <v>0</v>
      </c>
      <c r="M1029" s="25">
        <f t="shared" si="172"/>
        <v>0</v>
      </c>
      <c r="N1029" s="152">
        <f>SUM('[1]gastos ctas'!N1029+[2]gctas!N1029+[6]ct!N1029)</f>
        <v>0</v>
      </c>
      <c r="O1029" s="25">
        <f t="shared" si="173"/>
        <v>0</v>
      </c>
      <c r="P1029" s="151">
        <f t="shared" si="176"/>
        <v>36000000</v>
      </c>
      <c r="R1029" s="152">
        <f>SUM('[1]gastos ctas'!E1029+[2]gctas!E1029+[6]ct!E1029)</f>
        <v>0</v>
      </c>
      <c r="S1029" s="191">
        <f t="shared" si="170"/>
        <v>0</v>
      </c>
    </row>
    <row r="1030" spans="1:19" hidden="1" x14ac:dyDescent="0.25">
      <c r="A1030" s="147">
        <v>3311403260956220</v>
      </c>
      <c r="B1030" s="33" t="s">
        <v>1079</v>
      </c>
      <c r="C1030" s="148"/>
      <c r="D1030" s="152">
        <f>SUM('[1]gastos ctas'!D1030+[2]gctas!D1030+[6]ct!D1030)</f>
        <v>0</v>
      </c>
      <c r="E1030" s="152">
        <f>SUM('[1]gastos ctas'!E1030+[2]gctas!E1030+[6]ct!E1030)</f>
        <v>0</v>
      </c>
      <c r="F1030" s="150">
        <f t="shared" si="174"/>
        <v>0</v>
      </c>
      <c r="G1030" s="25">
        <f t="shared" si="178"/>
        <v>0</v>
      </c>
      <c r="H1030" s="152"/>
      <c r="I1030" s="151">
        <f t="shared" si="175"/>
        <v>0</v>
      </c>
      <c r="J1030" s="152">
        <f>SUM('[1]gastos ctas'!J1030+[2]gctas!J1030+[6]ct!J1030)</f>
        <v>0</v>
      </c>
      <c r="K1030" s="25">
        <f t="shared" si="171"/>
        <v>0</v>
      </c>
      <c r="L1030" s="150">
        <f t="shared" si="177"/>
        <v>0</v>
      </c>
      <c r="M1030" s="25">
        <f t="shared" si="172"/>
        <v>0</v>
      </c>
      <c r="N1030" s="152">
        <f>SUM('[1]gastos ctas'!N1030+[2]gctas!N1030+[6]ct!N1030)</f>
        <v>0</v>
      </c>
      <c r="O1030" s="25">
        <f t="shared" si="173"/>
        <v>0</v>
      </c>
      <c r="P1030" s="151">
        <f t="shared" si="176"/>
        <v>0</v>
      </c>
      <c r="R1030" s="152">
        <f>SUM('[1]gastos ctas'!E1030+[2]gctas!E1030+[6]ct!E1030)</f>
        <v>0</v>
      </c>
      <c r="S1030" s="191">
        <f t="shared" si="170"/>
        <v>0</v>
      </c>
    </row>
    <row r="1031" spans="1:19" x14ac:dyDescent="0.25">
      <c r="A1031" s="175">
        <v>3311403260958</v>
      </c>
      <c r="B1031" s="176" t="s">
        <v>1080</v>
      </c>
      <c r="C1031" s="148"/>
      <c r="D1031" s="149">
        <f>SUM(D1032:D1033)</f>
        <v>24000000</v>
      </c>
      <c r="E1031" s="149">
        <f>SUM(E1032:E1033)</f>
        <v>0</v>
      </c>
      <c r="F1031" s="150">
        <f t="shared" si="174"/>
        <v>24000000</v>
      </c>
      <c r="G1031" s="25">
        <f t="shared" si="178"/>
        <v>9.2887803349774595E-5</v>
      </c>
      <c r="H1031" s="149">
        <f>SUM(H1032:H1033)</f>
        <v>0</v>
      </c>
      <c r="I1031" s="151">
        <f t="shared" si="175"/>
        <v>24000000</v>
      </c>
      <c r="J1031" s="149">
        <f>SUM(J1032:J1033)</f>
        <v>4662893</v>
      </c>
      <c r="K1031" s="25">
        <f t="shared" si="171"/>
        <v>19.428720833333333</v>
      </c>
      <c r="L1031" s="150">
        <f t="shared" si="177"/>
        <v>15337107</v>
      </c>
      <c r="M1031" s="25">
        <f t="shared" si="172"/>
        <v>63.904612499999999</v>
      </c>
      <c r="N1031" s="149">
        <f>SUM(N1032:N1033)</f>
        <v>20000000</v>
      </c>
      <c r="O1031" s="25">
        <f t="shared" si="173"/>
        <v>83.333333333333343</v>
      </c>
      <c r="P1031" s="151">
        <f t="shared" si="176"/>
        <v>4000000</v>
      </c>
      <c r="R1031" s="152">
        <f>SUM('[1]gastos ctas'!E1031+[2]gctas!E1031+[6]ct!E1031)</f>
        <v>0</v>
      </c>
      <c r="S1031" s="191">
        <f t="shared" si="170"/>
        <v>0</v>
      </c>
    </row>
    <row r="1032" spans="1:19" x14ac:dyDescent="0.25">
      <c r="A1032" s="175">
        <v>3311403260958220</v>
      </c>
      <c r="B1032" s="176" t="s">
        <v>1081</v>
      </c>
      <c r="C1032" s="148"/>
      <c r="D1032" s="152">
        <f>SUM('[1]gastos ctas'!D1032+[2]gctas!D1032+[6]ct!D1032)</f>
        <v>20000000</v>
      </c>
      <c r="E1032" s="152">
        <f>SUM('[1]gastos ctas'!E1032+[2]gctas!E1032+[6]ct!E1032)</f>
        <v>0</v>
      </c>
      <c r="F1032" s="150">
        <f t="shared" si="174"/>
        <v>20000000</v>
      </c>
      <c r="G1032" s="25">
        <f t="shared" si="178"/>
        <v>7.7406502791478832E-5</v>
      </c>
      <c r="H1032" s="152"/>
      <c r="I1032" s="151">
        <f t="shared" si="175"/>
        <v>20000000</v>
      </c>
      <c r="J1032" s="152">
        <f>SUM('[1]gastos ctas'!J1032+[2]gctas!J1032+[6]ct!J1032)</f>
        <v>4662893</v>
      </c>
      <c r="K1032" s="25">
        <f t="shared" si="171"/>
        <v>23.314465000000002</v>
      </c>
      <c r="L1032" s="150">
        <f t="shared" si="177"/>
        <v>15337107</v>
      </c>
      <c r="M1032" s="25">
        <f t="shared" si="172"/>
        <v>76.685535000000002</v>
      </c>
      <c r="N1032" s="152">
        <f>SUM('[1]gastos ctas'!N1032+[2]gctas!N1032+[6]ct!N1032)</f>
        <v>20000000</v>
      </c>
      <c r="O1032" s="25">
        <f t="shared" si="173"/>
        <v>100</v>
      </c>
      <c r="P1032" s="151">
        <f t="shared" si="176"/>
        <v>0</v>
      </c>
      <c r="R1032" s="152">
        <f>SUM('[1]gastos ctas'!E1032+[2]gctas!E1032+[6]ct!E1032)</f>
        <v>0</v>
      </c>
      <c r="S1032" s="191">
        <f t="shared" ref="S1032:S1095" si="179">SUM(E1032-R1032)</f>
        <v>0</v>
      </c>
    </row>
    <row r="1033" spans="1:19" x14ac:dyDescent="0.25">
      <c r="A1033" s="175">
        <v>3311403260958220</v>
      </c>
      <c r="B1033" s="176" t="s">
        <v>1082</v>
      </c>
      <c r="C1033" s="148"/>
      <c r="D1033" s="152">
        <f>SUM('[1]gastos ctas'!D1033+[2]gctas!D1033+[6]ct!D1033)</f>
        <v>4000000</v>
      </c>
      <c r="E1033" s="152">
        <f>SUM('[1]gastos ctas'!E1033+[2]gctas!E1033+[6]ct!E1033)</f>
        <v>0</v>
      </c>
      <c r="F1033" s="150">
        <f t="shared" si="174"/>
        <v>4000000</v>
      </c>
      <c r="G1033" s="25">
        <f t="shared" si="178"/>
        <v>1.5481300558295767E-5</v>
      </c>
      <c r="H1033" s="152"/>
      <c r="I1033" s="151">
        <f t="shared" si="175"/>
        <v>4000000</v>
      </c>
      <c r="J1033" s="152">
        <f>SUM('[1]gastos ctas'!J1033+[2]gctas!J1033+[6]ct!J1033)</f>
        <v>0</v>
      </c>
      <c r="K1033" s="25">
        <f t="shared" ref="K1033:K1098" si="180">IF(OR(J1033=0,F1033=0),0,J1033/F1033)*100</f>
        <v>0</v>
      </c>
      <c r="L1033" s="150">
        <f t="shared" si="177"/>
        <v>0</v>
      </c>
      <c r="M1033" s="25">
        <f t="shared" ref="M1033:M1098" si="181">IF(OR(L1033=0,F1033=0),0,L1033/F1033)*100</f>
        <v>0</v>
      </c>
      <c r="N1033" s="152">
        <f>SUM('[1]gastos ctas'!N1033+[2]gctas!N1033+[6]ct!N1033)</f>
        <v>0</v>
      </c>
      <c r="O1033" s="25">
        <f t="shared" ref="O1033:O1098" si="182">IF(OR(N1033=0,F1033=0),0,N1033/F1033)*100</f>
        <v>0</v>
      </c>
      <c r="P1033" s="151">
        <f t="shared" si="176"/>
        <v>4000000</v>
      </c>
      <c r="R1033" s="152">
        <f>SUM('[1]gastos ctas'!E1033+[2]gctas!E1033+[6]ct!E1033)</f>
        <v>0</v>
      </c>
      <c r="S1033" s="191">
        <f t="shared" si="179"/>
        <v>0</v>
      </c>
    </row>
    <row r="1034" spans="1:19" ht="26.25" x14ac:dyDescent="0.25">
      <c r="A1034" s="175">
        <v>3311403260963</v>
      </c>
      <c r="B1034" s="156" t="s">
        <v>1083</v>
      </c>
      <c r="C1034" s="148"/>
      <c r="D1034" s="149">
        <f>SUM(D1035:D1036)</f>
        <v>315353000</v>
      </c>
      <c r="E1034" s="149">
        <f>SUM(E1035:E1036)</f>
        <v>0</v>
      </c>
      <c r="F1034" s="150">
        <f t="shared" si="174"/>
        <v>315353000</v>
      </c>
      <c r="G1034" s="25">
        <f t="shared" si="178"/>
        <v>1.2205186437400611E-3</v>
      </c>
      <c r="H1034" s="149">
        <f>SUM(H1035:H1036)</f>
        <v>0</v>
      </c>
      <c r="I1034" s="151">
        <f t="shared" si="175"/>
        <v>315353000</v>
      </c>
      <c r="J1034" s="149">
        <f>SUM(J1035:J1036)</f>
        <v>14816667</v>
      </c>
      <c r="K1034" s="25">
        <f t="shared" si="180"/>
        <v>4.6984385751840003</v>
      </c>
      <c r="L1034" s="150">
        <f t="shared" si="177"/>
        <v>106183333</v>
      </c>
      <c r="M1034" s="25">
        <f t="shared" si="181"/>
        <v>33.671261411814697</v>
      </c>
      <c r="N1034" s="149">
        <f>SUM(N1035:N1036)</f>
        <v>121000000</v>
      </c>
      <c r="O1034" s="25">
        <f t="shared" si="182"/>
        <v>38.369699986998697</v>
      </c>
      <c r="P1034" s="151">
        <f t="shared" si="176"/>
        <v>194353000</v>
      </c>
      <c r="R1034" s="152">
        <f>SUM('[1]gastos ctas'!E1034+[2]gctas!E1034+[6]ct!E1034)</f>
        <v>0</v>
      </c>
      <c r="S1034" s="191">
        <f t="shared" si="179"/>
        <v>0</v>
      </c>
    </row>
    <row r="1035" spans="1:19" ht="26.25" x14ac:dyDescent="0.25">
      <c r="A1035" s="175">
        <v>3311403260963</v>
      </c>
      <c r="B1035" s="156" t="s">
        <v>1084</v>
      </c>
      <c r="C1035" s="148"/>
      <c r="D1035" s="152">
        <f>SUM('[1]gastos ctas'!D1035+[2]gctas!D1035+[6]ct!D1035)</f>
        <v>229000000</v>
      </c>
      <c r="E1035" s="152">
        <f>SUM('[1]gastos ctas'!E1035+[2]gctas!E1035+[6]ct!E1035)</f>
        <v>0</v>
      </c>
      <c r="F1035" s="150">
        <f t="shared" si="174"/>
        <v>229000000</v>
      </c>
      <c r="G1035" s="25">
        <f t="shared" si="178"/>
        <v>8.8630445696243261E-4</v>
      </c>
      <c r="H1035" s="152"/>
      <c r="I1035" s="151">
        <f t="shared" si="175"/>
        <v>229000000</v>
      </c>
      <c r="J1035" s="152">
        <f>SUM('[1]gastos ctas'!J1035+[2]gctas!J1035+[6]ct!J1035)</f>
        <v>11316667</v>
      </c>
      <c r="K1035" s="25">
        <f t="shared" si="180"/>
        <v>4.941775982532751</v>
      </c>
      <c r="L1035" s="150">
        <f t="shared" si="177"/>
        <v>74183333</v>
      </c>
      <c r="M1035" s="25">
        <f t="shared" si="181"/>
        <v>32.394468558951964</v>
      </c>
      <c r="N1035" s="152">
        <f>SUM('[1]gastos ctas'!N1035+[2]gctas!N1035+[6]ct!N1035)</f>
        <v>85500000</v>
      </c>
      <c r="O1035" s="25">
        <f t="shared" si="182"/>
        <v>37.336244541484717</v>
      </c>
      <c r="P1035" s="151">
        <f t="shared" si="176"/>
        <v>143500000</v>
      </c>
      <c r="R1035" s="152">
        <f>SUM('[1]gastos ctas'!E1035+[2]gctas!E1035+[6]ct!E1035)</f>
        <v>0</v>
      </c>
      <c r="S1035" s="191">
        <f t="shared" si="179"/>
        <v>0</v>
      </c>
    </row>
    <row r="1036" spans="1:19" ht="26.25" x14ac:dyDescent="0.25">
      <c r="A1036" s="175">
        <v>3311403260963</v>
      </c>
      <c r="B1036" s="156" t="s">
        <v>1085</v>
      </c>
      <c r="C1036" s="148"/>
      <c r="D1036" s="152">
        <f>SUM('[1]gastos ctas'!D1036+[2]gctas!D1036+[6]ct!D1036)</f>
        <v>86353000</v>
      </c>
      <c r="E1036" s="152">
        <f>SUM('[1]gastos ctas'!E1036+[2]gctas!E1036+[6]ct!E1036)</f>
        <v>0</v>
      </c>
      <c r="F1036" s="150">
        <f t="shared" si="174"/>
        <v>86353000</v>
      </c>
      <c r="G1036" s="25">
        <f t="shared" si="178"/>
        <v>3.3421418677762857E-4</v>
      </c>
      <c r="H1036" s="152"/>
      <c r="I1036" s="151">
        <f t="shared" si="175"/>
        <v>86353000</v>
      </c>
      <c r="J1036" s="152">
        <f>SUM('[1]gastos ctas'!J1036+[2]gctas!J1036+[6]ct!J1036)</f>
        <v>3500000</v>
      </c>
      <c r="K1036" s="25">
        <f t="shared" si="180"/>
        <v>4.0531307539981238</v>
      </c>
      <c r="L1036" s="150">
        <f t="shared" si="177"/>
        <v>32000000</v>
      </c>
      <c r="M1036" s="25">
        <f t="shared" si="181"/>
        <v>37.057195465125702</v>
      </c>
      <c r="N1036" s="152">
        <f>SUM('[1]gastos ctas'!N1036+[2]gctas!N1036+[6]ct!N1036)</f>
        <v>35500000</v>
      </c>
      <c r="O1036" s="25">
        <f t="shared" si="182"/>
        <v>41.110326219123827</v>
      </c>
      <c r="P1036" s="151">
        <f t="shared" si="176"/>
        <v>50853000</v>
      </c>
      <c r="R1036" s="152">
        <f>SUM('[1]gastos ctas'!E1036+[2]gctas!E1036+[6]ct!E1036)</f>
        <v>0</v>
      </c>
      <c r="S1036" s="191">
        <f t="shared" si="179"/>
        <v>0</v>
      </c>
    </row>
    <row r="1037" spans="1:19" ht="26.25" x14ac:dyDescent="0.25">
      <c r="A1037" s="175">
        <v>3311403260964</v>
      </c>
      <c r="B1037" s="156" t="s">
        <v>1086</v>
      </c>
      <c r="C1037" s="148"/>
      <c r="D1037" s="149">
        <f>SUM(D1038)</f>
        <v>5000000</v>
      </c>
      <c r="E1037" s="149">
        <f>SUM(E1038)</f>
        <v>0</v>
      </c>
      <c r="F1037" s="150">
        <f t="shared" si="174"/>
        <v>5000000</v>
      </c>
      <c r="G1037" s="25">
        <f t="shared" si="178"/>
        <v>1.9351625697869708E-5</v>
      </c>
      <c r="H1037" s="149">
        <f>SUM(H1038)</f>
        <v>0</v>
      </c>
      <c r="I1037" s="151">
        <f t="shared" si="175"/>
        <v>5000000</v>
      </c>
      <c r="J1037" s="149">
        <f>SUM(J1038)</f>
        <v>0</v>
      </c>
      <c r="K1037" s="25">
        <f t="shared" si="180"/>
        <v>0</v>
      </c>
      <c r="L1037" s="150">
        <f t="shared" si="177"/>
        <v>0</v>
      </c>
      <c r="M1037" s="25">
        <f t="shared" si="181"/>
        <v>0</v>
      </c>
      <c r="N1037" s="149">
        <f>SUM(N1038)</f>
        <v>0</v>
      </c>
      <c r="O1037" s="25">
        <f t="shared" si="182"/>
        <v>0</v>
      </c>
      <c r="P1037" s="151">
        <f t="shared" si="176"/>
        <v>5000000</v>
      </c>
      <c r="R1037" s="152">
        <f>SUM('[1]gastos ctas'!E1037+[2]gctas!E1037+[6]ct!E1037)</f>
        <v>0</v>
      </c>
      <c r="S1037" s="191">
        <f t="shared" si="179"/>
        <v>0</v>
      </c>
    </row>
    <row r="1038" spans="1:19" ht="26.25" x14ac:dyDescent="0.25">
      <c r="A1038" s="175">
        <v>3311403260964</v>
      </c>
      <c r="B1038" s="156" t="s">
        <v>1087</v>
      </c>
      <c r="C1038" s="148"/>
      <c r="D1038" s="152">
        <f>SUM('[1]gastos ctas'!D1038+[2]gctas!D1038+[6]ct!D1038)</f>
        <v>5000000</v>
      </c>
      <c r="E1038" s="152">
        <f>SUM('[1]gastos ctas'!E1038+[2]gctas!E1038+[6]ct!E1038)</f>
        <v>0</v>
      </c>
      <c r="F1038" s="150">
        <f t="shared" si="174"/>
        <v>5000000</v>
      </c>
      <c r="G1038" s="25">
        <f t="shared" si="178"/>
        <v>1.9351625697869708E-5</v>
      </c>
      <c r="H1038" s="152"/>
      <c r="I1038" s="151">
        <f t="shared" si="175"/>
        <v>5000000</v>
      </c>
      <c r="J1038" s="152">
        <f>SUM('[1]gastos ctas'!J1038+[2]gctas!J1038+[6]ct!J1038)</f>
        <v>0</v>
      </c>
      <c r="K1038" s="25">
        <f t="shared" si="180"/>
        <v>0</v>
      </c>
      <c r="L1038" s="150">
        <f t="shared" si="177"/>
        <v>0</v>
      </c>
      <c r="M1038" s="25">
        <f t="shared" si="181"/>
        <v>0</v>
      </c>
      <c r="N1038" s="152">
        <f>SUM('[1]gastos ctas'!N1038+[2]gctas!N1038+[6]ct!N1038)</f>
        <v>0</v>
      </c>
      <c r="O1038" s="25">
        <f t="shared" si="182"/>
        <v>0</v>
      </c>
      <c r="P1038" s="151">
        <f t="shared" si="176"/>
        <v>5000000</v>
      </c>
      <c r="R1038" s="152">
        <f>SUM('[1]gastos ctas'!E1038+[2]gctas!E1038+[6]ct!E1038)</f>
        <v>0</v>
      </c>
      <c r="S1038" s="191">
        <f t="shared" si="179"/>
        <v>0</v>
      </c>
    </row>
    <row r="1039" spans="1:19" x14ac:dyDescent="0.25">
      <c r="A1039" s="175">
        <v>3311403260965</v>
      </c>
      <c r="B1039" s="156" t="s">
        <v>1088</v>
      </c>
      <c r="C1039" s="148"/>
      <c r="D1039" s="149">
        <f>SUM(D1040)</f>
        <v>220500000</v>
      </c>
      <c r="E1039" s="149">
        <f>SUM(E1040)</f>
        <v>0</v>
      </c>
      <c r="F1039" s="150">
        <f t="shared" si="174"/>
        <v>220500000</v>
      </c>
      <c r="G1039" s="25">
        <f t="shared" si="178"/>
        <v>8.534066932760541E-4</v>
      </c>
      <c r="H1039" s="149">
        <f>SUM(H1040)</f>
        <v>0</v>
      </c>
      <c r="I1039" s="151">
        <f t="shared" si="175"/>
        <v>220500000</v>
      </c>
      <c r="J1039" s="149">
        <f>SUM(J1040)</f>
        <v>11943948</v>
      </c>
      <c r="K1039" s="25">
        <f t="shared" si="180"/>
        <v>5.4167564625850337</v>
      </c>
      <c r="L1039" s="150">
        <f t="shared" si="177"/>
        <v>125870832</v>
      </c>
      <c r="M1039" s="25">
        <f t="shared" si="181"/>
        <v>57.084277551020413</v>
      </c>
      <c r="N1039" s="149">
        <f>SUM(N1040)</f>
        <v>137814780</v>
      </c>
      <c r="O1039" s="25">
        <f t="shared" si="182"/>
        <v>62.501034013605441</v>
      </c>
      <c r="P1039" s="151">
        <f t="shared" si="176"/>
        <v>82685220</v>
      </c>
      <c r="R1039" s="152">
        <f>SUM('[1]gastos ctas'!E1039+[2]gctas!E1039+[6]ct!E1039)</f>
        <v>0</v>
      </c>
      <c r="S1039" s="191">
        <f t="shared" si="179"/>
        <v>0</v>
      </c>
    </row>
    <row r="1040" spans="1:19" x14ac:dyDescent="0.25">
      <c r="A1040" s="175">
        <v>3311403260965</v>
      </c>
      <c r="B1040" s="156" t="s">
        <v>1089</v>
      </c>
      <c r="C1040" s="148"/>
      <c r="D1040" s="152">
        <f>SUM('[1]gastos ctas'!D1040+[2]gctas!D1040+[6]ct!D1040)</f>
        <v>220500000</v>
      </c>
      <c r="E1040" s="152">
        <f>SUM('[1]gastos ctas'!E1040+[2]gctas!E1040+[6]ct!E1040)</f>
        <v>0</v>
      </c>
      <c r="F1040" s="150">
        <f t="shared" si="174"/>
        <v>220500000</v>
      </c>
      <c r="G1040" s="25">
        <f t="shared" si="178"/>
        <v>8.534066932760541E-4</v>
      </c>
      <c r="H1040" s="152"/>
      <c r="I1040" s="151">
        <f t="shared" si="175"/>
        <v>220500000</v>
      </c>
      <c r="J1040" s="152">
        <f>SUM('[1]gastos ctas'!J1040+[2]gctas!J1040+[6]ct!J1040)</f>
        <v>11943948</v>
      </c>
      <c r="K1040" s="25">
        <f t="shared" si="180"/>
        <v>5.4167564625850337</v>
      </c>
      <c r="L1040" s="150">
        <f t="shared" si="177"/>
        <v>125870832</v>
      </c>
      <c r="M1040" s="25">
        <f t="shared" si="181"/>
        <v>57.084277551020413</v>
      </c>
      <c r="N1040" s="152">
        <f>SUM('[1]gastos ctas'!N1040+[2]gctas!N1040+[6]ct!N1040)</f>
        <v>137814780</v>
      </c>
      <c r="O1040" s="25">
        <f t="shared" si="182"/>
        <v>62.501034013605441</v>
      </c>
      <c r="P1040" s="151">
        <f t="shared" si="176"/>
        <v>82685220</v>
      </c>
      <c r="R1040" s="152">
        <f>SUM('[1]gastos ctas'!E1040+[2]gctas!E1040+[6]ct!E1040)</f>
        <v>0</v>
      </c>
      <c r="S1040" s="191">
        <f t="shared" si="179"/>
        <v>0</v>
      </c>
    </row>
    <row r="1041" spans="1:19" x14ac:dyDescent="0.25">
      <c r="A1041" s="175">
        <v>3311403260974</v>
      </c>
      <c r="B1041" s="156" t="s">
        <v>1090</v>
      </c>
      <c r="C1041" s="148"/>
      <c r="D1041" s="149">
        <f>SUM(D1042)</f>
        <v>570000000</v>
      </c>
      <c r="E1041" s="149">
        <f>SUM(E1042)</f>
        <v>0</v>
      </c>
      <c r="F1041" s="150">
        <f>SUM(D1041+E1041)</f>
        <v>570000000</v>
      </c>
      <c r="G1041" s="25">
        <f>IF(OR(F1041=0,F$7=0),0,F1041/F$7)*100</f>
        <v>2.2060853295571463E-3</v>
      </c>
      <c r="H1041" s="149">
        <f>SUM(H1042)</f>
        <v>0</v>
      </c>
      <c r="I1041" s="151">
        <f>SUM(F1041-H1041)</f>
        <v>570000000</v>
      </c>
      <c r="J1041" s="149">
        <f>SUM(J1042)</f>
        <v>6348934</v>
      </c>
      <c r="K1041" s="25">
        <f>IF(OR(J1041=0,F1041=0),0,J1041/F1041)*100</f>
        <v>1.1138480701754387</v>
      </c>
      <c r="L1041" s="150">
        <f>SUM(N1041-J1041)</f>
        <v>49671066</v>
      </c>
      <c r="M1041" s="25">
        <f>IF(OR(L1041=0,F1041=0),0,L1041/F1041)*100</f>
        <v>8.7142221052631577</v>
      </c>
      <c r="N1041" s="149">
        <f>SUM(N1042)</f>
        <v>56020000</v>
      </c>
      <c r="O1041" s="25">
        <f>IF(OR(N1041=0,F1041=0),0,N1041/F1041)*100</f>
        <v>9.8280701754385973</v>
      </c>
      <c r="P1041" s="151">
        <f>SUM(F1041-N1041)</f>
        <v>513980000</v>
      </c>
      <c r="R1041" s="152">
        <f>SUM('[1]gastos ctas'!E1041+[2]gctas!E1041+[6]ct!E1041)</f>
        <v>0</v>
      </c>
      <c r="S1041" s="191">
        <f t="shared" si="179"/>
        <v>0</v>
      </c>
    </row>
    <row r="1042" spans="1:19" x14ac:dyDescent="0.25">
      <c r="A1042" s="175">
        <v>3311403260974220</v>
      </c>
      <c r="B1042" s="156" t="s">
        <v>1091</v>
      </c>
      <c r="C1042" s="148"/>
      <c r="D1042" s="152">
        <f>SUM('[1]gastos ctas'!D1042+[2]gctas!D1042+[6]ct!D1042)</f>
        <v>570000000</v>
      </c>
      <c r="E1042" s="152">
        <f>SUM('[1]gastos ctas'!E1042+[2]gctas!E1042+[6]ct!E1042)</f>
        <v>0</v>
      </c>
      <c r="F1042" s="150">
        <f>SUM(D1042+E1042)</f>
        <v>570000000</v>
      </c>
      <c r="G1042" s="25">
        <f>IF(OR(F1042=0,F$7=0),0,F1042/F$7)*100</f>
        <v>2.2060853295571463E-3</v>
      </c>
      <c r="H1042" s="152"/>
      <c r="I1042" s="151">
        <f>SUM(F1042-H1042)</f>
        <v>570000000</v>
      </c>
      <c r="J1042" s="152">
        <f>SUM('[1]gastos ctas'!J1042+[2]gctas!J1042+[6]ct!J1042)</f>
        <v>6348934</v>
      </c>
      <c r="K1042" s="25">
        <f>IF(OR(J1042=0,F1042=0),0,J1042/F1042)*100</f>
        <v>1.1138480701754387</v>
      </c>
      <c r="L1042" s="150">
        <f>SUM(N1042-J1042)</f>
        <v>49671066</v>
      </c>
      <c r="M1042" s="25">
        <f>IF(OR(L1042=0,F1042=0),0,L1042/F1042)*100</f>
        <v>8.7142221052631577</v>
      </c>
      <c r="N1042" s="152">
        <f>SUM('[1]gastos ctas'!N1042+[2]gctas!N1042+[6]ct!N1042)</f>
        <v>56020000</v>
      </c>
      <c r="O1042" s="25">
        <f>IF(OR(N1042=0,F1042=0),0,N1042/F1042)*100</f>
        <v>9.8280701754385973</v>
      </c>
      <c r="P1042" s="151">
        <f>SUM(F1042-N1042)</f>
        <v>513980000</v>
      </c>
      <c r="R1042" s="152">
        <f>SUM('[1]gastos ctas'!E1042+[2]gctas!E1042+[6]ct!E1042)</f>
        <v>0</v>
      </c>
      <c r="S1042" s="191">
        <f t="shared" si="179"/>
        <v>0</v>
      </c>
    </row>
    <row r="1043" spans="1:19" x14ac:dyDescent="0.25">
      <c r="A1043" s="175">
        <v>331140327</v>
      </c>
      <c r="B1043" s="33" t="s">
        <v>1092</v>
      </c>
      <c r="C1043" s="148"/>
      <c r="D1043" s="149">
        <f>SUM(D1044+D1046+D1049+D1051)</f>
        <v>48511966000</v>
      </c>
      <c r="E1043" s="149">
        <f>SUM(E1044+E1046+E1049+E1051)</f>
        <v>0</v>
      </c>
      <c r="F1043" s="150">
        <f t="shared" si="174"/>
        <v>48511966000</v>
      </c>
      <c r="G1043" s="25">
        <f t="shared" si="178"/>
        <v>0.1877570815799563</v>
      </c>
      <c r="H1043" s="149">
        <f>SUM(H1044+H1046+H1049+H1051)</f>
        <v>0</v>
      </c>
      <c r="I1043" s="151">
        <f t="shared" si="175"/>
        <v>48511966000</v>
      </c>
      <c r="J1043" s="149">
        <f>SUM(J1044+J1046+J1049+J1051)</f>
        <v>546053424</v>
      </c>
      <c r="K1043" s="25">
        <f t="shared" si="180"/>
        <v>1.1256056371741354</v>
      </c>
      <c r="L1043" s="150">
        <f t="shared" si="177"/>
        <v>14497753151</v>
      </c>
      <c r="M1043" s="25">
        <f t="shared" si="181"/>
        <v>29.884901286004361</v>
      </c>
      <c r="N1043" s="149">
        <f>SUM(N1044+N1046+N1049+N1051)</f>
        <v>15043806575</v>
      </c>
      <c r="O1043" s="25">
        <f t="shared" si="182"/>
        <v>31.0105069231785</v>
      </c>
      <c r="P1043" s="151">
        <f t="shared" si="176"/>
        <v>33468159425</v>
      </c>
      <c r="R1043" s="152">
        <f>SUM('[1]gastos ctas'!E1043+[2]gctas!E1043+[6]ct!E1043)</f>
        <v>0</v>
      </c>
      <c r="S1043" s="191">
        <f t="shared" si="179"/>
        <v>0</v>
      </c>
    </row>
    <row r="1044" spans="1:19" ht="39" hidden="1" x14ac:dyDescent="0.25">
      <c r="A1044" s="175">
        <v>3311403270685</v>
      </c>
      <c r="B1044" s="33" t="s">
        <v>1093</v>
      </c>
      <c r="C1044" s="148"/>
      <c r="D1044" s="149">
        <f>SUM(D1045)</f>
        <v>0</v>
      </c>
      <c r="E1044" s="149">
        <f>SUM(E1045)</f>
        <v>0</v>
      </c>
      <c r="F1044" s="150">
        <f t="shared" si="174"/>
        <v>0</v>
      </c>
      <c r="G1044" s="25">
        <f t="shared" si="178"/>
        <v>0</v>
      </c>
      <c r="H1044" s="149">
        <f>SUM(H1045)</f>
        <v>0</v>
      </c>
      <c r="I1044" s="151">
        <f t="shared" si="175"/>
        <v>0</v>
      </c>
      <c r="J1044" s="149">
        <f>SUM(J1045)</f>
        <v>0</v>
      </c>
      <c r="K1044" s="25">
        <f t="shared" si="180"/>
        <v>0</v>
      </c>
      <c r="L1044" s="150">
        <f t="shared" si="177"/>
        <v>0</v>
      </c>
      <c r="M1044" s="25">
        <f t="shared" si="181"/>
        <v>0</v>
      </c>
      <c r="N1044" s="149">
        <f>SUM(N1045)</f>
        <v>0</v>
      </c>
      <c r="O1044" s="25">
        <f t="shared" si="182"/>
        <v>0</v>
      </c>
      <c r="P1044" s="151">
        <f t="shared" si="176"/>
        <v>0</v>
      </c>
      <c r="R1044" s="152">
        <f>SUM('[1]gastos ctas'!E1044+[2]gctas!E1044+[6]ct!E1044)</f>
        <v>0</v>
      </c>
      <c r="S1044" s="191">
        <f t="shared" si="179"/>
        <v>0</v>
      </c>
    </row>
    <row r="1045" spans="1:19" ht="39" hidden="1" x14ac:dyDescent="0.25">
      <c r="A1045" s="175">
        <v>3311403270685220</v>
      </c>
      <c r="B1045" s="33" t="s">
        <v>1093</v>
      </c>
      <c r="C1045" s="148"/>
      <c r="D1045" s="152">
        <f>SUM('[1]gastos ctas'!D1045+[2]gctas!D1045+[6]ct!D1045)</f>
        <v>0</v>
      </c>
      <c r="E1045" s="152">
        <f>SUM('[1]gastos ctas'!E1045+[2]gctas!E1045+[6]ct!E1045)</f>
        <v>0</v>
      </c>
      <c r="F1045" s="150">
        <f t="shared" si="174"/>
        <v>0</v>
      </c>
      <c r="G1045" s="25">
        <f t="shared" si="178"/>
        <v>0</v>
      </c>
      <c r="H1045" s="152"/>
      <c r="I1045" s="151">
        <f t="shared" si="175"/>
        <v>0</v>
      </c>
      <c r="J1045" s="152">
        <f>SUM('[1]gastos ctas'!J1045+[2]gctas!J1045+[6]ct!J1045)</f>
        <v>0</v>
      </c>
      <c r="K1045" s="25">
        <f t="shared" si="180"/>
        <v>0</v>
      </c>
      <c r="L1045" s="150">
        <f t="shared" si="177"/>
        <v>0</v>
      </c>
      <c r="M1045" s="25">
        <f t="shared" si="181"/>
        <v>0</v>
      </c>
      <c r="N1045" s="152">
        <f>SUM('[1]gastos ctas'!N1045+[2]gctas!N1045+[6]ct!N1045)</f>
        <v>0</v>
      </c>
      <c r="O1045" s="25">
        <f t="shared" si="182"/>
        <v>0</v>
      </c>
      <c r="P1045" s="151">
        <f t="shared" si="176"/>
        <v>0</v>
      </c>
      <c r="R1045" s="152">
        <f>SUM('[1]gastos ctas'!E1045+[2]gctas!E1045+[6]ct!E1045)</f>
        <v>0</v>
      </c>
      <c r="S1045" s="191">
        <f t="shared" si="179"/>
        <v>0</v>
      </c>
    </row>
    <row r="1046" spans="1:19" ht="26.25" x14ac:dyDescent="0.25">
      <c r="A1046" s="147">
        <v>3311403270830</v>
      </c>
      <c r="B1046" s="33" t="s">
        <v>1094</v>
      </c>
      <c r="C1046" s="148"/>
      <c r="D1046" s="149">
        <f>SUM(D1047:D1048)</f>
        <v>41318696000</v>
      </c>
      <c r="E1046" s="149">
        <f>SUM(E1047:E1048)</f>
        <v>0</v>
      </c>
      <c r="F1046" s="150">
        <f t="shared" si="174"/>
        <v>41318696000</v>
      </c>
      <c r="G1046" s="25">
        <f t="shared" si="178"/>
        <v>0.15991678786321326</v>
      </c>
      <c r="H1046" s="149">
        <f>SUM(H1047:H1048)</f>
        <v>0</v>
      </c>
      <c r="I1046" s="151">
        <f t="shared" si="175"/>
        <v>41318696000</v>
      </c>
      <c r="J1046" s="149">
        <f>SUM(J1047:J1048)</f>
        <v>425661166</v>
      </c>
      <c r="K1046" s="25">
        <f t="shared" si="180"/>
        <v>1.0301902218792192</v>
      </c>
      <c r="L1046" s="150">
        <f t="shared" si="177"/>
        <v>12947136671</v>
      </c>
      <c r="M1046" s="25">
        <f t="shared" si="181"/>
        <v>31.334814319890441</v>
      </c>
      <c r="N1046" s="149">
        <f>SUM(N1047:N1048)</f>
        <v>13372797837</v>
      </c>
      <c r="O1046" s="25">
        <f t="shared" si="182"/>
        <v>32.365004541769665</v>
      </c>
      <c r="P1046" s="151">
        <f t="shared" si="176"/>
        <v>27945898163</v>
      </c>
      <c r="R1046" s="152">
        <f>SUM('[1]gastos ctas'!E1046+[2]gctas!E1046+[6]ct!E1046)</f>
        <v>0</v>
      </c>
      <c r="S1046" s="191">
        <f t="shared" si="179"/>
        <v>0</v>
      </c>
    </row>
    <row r="1047" spans="1:19" ht="26.25" x14ac:dyDescent="0.25">
      <c r="A1047" s="147">
        <v>3311403270830220</v>
      </c>
      <c r="B1047" s="33" t="s">
        <v>1094</v>
      </c>
      <c r="C1047" s="148"/>
      <c r="D1047" s="152">
        <f>SUM('[1]gastos ctas'!D1047+[2]gctas!D1047+[6]ct!D1047)</f>
        <v>39318696000</v>
      </c>
      <c r="E1047" s="152">
        <f>SUM('[1]gastos ctas'!E1047+[2]gctas!E1047+[6]ct!E1047)</f>
        <v>0</v>
      </c>
      <c r="F1047" s="150">
        <f t="shared" ref="F1047:F1112" si="183">SUM(D1047+E1047)</f>
        <v>39318696000</v>
      </c>
      <c r="G1047" s="25">
        <f t="shared" si="178"/>
        <v>0.15217613758406537</v>
      </c>
      <c r="H1047" s="152"/>
      <c r="I1047" s="151">
        <f t="shared" si="175"/>
        <v>39318696000</v>
      </c>
      <c r="J1047" s="152">
        <f>SUM('[1]gastos ctas'!J1047+[2]gctas!J1047+[6]ct!J1047)</f>
        <v>383854498</v>
      </c>
      <c r="K1047" s="25">
        <f t="shared" si="180"/>
        <v>0.97626456889618118</v>
      </c>
      <c r="L1047" s="150">
        <f t="shared" si="177"/>
        <v>11650893339</v>
      </c>
      <c r="M1047" s="25">
        <f t="shared" si="181"/>
        <v>29.63194236909586</v>
      </c>
      <c r="N1047" s="152">
        <f>SUM('[1]gastos ctas'!N1047+[2]gctas!N1047+[6]ct!N1047)</f>
        <v>12034747837</v>
      </c>
      <c r="O1047" s="25">
        <f t="shared" si="182"/>
        <v>30.608206937992044</v>
      </c>
      <c r="P1047" s="151">
        <f t="shared" si="176"/>
        <v>27283948163</v>
      </c>
      <c r="R1047" s="152">
        <f>SUM('[1]gastos ctas'!E1047+[2]gctas!E1047+[6]ct!E1047)</f>
        <v>0</v>
      </c>
      <c r="S1047" s="191">
        <f t="shared" si="179"/>
        <v>0</v>
      </c>
    </row>
    <row r="1048" spans="1:19" ht="26.25" x14ac:dyDescent="0.25">
      <c r="A1048" s="147">
        <v>3311403270830220</v>
      </c>
      <c r="B1048" s="33" t="s">
        <v>1094</v>
      </c>
      <c r="C1048" s="148"/>
      <c r="D1048" s="152">
        <f>SUM('[1]gastos ctas'!D1048+[2]gctas!D1048+[6]ct!D1048)</f>
        <v>2000000000</v>
      </c>
      <c r="E1048" s="152">
        <f>SUM('[1]gastos ctas'!E1048+[2]gctas!E1048+[6]ct!E1048)</f>
        <v>0</v>
      </c>
      <c r="F1048" s="150">
        <f t="shared" si="183"/>
        <v>2000000000</v>
      </c>
      <c r="G1048" s="25">
        <f t="shared" si="178"/>
        <v>7.7406502791478836E-3</v>
      </c>
      <c r="H1048" s="152"/>
      <c r="I1048" s="151">
        <f t="shared" ref="I1048:I1113" si="184">SUM(F1048-H1048)</f>
        <v>2000000000</v>
      </c>
      <c r="J1048" s="152">
        <f>SUM('[1]gastos ctas'!J1048+[2]gctas!J1048+[6]ct!J1048)</f>
        <v>41806668</v>
      </c>
      <c r="K1048" s="25">
        <f t="shared" si="180"/>
        <v>2.0903334</v>
      </c>
      <c r="L1048" s="150">
        <f t="shared" si="177"/>
        <v>1296243332</v>
      </c>
      <c r="M1048" s="25">
        <f t="shared" si="181"/>
        <v>64.812166599999998</v>
      </c>
      <c r="N1048" s="152">
        <f>SUM('[1]gastos ctas'!N1048+[2]gctas!N1048+[6]ct!N1048)</f>
        <v>1338050000</v>
      </c>
      <c r="O1048" s="25">
        <f t="shared" si="182"/>
        <v>66.902500000000003</v>
      </c>
      <c r="P1048" s="151">
        <f t="shared" si="176"/>
        <v>661950000</v>
      </c>
      <c r="R1048" s="152">
        <f>SUM('[1]gastos ctas'!E1048+[2]gctas!E1048+[6]ct!E1048)</f>
        <v>0</v>
      </c>
      <c r="S1048" s="191">
        <f t="shared" si="179"/>
        <v>0</v>
      </c>
    </row>
    <row r="1049" spans="1:19" ht="39" x14ac:dyDescent="0.25">
      <c r="A1049" s="147">
        <v>3311403270838</v>
      </c>
      <c r="B1049" s="33" t="s">
        <v>1095</v>
      </c>
      <c r="C1049" s="148"/>
      <c r="D1049" s="149">
        <f>SUM(D1050)</f>
        <v>5653029000</v>
      </c>
      <c r="E1049" s="149">
        <f>SUM(E1050)</f>
        <v>0</v>
      </c>
      <c r="F1049" s="150">
        <f t="shared" si="183"/>
        <v>5653029000</v>
      </c>
      <c r="G1049" s="25">
        <f t="shared" si="178"/>
        <v>2.1879060253440538E-2</v>
      </c>
      <c r="H1049" s="149">
        <f>SUM(H1050)</f>
        <v>0</v>
      </c>
      <c r="I1049" s="151">
        <f t="shared" si="184"/>
        <v>5653029000</v>
      </c>
      <c r="J1049" s="149">
        <f>SUM(J1050)</f>
        <v>112292258</v>
      </c>
      <c r="K1049" s="25">
        <f t="shared" si="180"/>
        <v>1.986408666928827</v>
      </c>
      <c r="L1049" s="150">
        <f t="shared" si="177"/>
        <v>1133716480</v>
      </c>
      <c r="M1049" s="25">
        <f t="shared" si="181"/>
        <v>20.055026782986609</v>
      </c>
      <c r="N1049" s="149">
        <f>SUM(N1050)</f>
        <v>1246008738</v>
      </c>
      <c r="O1049" s="25">
        <f t="shared" si="182"/>
        <v>22.041435449915433</v>
      </c>
      <c r="P1049" s="151">
        <f t="shared" si="176"/>
        <v>4407020262</v>
      </c>
      <c r="R1049" s="152">
        <f>SUM('[1]gastos ctas'!E1049+[2]gctas!E1049+[6]ct!E1049)</f>
        <v>0</v>
      </c>
      <c r="S1049" s="191">
        <f t="shared" si="179"/>
        <v>0</v>
      </c>
    </row>
    <row r="1050" spans="1:19" ht="39" x14ac:dyDescent="0.25">
      <c r="A1050" s="147">
        <v>3311403270838220</v>
      </c>
      <c r="B1050" s="33" t="s">
        <v>1095</v>
      </c>
      <c r="C1050" s="148"/>
      <c r="D1050" s="152">
        <f>SUM('[1]gastos ctas'!D1050+[2]gctas!D1050+[6]ct!D1050)</f>
        <v>5653029000</v>
      </c>
      <c r="E1050" s="152">
        <f>SUM('[1]gastos ctas'!E1050+[2]gctas!E1050+[6]ct!E1050)</f>
        <v>0</v>
      </c>
      <c r="F1050" s="150">
        <f t="shared" si="183"/>
        <v>5653029000</v>
      </c>
      <c r="G1050" s="25">
        <f t="shared" si="178"/>
        <v>2.1879060253440538E-2</v>
      </c>
      <c r="H1050" s="152"/>
      <c r="I1050" s="151">
        <f t="shared" si="184"/>
        <v>5653029000</v>
      </c>
      <c r="J1050" s="152">
        <f>SUM('[1]gastos ctas'!J1050+[2]gctas!J1050+[6]ct!J1050)</f>
        <v>112292258</v>
      </c>
      <c r="K1050" s="25">
        <f t="shared" si="180"/>
        <v>1.986408666928827</v>
      </c>
      <c r="L1050" s="150">
        <f t="shared" si="177"/>
        <v>1133716480</v>
      </c>
      <c r="M1050" s="25">
        <f t="shared" si="181"/>
        <v>20.055026782986609</v>
      </c>
      <c r="N1050" s="152">
        <f>SUM('[1]gastos ctas'!N1050+[2]gctas!N1050+[6]ct!N1050)</f>
        <v>1246008738</v>
      </c>
      <c r="O1050" s="25">
        <f t="shared" si="182"/>
        <v>22.041435449915433</v>
      </c>
      <c r="P1050" s="151">
        <f t="shared" si="176"/>
        <v>4407020262</v>
      </c>
      <c r="R1050" s="152">
        <f>SUM('[1]gastos ctas'!E1050+[2]gctas!E1050+[6]ct!E1050)</f>
        <v>0</v>
      </c>
      <c r="S1050" s="191">
        <f t="shared" si="179"/>
        <v>0</v>
      </c>
    </row>
    <row r="1051" spans="1:19" ht="26.25" x14ac:dyDescent="0.25">
      <c r="A1051" s="147">
        <v>3311403270840</v>
      </c>
      <c r="B1051" s="33" t="s">
        <v>1096</v>
      </c>
      <c r="C1051" s="148"/>
      <c r="D1051" s="149">
        <f>SUM(D1052)</f>
        <v>1540241000</v>
      </c>
      <c r="E1051" s="149">
        <f>SUM(E1052)</f>
        <v>0</v>
      </c>
      <c r="F1051" s="150">
        <f t="shared" si="183"/>
        <v>1540241000</v>
      </c>
      <c r="G1051" s="25">
        <f t="shared" si="178"/>
        <v>5.9612334633025073E-3</v>
      </c>
      <c r="H1051" s="149">
        <f>SUM(H1052)</f>
        <v>0</v>
      </c>
      <c r="I1051" s="151">
        <f t="shared" si="184"/>
        <v>1540241000</v>
      </c>
      <c r="J1051" s="149">
        <f>SUM(J1052)</f>
        <v>8100000</v>
      </c>
      <c r="K1051" s="25">
        <f t="shared" si="180"/>
        <v>0.52589172733357958</v>
      </c>
      <c r="L1051" s="150">
        <f t="shared" si="177"/>
        <v>416900000</v>
      </c>
      <c r="M1051" s="25">
        <f t="shared" si="181"/>
        <v>27.067192731527079</v>
      </c>
      <c r="N1051" s="149">
        <f>SUM(N1052)</f>
        <v>425000000</v>
      </c>
      <c r="O1051" s="25">
        <f t="shared" si="182"/>
        <v>27.593084458860655</v>
      </c>
      <c r="P1051" s="151">
        <f t="shared" si="176"/>
        <v>1115241000</v>
      </c>
      <c r="R1051" s="152">
        <f>SUM('[1]gastos ctas'!E1051+[2]gctas!E1051+[6]ct!E1051)</f>
        <v>0</v>
      </c>
      <c r="S1051" s="191">
        <f t="shared" si="179"/>
        <v>0</v>
      </c>
    </row>
    <row r="1052" spans="1:19" ht="26.25" x14ac:dyDescent="0.25">
      <c r="A1052" s="147">
        <v>3311403270840220</v>
      </c>
      <c r="B1052" s="33" t="s">
        <v>1096</v>
      </c>
      <c r="C1052" s="148"/>
      <c r="D1052" s="152">
        <f>SUM('[1]gastos ctas'!D1052+[2]gctas!D1052+[6]ct!D1052)</f>
        <v>1540241000</v>
      </c>
      <c r="E1052" s="152">
        <f>SUM('[1]gastos ctas'!E1052+[2]gctas!E1052+[6]ct!E1052)</f>
        <v>0</v>
      </c>
      <c r="F1052" s="150">
        <f t="shared" si="183"/>
        <v>1540241000</v>
      </c>
      <c r="G1052" s="25">
        <f t="shared" si="178"/>
        <v>5.9612334633025073E-3</v>
      </c>
      <c r="H1052" s="152"/>
      <c r="I1052" s="151">
        <f t="shared" si="184"/>
        <v>1540241000</v>
      </c>
      <c r="J1052" s="152">
        <f>SUM('[1]gastos ctas'!J1052+[2]gctas!J1052+[6]ct!J1052)</f>
        <v>8100000</v>
      </c>
      <c r="K1052" s="25">
        <f t="shared" si="180"/>
        <v>0.52589172733357958</v>
      </c>
      <c r="L1052" s="150">
        <f t="shared" si="177"/>
        <v>416900000</v>
      </c>
      <c r="M1052" s="25">
        <f t="shared" si="181"/>
        <v>27.067192731527079</v>
      </c>
      <c r="N1052" s="152">
        <f>SUM('[1]gastos ctas'!N1052+[2]gctas!N1052+[6]ct!N1052)</f>
        <v>425000000</v>
      </c>
      <c r="O1052" s="25">
        <f t="shared" si="182"/>
        <v>27.593084458860655</v>
      </c>
      <c r="P1052" s="151">
        <f t="shared" si="176"/>
        <v>1115241000</v>
      </c>
      <c r="R1052" s="152">
        <f>SUM('[1]gastos ctas'!E1052+[2]gctas!E1052+[6]ct!E1052)</f>
        <v>0</v>
      </c>
      <c r="S1052" s="191">
        <f t="shared" si="179"/>
        <v>0</v>
      </c>
    </row>
    <row r="1053" spans="1:19" x14ac:dyDescent="0.25">
      <c r="A1053" s="175">
        <v>331140328</v>
      </c>
      <c r="B1053" s="33" t="s">
        <v>1097</v>
      </c>
      <c r="C1053" s="148"/>
      <c r="D1053" s="149">
        <f>SUM(D1054+D1056+D1058+D1060+D1062+D1064)</f>
        <v>143434423000</v>
      </c>
      <c r="E1053" s="149">
        <f>SUM(E1054+E1056+E1058+E1060+E1062+E1064)</f>
        <v>0</v>
      </c>
      <c r="F1053" s="150">
        <f t="shared" si="183"/>
        <v>143434423000</v>
      </c>
      <c r="G1053" s="25">
        <f t="shared" si="178"/>
        <v>0.55513785321718279</v>
      </c>
      <c r="H1053" s="149">
        <f>SUM(H1054+H1056+H1058+H1060+H1062+H1064)</f>
        <v>0</v>
      </c>
      <c r="I1053" s="151">
        <f t="shared" si="184"/>
        <v>143434423000</v>
      </c>
      <c r="J1053" s="149">
        <f>SUM(J1054+J1056+J1058+J1060+J1062+J1064)</f>
        <v>1844607562</v>
      </c>
      <c r="K1053" s="25">
        <f t="shared" si="180"/>
        <v>1.2860285023770062</v>
      </c>
      <c r="L1053" s="150">
        <f t="shared" si="177"/>
        <v>22645374612</v>
      </c>
      <c r="M1053" s="25">
        <f t="shared" si="181"/>
        <v>15.787963682888034</v>
      </c>
      <c r="N1053" s="149">
        <f>SUM(N1054+N1056+N1058+N1060+N1062+N1064)</f>
        <v>24489982174</v>
      </c>
      <c r="O1053" s="25">
        <f t="shared" si="182"/>
        <v>17.073992185265038</v>
      </c>
      <c r="P1053" s="151">
        <f t="shared" si="176"/>
        <v>118944440826</v>
      </c>
      <c r="R1053" s="152">
        <f>SUM('[1]gastos ctas'!E1053+[2]gctas!E1053+[6]ct!E1053)</f>
        <v>0</v>
      </c>
      <c r="S1053" s="191">
        <f t="shared" si="179"/>
        <v>0</v>
      </c>
    </row>
    <row r="1054" spans="1:19" ht="26.25" x14ac:dyDescent="0.25">
      <c r="A1054" s="175">
        <v>3311403280383</v>
      </c>
      <c r="B1054" s="33" t="s">
        <v>1098</v>
      </c>
      <c r="C1054" s="148"/>
      <c r="D1054" s="149">
        <f>SUM(D1055)</f>
        <v>27238500000</v>
      </c>
      <c r="E1054" s="149">
        <f>SUM(E1055)</f>
        <v>0</v>
      </c>
      <c r="F1054" s="150">
        <f t="shared" si="183"/>
        <v>27238500000</v>
      </c>
      <c r="G1054" s="25">
        <f t="shared" si="178"/>
        <v>0.1054218513142848</v>
      </c>
      <c r="H1054" s="149">
        <f>SUM(H1055)</f>
        <v>0</v>
      </c>
      <c r="I1054" s="151">
        <f t="shared" si="184"/>
        <v>27238500000</v>
      </c>
      <c r="J1054" s="149">
        <f>SUM(J1055)</f>
        <v>36434935</v>
      </c>
      <c r="K1054" s="25">
        <f t="shared" si="180"/>
        <v>0.13376263377205058</v>
      </c>
      <c r="L1054" s="150">
        <f t="shared" si="177"/>
        <v>3464665065</v>
      </c>
      <c r="M1054" s="25">
        <f t="shared" si="181"/>
        <v>12.719735172641666</v>
      </c>
      <c r="N1054" s="149">
        <f>SUM(N1055)</f>
        <v>3501100000</v>
      </c>
      <c r="O1054" s="25">
        <f t="shared" si="182"/>
        <v>12.853497806413717</v>
      </c>
      <c r="P1054" s="151">
        <f t="shared" ref="P1054:P1119" si="185">SUM(F1054-N1054)</f>
        <v>23737400000</v>
      </c>
      <c r="R1054" s="152">
        <f>SUM('[1]gastos ctas'!E1054+[2]gctas!E1054+[6]ct!E1054)</f>
        <v>0</v>
      </c>
      <c r="S1054" s="191">
        <f t="shared" si="179"/>
        <v>0</v>
      </c>
    </row>
    <row r="1055" spans="1:19" ht="26.25" x14ac:dyDescent="0.25">
      <c r="A1055" s="175">
        <v>3311403280383220</v>
      </c>
      <c r="B1055" s="33" t="s">
        <v>1098</v>
      </c>
      <c r="C1055" s="148"/>
      <c r="D1055" s="152">
        <f>SUM('[1]gastos ctas'!D1055+[2]gctas!D1055+[6]ct!D1055)</f>
        <v>27238500000</v>
      </c>
      <c r="E1055" s="152">
        <f>SUM('[1]gastos ctas'!E1055+[2]gctas!E1055+[6]ct!E1055)</f>
        <v>0</v>
      </c>
      <c r="F1055" s="150">
        <f t="shared" si="183"/>
        <v>27238500000</v>
      </c>
      <c r="G1055" s="25">
        <f t="shared" si="178"/>
        <v>0.1054218513142848</v>
      </c>
      <c r="H1055" s="152"/>
      <c r="I1055" s="151">
        <f t="shared" si="184"/>
        <v>27238500000</v>
      </c>
      <c r="J1055" s="152">
        <f>SUM('[1]gastos ctas'!J1055+[2]gctas!J1055+[6]ct!J1055)</f>
        <v>36434935</v>
      </c>
      <c r="K1055" s="25">
        <f t="shared" si="180"/>
        <v>0.13376263377205058</v>
      </c>
      <c r="L1055" s="150">
        <f t="shared" ref="L1055:L1120" si="186">SUM(N1055-J1055)</f>
        <v>3464665065</v>
      </c>
      <c r="M1055" s="25">
        <f t="shared" si="181"/>
        <v>12.719735172641666</v>
      </c>
      <c r="N1055" s="152">
        <f>SUM('[1]gastos ctas'!N1055+[2]gctas!N1055+[6]ct!N1055)</f>
        <v>3501100000</v>
      </c>
      <c r="O1055" s="25">
        <f t="shared" si="182"/>
        <v>12.853497806413717</v>
      </c>
      <c r="P1055" s="151">
        <f t="shared" si="185"/>
        <v>23737400000</v>
      </c>
      <c r="R1055" s="152">
        <f>SUM('[1]gastos ctas'!E1055+[2]gctas!E1055+[6]ct!E1055)</f>
        <v>0</v>
      </c>
      <c r="S1055" s="191">
        <f t="shared" si="179"/>
        <v>0</v>
      </c>
    </row>
    <row r="1056" spans="1:19" ht="26.25" x14ac:dyDescent="0.25">
      <c r="A1056" s="175">
        <v>3311403280681</v>
      </c>
      <c r="B1056" s="33" t="s">
        <v>1099</v>
      </c>
      <c r="C1056" s="148"/>
      <c r="D1056" s="149">
        <f>SUM(D1057)</f>
        <v>19961500000</v>
      </c>
      <c r="E1056" s="149">
        <f>SUM(E1057)</f>
        <v>0</v>
      </c>
      <c r="F1056" s="150">
        <f t="shared" si="183"/>
        <v>19961500000</v>
      </c>
      <c r="G1056" s="25">
        <f t="shared" si="178"/>
        <v>7.7257495273605231E-2</v>
      </c>
      <c r="H1056" s="149">
        <f>SUM(H1057)</f>
        <v>0</v>
      </c>
      <c r="I1056" s="151">
        <f t="shared" si="184"/>
        <v>19961500000</v>
      </c>
      <c r="J1056" s="149">
        <f>SUM(J1057)</f>
        <v>100830484</v>
      </c>
      <c r="K1056" s="25">
        <f t="shared" si="180"/>
        <v>0.50512478521153215</v>
      </c>
      <c r="L1056" s="150">
        <f t="shared" si="186"/>
        <v>2721498378</v>
      </c>
      <c r="M1056" s="25">
        <f t="shared" si="181"/>
        <v>13.633736833404303</v>
      </c>
      <c r="N1056" s="149">
        <f>SUM(N1057)</f>
        <v>2822328862</v>
      </c>
      <c r="O1056" s="25">
        <f t="shared" si="182"/>
        <v>14.138861618615836</v>
      </c>
      <c r="P1056" s="151">
        <f t="shared" si="185"/>
        <v>17139171138</v>
      </c>
      <c r="R1056" s="152">
        <f>SUM('[1]gastos ctas'!E1056+[2]gctas!E1056+[6]ct!E1056)</f>
        <v>0</v>
      </c>
      <c r="S1056" s="191">
        <f t="shared" si="179"/>
        <v>0</v>
      </c>
    </row>
    <row r="1057" spans="1:19" ht="26.25" x14ac:dyDescent="0.25">
      <c r="A1057" s="175">
        <v>3311403280681220</v>
      </c>
      <c r="B1057" s="33" t="s">
        <v>1099</v>
      </c>
      <c r="C1057" s="148"/>
      <c r="D1057" s="152">
        <f>SUM('[1]gastos ctas'!D1057+[2]gctas!D1057+[6]ct!D1057)</f>
        <v>19961500000</v>
      </c>
      <c r="E1057" s="152">
        <f>SUM('[1]gastos ctas'!E1057+[2]gctas!E1057+[6]ct!E1057)</f>
        <v>0</v>
      </c>
      <c r="F1057" s="150">
        <f t="shared" si="183"/>
        <v>19961500000</v>
      </c>
      <c r="G1057" s="25">
        <f t="shared" si="178"/>
        <v>7.7257495273605231E-2</v>
      </c>
      <c r="H1057" s="152"/>
      <c r="I1057" s="151">
        <f t="shared" si="184"/>
        <v>19961500000</v>
      </c>
      <c r="J1057" s="152">
        <f>SUM('[1]gastos ctas'!J1057+[2]gctas!J1057+[6]ct!J1057)</f>
        <v>100830484</v>
      </c>
      <c r="K1057" s="25">
        <f t="shared" si="180"/>
        <v>0.50512478521153215</v>
      </c>
      <c r="L1057" s="150">
        <f t="shared" si="186"/>
        <v>2721498378</v>
      </c>
      <c r="M1057" s="25">
        <f t="shared" si="181"/>
        <v>13.633736833404303</v>
      </c>
      <c r="N1057" s="152">
        <f>SUM('[1]gastos ctas'!N1057+[2]gctas!N1057+[6]ct!N1057)</f>
        <v>2822328862</v>
      </c>
      <c r="O1057" s="25">
        <f t="shared" si="182"/>
        <v>14.138861618615836</v>
      </c>
      <c r="P1057" s="151">
        <f t="shared" si="185"/>
        <v>17139171138</v>
      </c>
      <c r="R1057" s="152">
        <f>SUM('[1]gastos ctas'!E1057+[2]gctas!E1057+[6]ct!E1057)</f>
        <v>0</v>
      </c>
      <c r="S1057" s="191">
        <f t="shared" si="179"/>
        <v>0</v>
      </c>
    </row>
    <row r="1058" spans="1:19" ht="39" x14ac:dyDescent="0.25">
      <c r="A1058" s="175">
        <v>3311403280682</v>
      </c>
      <c r="B1058" s="33" t="s">
        <v>1100</v>
      </c>
      <c r="C1058" s="148"/>
      <c r="D1058" s="149">
        <f>SUM(D1059)</f>
        <v>79236500000</v>
      </c>
      <c r="E1058" s="149">
        <f>SUM(E1059)</f>
        <v>0</v>
      </c>
      <c r="F1058" s="150">
        <f t="shared" si="183"/>
        <v>79236500000</v>
      </c>
      <c r="G1058" s="25">
        <f t="shared" si="178"/>
        <v>0.30667101792185064</v>
      </c>
      <c r="H1058" s="149">
        <f>SUM(H1059)</f>
        <v>0</v>
      </c>
      <c r="I1058" s="151">
        <f t="shared" si="184"/>
        <v>79236500000</v>
      </c>
      <c r="J1058" s="149">
        <f>SUM(J1059)</f>
        <v>306424172</v>
      </c>
      <c r="K1058" s="25">
        <f t="shared" si="180"/>
        <v>0.38672098338518235</v>
      </c>
      <c r="L1058" s="150">
        <f t="shared" si="186"/>
        <v>9692822747</v>
      </c>
      <c r="M1058" s="25">
        <f t="shared" si="181"/>
        <v>12.232774979965042</v>
      </c>
      <c r="N1058" s="149">
        <f>SUM(N1059)</f>
        <v>9999246919</v>
      </c>
      <c r="O1058" s="25">
        <f t="shared" si="182"/>
        <v>12.619495963350225</v>
      </c>
      <c r="P1058" s="151">
        <f t="shared" si="185"/>
        <v>69237253081</v>
      </c>
      <c r="R1058" s="152">
        <f>SUM('[1]gastos ctas'!E1058+[2]gctas!E1058+[6]ct!E1058)</f>
        <v>0</v>
      </c>
      <c r="S1058" s="191">
        <f t="shared" si="179"/>
        <v>0</v>
      </c>
    </row>
    <row r="1059" spans="1:19" ht="39" x14ac:dyDescent="0.25">
      <c r="A1059" s="175">
        <v>3311403280682220</v>
      </c>
      <c r="B1059" s="33" t="s">
        <v>1100</v>
      </c>
      <c r="C1059" s="148"/>
      <c r="D1059" s="152">
        <f>SUM('[1]gastos ctas'!D1059+[2]gctas!D1059+[6]ct!D1059)</f>
        <v>79236500000</v>
      </c>
      <c r="E1059" s="152">
        <f>SUM('[1]gastos ctas'!E1059+[2]gctas!E1059+[6]ct!E1059)</f>
        <v>0</v>
      </c>
      <c r="F1059" s="150">
        <f t="shared" si="183"/>
        <v>79236500000</v>
      </c>
      <c r="G1059" s="25">
        <f t="shared" si="178"/>
        <v>0.30667101792185064</v>
      </c>
      <c r="H1059" s="152"/>
      <c r="I1059" s="151">
        <f t="shared" si="184"/>
        <v>79236500000</v>
      </c>
      <c r="J1059" s="152">
        <f>SUM('[1]gastos ctas'!J1059+[2]gctas!J1059+[6]ct!J1059)</f>
        <v>306424172</v>
      </c>
      <c r="K1059" s="25">
        <f t="shared" si="180"/>
        <v>0.38672098338518235</v>
      </c>
      <c r="L1059" s="150">
        <f t="shared" si="186"/>
        <v>9692822747</v>
      </c>
      <c r="M1059" s="25">
        <f t="shared" si="181"/>
        <v>12.232774979965042</v>
      </c>
      <c r="N1059" s="152">
        <f>SUM('[1]gastos ctas'!N1059+[2]gctas!N1059+[6]ct!N1059)</f>
        <v>9999246919</v>
      </c>
      <c r="O1059" s="25">
        <f t="shared" si="182"/>
        <v>12.619495963350225</v>
      </c>
      <c r="P1059" s="151">
        <f t="shared" si="185"/>
        <v>69237253081</v>
      </c>
      <c r="R1059" s="152">
        <f>SUM('[1]gastos ctas'!E1059+[2]gctas!E1059+[6]ct!E1059)</f>
        <v>0</v>
      </c>
      <c r="S1059" s="191">
        <f t="shared" si="179"/>
        <v>0</v>
      </c>
    </row>
    <row r="1060" spans="1:19" ht="26.25" x14ac:dyDescent="0.25">
      <c r="A1060" s="175">
        <v>3311403280683</v>
      </c>
      <c r="B1060" s="33" t="s">
        <v>1101</v>
      </c>
      <c r="C1060" s="148"/>
      <c r="D1060" s="149">
        <f>SUM(D1061)</f>
        <v>14951000000</v>
      </c>
      <c r="E1060" s="149">
        <f>SUM(E1061)</f>
        <v>0</v>
      </c>
      <c r="F1060" s="150">
        <f t="shared" si="183"/>
        <v>14951000000</v>
      </c>
      <c r="G1060" s="25">
        <f t="shared" si="178"/>
        <v>5.7865231161769996E-2</v>
      </c>
      <c r="H1060" s="149">
        <f>SUM(H1061)</f>
        <v>0</v>
      </c>
      <c r="I1060" s="151">
        <f t="shared" si="184"/>
        <v>14951000000</v>
      </c>
      <c r="J1060" s="149">
        <f>SUM(J1061)</f>
        <v>1267917970</v>
      </c>
      <c r="K1060" s="25">
        <f t="shared" si="180"/>
        <v>8.4804893987024279</v>
      </c>
      <c r="L1060" s="150">
        <f t="shared" si="186"/>
        <v>6157238423</v>
      </c>
      <c r="M1060" s="25">
        <f t="shared" si="181"/>
        <v>41.182786589525783</v>
      </c>
      <c r="N1060" s="149">
        <f>SUM(N1061)</f>
        <v>7425156393</v>
      </c>
      <c r="O1060" s="25">
        <f t="shared" si="182"/>
        <v>49.663275988228214</v>
      </c>
      <c r="P1060" s="151">
        <f t="shared" si="185"/>
        <v>7525843607</v>
      </c>
      <c r="R1060" s="152">
        <f>SUM('[1]gastos ctas'!E1060+[2]gctas!E1060+[6]ct!E1060)</f>
        <v>0</v>
      </c>
      <c r="S1060" s="191">
        <f t="shared" si="179"/>
        <v>0</v>
      </c>
    </row>
    <row r="1061" spans="1:19" ht="26.25" x14ac:dyDescent="0.25">
      <c r="A1061" s="175">
        <v>3311403280683220</v>
      </c>
      <c r="B1061" s="33" t="s">
        <v>1101</v>
      </c>
      <c r="C1061" s="148"/>
      <c r="D1061" s="152">
        <f>SUM('[1]gastos ctas'!D1061+[2]gctas!D1061+[6]ct!D1061)</f>
        <v>14951000000</v>
      </c>
      <c r="E1061" s="152">
        <f>SUM('[1]gastos ctas'!E1061+[2]gctas!E1061+[6]ct!E1061)</f>
        <v>0</v>
      </c>
      <c r="F1061" s="150">
        <f t="shared" si="183"/>
        <v>14951000000</v>
      </c>
      <c r="G1061" s="25">
        <f t="shared" si="178"/>
        <v>5.7865231161769996E-2</v>
      </c>
      <c r="H1061" s="152"/>
      <c r="I1061" s="151">
        <f t="shared" si="184"/>
        <v>14951000000</v>
      </c>
      <c r="J1061" s="152">
        <f>SUM('[1]gastos ctas'!J1061+[2]gctas!J1061+[6]ct!J1061)</f>
        <v>1267917970</v>
      </c>
      <c r="K1061" s="25">
        <f t="shared" si="180"/>
        <v>8.4804893987024279</v>
      </c>
      <c r="L1061" s="150">
        <f t="shared" si="186"/>
        <v>6157238423</v>
      </c>
      <c r="M1061" s="25">
        <f t="shared" si="181"/>
        <v>41.182786589525783</v>
      </c>
      <c r="N1061" s="152">
        <f>SUM('[1]gastos ctas'!N1061+[2]gctas!N1061+[6]ct!N1061)</f>
        <v>7425156393</v>
      </c>
      <c r="O1061" s="25">
        <f t="shared" si="182"/>
        <v>49.663275988228214</v>
      </c>
      <c r="P1061" s="151">
        <f t="shared" si="185"/>
        <v>7525843607</v>
      </c>
      <c r="R1061" s="152">
        <f>SUM('[1]gastos ctas'!E1061+[2]gctas!E1061+[6]ct!E1061)</f>
        <v>0</v>
      </c>
      <c r="S1061" s="191">
        <f t="shared" si="179"/>
        <v>0</v>
      </c>
    </row>
    <row r="1062" spans="1:19" ht="26.25" x14ac:dyDescent="0.25">
      <c r="A1062" s="147">
        <v>3311403280824</v>
      </c>
      <c r="B1062" s="33" t="s">
        <v>1102</v>
      </c>
      <c r="C1062" s="148"/>
      <c r="D1062" s="149">
        <f>SUM(D1063)</f>
        <v>1876766000</v>
      </c>
      <c r="E1062" s="149">
        <f>SUM(E1063)</f>
        <v>0</v>
      </c>
      <c r="F1062" s="150">
        <f t="shared" si="183"/>
        <v>1876766000</v>
      </c>
      <c r="G1062" s="25">
        <f t="shared" si="178"/>
        <v>7.2636946308976278E-3</v>
      </c>
      <c r="H1062" s="149">
        <f>SUM(H1063)</f>
        <v>0</v>
      </c>
      <c r="I1062" s="151">
        <f t="shared" si="184"/>
        <v>1876766000</v>
      </c>
      <c r="J1062" s="149">
        <f>SUM(J1063)</f>
        <v>113000001</v>
      </c>
      <c r="K1062" s="25">
        <f t="shared" si="180"/>
        <v>6.0209957448078235</v>
      </c>
      <c r="L1062" s="150">
        <f t="shared" si="186"/>
        <v>509149999</v>
      </c>
      <c r="M1062" s="25">
        <f t="shared" si="181"/>
        <v>27.129114604591088</v>
      </c>
      <c r="N1062" s="149">
        <f>SUM(N1063)</f>
        <v>622150000</v>
      </c>
      <c r="O1062" s="25">
        <f t="shared" si="182"/>
        <v>33.150110349398915</v>
      </c>
      <c r="P1062" s="151">
        <f t="shared" si="185"/>
        <v>1254616000</v>
      </c>
      <c r="R1062" s="152">
        <f>SUM('[1]gastos ctas'!E1062+[2]gctas!E1062+[6]ct!E1062)</f>
        <v>0</v>
      </c>
      <c r="S1062" s="191">
        <f t="shared" si="179"/>
        <v>0</v>
      </c>
    </row>
    <row r="1063" spans="1:19" ht="26.25" x14ac:dyDescent="0.25">
      <c r="A1063" s="147">
        <v>3311403280824220</v>
      </c>
      <c r="B1063" s="33" t="s">
        <v>1102</v>
      </c>
      <c r="C1063" s="148"/>
      <c r="D1063" s="152">
        <f>SUM('[1]gastos ctas'!D1063+[2]gctas!D1063+[6]ct!D1063)</f>
        <v>1876766000</v>
      </c>
      <c r="E1063" s="152">
        <f>SUM('[1]gastos ctas'!E1063+[2]gctas!E1063+[6]ct!E1063)</f>
        <v>0</v>
      </c>
      <c r="F1063" s="150">
        <f t="shared" si="183"/>
        <v>1876766000</v>
      </c>
      <c r="G1063" s="25">
        <f t="shared" si="178"/>
        <v>7.2636946308976278E-3</v>
      </c>
      <c r="H1063" s="152"/>
      <c r="I1063" s="151">
        <f t="shared" si="184"/>
        <v>1876766000</v>
      </c>
      <c r="J1063" s="152">
        <f>SUM('[1]gastos ctas'!J1063+[2]gctas!J1063+[6]ct!J1063)</f>
        <v>113000001</v>
      </c>
      <c r="K1063" s="25">
        <f t="shared" si="180"/>
        <v>6.0209957448078235</v>
      </c>
      <c r="L1063" s="150">
        <f t="shared" si="186"/>
        <v>509149999</v>
      </c>
      <c r="M1063" s="25">
        <f t="shared" si="181"/>
        <v>27.129114604591088</v>
      </c>
      <c r="N1063" s="152">
        <f>SUM('[1]gastos ctas'!N1063+[2]gctas!N1063+[6]ct!N1063)</f>
        <v>622150000</v>
      </c>
      <c r="O1063" s="25">
        <f t="shared" si="182"/>
        <v>33.150110349398915</v>
      </c>
      <c r="P1063" s="151">
        <f t="shared" si="185"/>
        <v>1254616000</v>
      </c>
      <c r="R1063" s="152">
        <f>SUM('[1]gastos ctas'!E1063+[2]gctas!E1063+[6]ct!E1063)</f>
        <v>0</v>
      </c>
      <c r="S1063" s="191">
        <f t="shared" si="179"/>
        <v>0</v>
      </c>
    </row>
    <row r="1064" spans="1:19" ht="26.25" x14ac:dyDescent="0.25">
      <c r="A1064" s="147">
        <v>3311403280834</v>
      </c>
      <c r="B1064" s="156" t="s">
        <v>1103</v>
      </c>
      <c r="C1064" s="148"/>
      <c r="D1064" s="149">
        <f>SUM(D1065)</f>
        <v>170157000</v>
      </c>
      <c r="E1064" s="149">
        <f>SUM(E1065)</f>
        <v>0</v>
      </c>
      <c r="F1064" s="150">
        <f t="shared" si="183"/>
        <v>170157000</v>
      </c>
      <c r="G1064" s="25">
        <f t="shared" si="178"/>
        <v>6.5856291477448317E-4</v>
      </c>
      <c r="H1064" s="149">
        <f>SUM(H1065)</f>
        <v>0</v>
      </c>
      <c r="I1064" s="151">
        <f t="shared" si="184"/>
        <v>170157000</v>
      </c>
      <c r="J1064" s="149">
        <f>SUM(J1065)</f>
        <v>20000000</v>
      </c>
      <c r="K1064" s="25">
        <f t="shared" si="180"/>
        <v>11.753850855386496</v>
      </c>
      <c r="L1064" s="150">
        <f t="shared" si="186"/>
        <v>100000000</v>
      </c>
      <c r="M1064" s="25">
        <f t="shared" si="181"/>
        <v>58.769254276932479</v>
      </c>
      <c r="N1064" s="149">
        <f>SUM(N1065)</f>
        <v>120000000</v>
      </c>
      <c r="O1064" s="25">
        <f t="shared" si="182"/>
        <v>70.523105132318975</v>
      </c>
      <c r="P1064" s="151">
        <f t="shared" si="185"/>
        <v>50157000</v>
      </c>
      <c r="R1064" s="152">
        <f>SUM('[1]gastos ctas'!E1064+[2]gctas!E1064+[6]ct!E1064)</f>
        <v>0</v>
      </c>
      <c r="S1064" s="191">
        <f t="shared" si="179"/>
        <v>0</v>
      </c>
    </row>
    <row r="1065" spans="1:19" ht="39" x14ac:dyDescent="0.25">
      <c r="A1065" s="147">
        <v>3311403280834220</v>
      </c>
      <c r="B1065" s="156" t="s">
        <v>1104</v>
      </c>
      <c r="C1065" s="148"/>
      <c r="D1065" s="152">
        <f>SUM('[1]gastos ctas'!D1065+[2]gctas!D1065+[6]ct!D1065)</f>
        <v>170157000</v>
      </c>
      <c r="E1065" s="152">
        <f>SUM('[1]gastos ctas'!E1065+[2]gctas!E1065+[6]ct!E1065)</f>
        <v>0</v>
      </c>
      <c r="F1065" s="150">
        <f t="shared" si="183"/>
        <v>170157000</v>
      </c>
      <c r="G1065" s="25">
        <f t="shared" si="178"/>
        <v>6.5856291477448317E-4</v>
      </c>
      <c r="H1065" s="152"/>
      <c r="I1065" s="151">
        <f t="shared" si="184"/>
        <v>170157000</v>
      </c>
      <c r="J1065" s="152">
        <f>SUM('[1]gastos ctas'!J1065+[2]gctas!J1065+[6]ct!J1065)</f>
        <v>20000000</v>
      </c>
      <c r="K1065" s="25">
        <f t="shared" si="180"/>
        <v>11.753850855386496</v>
      </c>
      <c r="L1065" s="150">
        <f t="shared" si="186"/>
        <v>100000000</v>
      </c>
      <c r="M1065" s="25">
        <f t="shared" si="181"/>
        <v>58.769254276932479</v>
      </c>
      <c r="N1065" s="152">
        <f>SUM('[1]gastos ctas'!N1065+[2]gctas!N1065+[6]ct!N1065)</f>
        <v>120000000</v>
      </c>
      <c r="O1065" s="25">
        <f t="shared" si="182"/>
        <v>70.523105132318975</v>
      </c>
      <c r="P1065" s="151">
        <f t="shared" si="185"/>
        <v>50157000</v>
      </c>
      <c r="R1065" s="152">
        <f>SUM('[1]gastos ctas'!E1065+[2]gctas!E1065+[6]ct!E1065)</f>
        <v>0</v>
      </c>
      <c r="S1065" s="191">
        <f t="shared" si="179"/>
        <v>0</v>
      </c>
    </row>
    <row r="1066" spans="1:19" x14ac:dyDescent="0.25">
      <c r="A1066" s="147">
        <v>331140329</v>
      </c>
      <c r="B1066" s="33" t="s">
        <v>1105</v>
      </c>
      <c r="C1066" s="148"/>
      <c r="D1066" s="149">
        <f>SUM(D1067+D1069)</f>
        <v>6317930000</v>
      </c>
      <c r="E1066" s="149">
        <f>SUM(E1067+E1069)</f>
        <v>0</v>
      </c>
      <c r="F1066" s="150">
        <f t="shared" si="183"/>
        <v>6317930000</v>
      </c>
      <c r="G1066" s="25">
        <f t="shared" si="178"/>
        <v>2.445244330906839E-2</v>
      </c>
      <c r="H1066" s="149">
        <f>SUM(H1067+H1069)</f>
        <v>0</v>
      </c>
      <c r="I1066" s="151">
        <f t="shared" si="184"/>
        <v>6317930000</v>
      </c>
      <c r="J1066" s="149">
        <f>SUM(J1067+J1069)</f>
        <v>438913210</v>
      </c>
      <c r="K1066" s="25">
        <f t="shared" si="180"/>
        <v>6.9471046687760083</v>
      </c>
      <c r="L1066" s="150">
        <f t="shared" si="186"/>
        <v>610483872</v>
      </c>
      <c r="M1066" s="25">
        <f t="shared" si="181"/>
        <v>9.6627197832201368</v>
      </c>
      <c r="N1066" s="149">
        <f>SUM(N1067+N1069)</f>
        <v>1049397082</v>
      </c>
      <c r="O1066" s="25">
        <f t="shared" si="182"/>
        <v>16.609824451996143</v>
      </c>
      <c r="P1066" s="151">
        <f t="shared" si="185"/>
        <v>5268532918</v>
      </c>
      <c r="R1066" s="152">
        <f>SUM('[1]gastos ctas'!E1066+[2]gctas!E1066+[6]ct!E1066)</f>
        <v>0</v>
      </c>
      <c r="S1066" s="191">
        <f t="shared" si="179"/>
        <v>0</v>
      </c>
    </row>
    <row r="1067" spans="1:19" ht="26.25" hidden="1" x14ac:dyDescent="0.25">
      <c r="A1067" s="147">
        <v>3311403290601</v>
      </c>
      <c r="B1067" s="33" t="s">
        <v>1106</v>
      </c>
      <c r="C1067" s="148"/>
      <c r="D1067" s="149">
        <f>SUM(D1068)</f>
        <v>0</v>
      </c>
      <c r="E1067" s="149">
        <f>SUM(E1068)</f>
        <v>0</v>
      </c>
      <c r="F1067" s="150">
        <f t="shared" si="183"/>
        <v>0</v>
      </c>
      <c r="G1067" s="25">
        <f t="shared" si="178"/>
        <v>0</v>
      </c>
      <c r="H1067" s="149">
        <f>SUM(H1068)</f>
        <v>0</v>
      </c>
      <c r="I1067" s="151">
        <f t="shared" si="184"/>
        <v>0</v>
      </c>
      <c r="J1067" s="149">
        <f>SUM(J1068)</f>
        <v>0</v>
      </c>
      <c r="K1067" s="25">
        <f t="shared" si="180"/>
        <v>0</v>
      </c>
      <c r="L1067" s="150">
        <f t="shared" si="186"/>
        <v>0</v>
      </c>
      <c r="M1067" s="25">
        <f t="shared" si="181"/>
        <v>0</v>
      </c>
      <c r="N1067" s="149">
        <f>SUM(N1068)</f>
        <v>0</v>
      </c>
      <c r="O1067" s="25">
        <f t="shared" si="182"/>
        <v>0</v>
      </c>
      <c r="P1067" s="151">
        <f t="shared" si="185"/>
        <v>0</v>
      </c>
      <c r="R1067" s="152">
        <f>SUM('[1]gastos ctas'!E1067+[2]gctas!E1067+[6]ct!E1067)</f>
        <v>0</v>
      </c>
      <c r="S1067" s="191">
        <f t="shared" si="179"/>
        <v>0</v>
      </c>
    </row>
    <row r="1068" spans="1:19" ht="26.25" hidden="1" x14ac:dyDescent="0.25">
      <c r="A1068" s="147">
        <v>3311403290601230</v>
      </c>
      <c r="B1068" s="33" t="s">
        <v>1106</v>
      </c>
      <c r="C1068" s="148"/>
      <c r="D1068" s="152">
        <f>SUM('[1]gastos ctas'!D1068+[2]gctas!D1068+[6]ct!D1068)</f>
        <v>0</v>
      </c>
      <c r="E1068" s="152">
        <f>SUM('[1]gastos ctas'!E1068+[2]gctas!E1068+[6]ct!E1068)</f>
        <v>0</v>
      </c>
      <c r="F1068" s="150">
        <f t="shared" si="183"/>
        <v>0</v>
      </c>
      <c r="G1068" s="25">
        <f t="shared" si="178"/>
        <v>0</v>
      </c>
      <c r="H1068" s="152"/>
      <c r="I1068" s="151">
        <f t="shared" si="184"/>
        <v>0</v>
      </c>
      <c r="J1068" s="152">
        <f>SUM('[1]gastos ctas'!J1068+[2]gctas!J1068+[6]ct!J1068)</f>
        <v>0</v>
      </c>
      <c r="K1068" s="25">
        <f t="shared" si="180"/>
        <v>0</v>
      </c>
      <c r="L1068" s="150">
        <f t="shared" si="186"/>
        <v>0</v>
      </c>
      <c r="M1068" s="25">
        <f t="shared" si="181"/>
        <v>0</v>
      </c>
      <c r="N1068" s="152">
        <f>SUM('[1]gastos ctas'!N1068+[2]gctas!N1068+[6]ct!N1068)</f>
        <v>0</v>
      </c>
      <c r="O1068" s="25">
        <f t="shared" si="182"/>
        <v>0</v>
      </c>
      <c r="P1068" s="151">
        <f t="shared" si="185"/>
        <v>0</v>
      </c>
      <c r="R1068" s="152">
        <f>SUM('[1]gastos ctas'!E1068+[2]gctas!E1068+[6]ct!E1068)</f>
        <v>0</v>
      </c>
      <c r="S1068" s="191">
        <f t="shared" si="179"/>
        <v>0</v>
      </c>
    </row>
    <row r="1069" spans="1:19" ht="39" x14ac:dyDescent="0.25">
      <c r="A1069" s="147">
        <v>3311403290815</v>
      </c>
      <c r="B1069" s="33" t="s">
        <v>1107</v>
      </c>
      <c r="C1069" s="148"/>
      <c r="D1069" s="149">
        <f>SUM(D1070:D1071)</f>
        <v>6317930000</v>
      </c>
      <c r="E1069" s="149">
        <f>SUM(E1070:E1071)</f>
        <v>0</v>
      </c>
      <c r="F1069" s="150">
        <f t="shared" si="183"/>
        <v>6317930000</v>
      </c>
      <c r="G1069" s="25">
        <f t="shared" si="178"/>
        <v>2.445244330906839E-2</v>
      </c>
      <c r="H1069" s="149">
        <f>SUM(H1070:H1071)</f>
        <v>0</v>
      </c>
      <c r="I1069" s="151">
        <f t="shared" si="184"/>
        <v>6317930000</v>
      </c>
      <c r="J1069" s="149">
        <f>SUM(J1070:J1071)</f>
        <v>438913210</v>
      </c>
      <c r="K1069" s="25">
        <f t="shared" si="180"/>
        <v>6.9471046687760083</v>
      </c>
      <c r="L1069" s="150">
        <f t="shared" si="186"/>
        <v>610483872</v>
      </c>
      <c r="M1069" s="25">
        <f t="shared" si="181"/>
        <v>9.6627197832201368</v>
      </c>
      <c r="N1069" s="149">
        <f>SUM(N1070:N1071)</f>
        <v>1049397082</v>
      </c>
      <c r="O1069" s="25">
        <f t="shared" si="182"/>
        <v>16.609824451996143</v>
      </c>
      <c r="P1069" s="151">
        <f t="shared" si="185"/>
        <v>5268532918</v>
      </c>
      <c r="R1069" s="152">
        <f>SUM('[1]gastos ctas'!E1069+[2]gctas!E1069+[6]ct!E1069)</f>
        <v>0</v>
      </c>
      <c r="S1069" s="191">
        <f t="shared" si="179"/>
        <v>0</v>
      </c>
    </row>
    <row r="1070" spans="1:19" ht="39" x14ac:dyDescent="0.25">
      <c r="A1070" s="147">
        <v>3311403290815230</v>
      </c>
      <c r="B1070" s="33" t="s">
        <v>1107</v>
      </c>
      <c r="C1070" s="148"/>
      <c r="D1070" s="152">
        <f>SUM('[1]gastos ctas'!D1070+[2]gctas!D1070+[6]ct!D1070)</f>
        <v>2800390000</v>
      </c>
      <c r="E1070" s="152">
        <f>SUM('[1]gastos ctas'!E1070+[2]gctas!E1070+[6]ct!E1070)</f>
        <v>0</v>
      </c>
      <c r="F1070" s="150">
        <f t="shared" si="183"/>
        <v>2800390000</v>
      </c>
      <c r="G1070" s="25">
        <f t="shared" si="178"/>
        <v>1.083841981761147E-2</v>
      </c>
      <c r="H1070" s="152"/>
      <c r="I1070" s="151">
        <f t="shared" si="184"/>
        <v>2800390000</v>
      </c>
      <c r="J1070" s="152">
        <f>SUM('[1]gastos ctas'!J1070+[2]gctas!J1070+[6]ct!J1070)</f>
        <v>190694933</v>
      </c>
      <c r="K1070" s="25">
        <f t="shared" si="180"/>
        <v>6.8095848435396498</v>
      </c>
      <c r="L1070" s="150">
        <f t="shared" si="186"/>
        <v>452984181</v>
      </c>
      <c r="M1070" s="25">
        <f t="shared" si="181"/>
        <v>16.175753412917487</v>
      </c>
      <c r="N1070" s="152">
        <f>SUM('[1]gastos ctas'!N1070+[2]gctas!N1070+[6]ct!N1070)</f>
        <v>643679114</v>
      </c>
      <c r="O1070" s="25">
        <f t="shared" si="182"/>
        <v>22.985338256457137</v>
      </c>
      <c r="P1070" s="151">
        <f t="shared" si="185"/>
        <v>2156710886</v>
      </c>
      <c r="R1070" s="152">
        <f>SUM('[1]gastos ctas'!E1070+[2]gctas!E1070+[6]ct!E1070)</f>
        <v>0</v>
      </c>
      <c r="S1070" s="191">
        <f t="shared" si="179"/>
        <v>0</v>
      </c>
    </row>
    <row r="1071" spans="1:19" ht="39" x14ac:dyDescent="0.25">
      <c r="A1071" s="147">
        <v>3311403290815230</v>
      </c>
      <c r="B1071" s="33" t="s">
        <v>1107</v>
      </c>
      <c r="C1071" s="148"/>
      <c r="D1071" s="152">
        <f>SUM('[1]gastos ctas'!D1071+[2]gctas!D1071+[6]ct!D1071)</f>
        <v>3517540000</v>
      </c>
      <c r="E1071" s="152">
        <f>SUM('[1]gastos ctas'!E1071+[2]gctas!E1071+[6]ct!E1071)</f>
        <v>0</v>
      </c>
      <c r="F1071" s="150">
        <f t="shared" si="183"/>
        <v>3517540000</v>
      </c>
      <c r="G1071" s="25">
        <f t="shared" si="178"/>
        <v>1.3614023491456923E-2</v>
      </c>
      <c r="H1071" s="152"/>
      <c r="I1071" s="151">
        <f t="shared" si="184"/>
        <v>3517540000</v>
      </c>
      <c r="J1071" s="152">
        <f>SUM('[1]gastos ctas'!J1071+[2]gctas!J1071+[6]ct!J1071)</f>
        <v>248218277</v>
      </c>
      <c r="K1071" s="25">
        <f t="shared" si="180"/>
        <v>7.0565871887739728</v>
      </c>
      <c r="L1071" s="150">
        <f t="shared" si="186"/>
        <v>157499691</v>
      </c>
      <c r="M1071" s="25">
        <f t="shared" si="181"/>
        <v>4.4775522382119322</v>
      </c>
      <c r="N1071" s="152">
        <f>SUM('[1]gastos ctas'!N1071+[2]gctas!N1071+[6]ct!N1071)</f>
        <v>405717968</v>
      </c>
      <c r="O1071" s="25">
        <f t="shared" si="182"/>
        <v>11.534139426985906</v>
      </c>
      <c r="P1071" s="151">
        <f t="shared" si="185"/>
        <v>3111822032</v>
      </c>
      <c r="R1071" s="152">
        <f>SUM('[1]gastos ctas'!E1071+[2]gctas!E1071+[6]ct!E1071)</f>
        <v>0</v>
      </c>
      <c r="S1071" s="191">
        <f t="shared" si="179"/>
        <v>0</v>
      </c>
    </row>
    <row r="1072" spans="1:19" ht="26.25" x14ac:dyDescent="0.25">
      <c r="A1072" s="175">
        <v>331140330</v>
      </c>
      <c r="B1072" s="33" t="s">
        <v>1108</v>
      </c>
      <c r="C1072" s="148"/>
      <c r="D1072" s="149">
        <f>SUM(D1073+D1075)</f>
        <v>14298879000</v>
      </c>
      <c r="E1072" s="149">
        <f>SUM(E1073+E1075)</f>
        <v>0</v>
      </c>
      <c r="F1072" s="150">
        <f t="shared" si="183"/>
        <v>14298879000</v>
      </c>
      <c r="G1072" s="25">
        <f t="shared" si="178"/>
        <v>5.5341310861425894E-2</v>
      </c>
      <c r="H1072" s="149">
        <f>SUM(H1073+H1075)</f>
        <v>0</v>
      </c>
      <c r="I1072" s="151">
        <f t="shared" si="184"/>
        <v>14298879000</v>
      </c>
      <c r="J1072" s="149">
        <f>SUM(J1073+J1075)</f>
        <v>62313710</v>
      </c>
      <c r="K1072" s="25">
        <f t="shared" si="180"/>
        <v>0.4357943724119912</v>
      </c>
      <c r="L1072" s="150">
        <f t="shared" si="186"/>
        <v>4156970140</v>
      </c>
      <c r="M1072" s="25">
        <f t="shared" si="181"/>
        <v>29.07200025960077</v>
      </c>
      <c r="N1072" s="149">
        <f>SUM(N1073+N1075)</f>
        <v>4219283850</v>
      </c>
      <c r="O1072" s="25">
        <f t="shared" si="182"/>
        <v>29.507794632012761</v>
      </c>
      <c r="P1072" s="151">
        <f t="shared" si="185"/>
        <v>10079595150</v>
      </c>
      <c r="R1072" s="152">
        <f>SUM('[1]gastos ctas'!E1072+[2]gctas!E1072+[6]ct!E1072)</f>
        <v>0</v>
      </c>
      <c r="S1072" s="191">
        <f t="shared" si="179"/>
        <v>0</v>
      </c>
    </row>
    <row r="1073" spans="1:19" ht="26.25" x14ac:dyDescent="0.25">
      <c r="A1073" s="175">
        <v>3311403300886</v>
      </c>
      <c r="B1073" s="33" t="s">
        <v>1109</v>
      </c>
      <c r="C1073" s="148"/>
      <c r="D1073" s="149">
        <f>SUM(D1074)</f>
        <v>7894820000</v>
      </c>
      <c r="E1073" s="149">
        <f>SUM(E1074)</f>
        <v>0</v>
      </c>
      <c r="F1073" s="150">
        <f t="shared" si="183"/>
        <v>7894820000</v>
      </c>
      <c r="G1073" s="25">
        <f t="shared" si="178"/>
        <v>3.0555520318411147E-2</v>
      </c>
      <c r="H1073" s="149">
        <f>SUM(H1074)</f>
        <v>0</v>
      </c>
      <c r="I1073" s="151">
        <f t="shared" si="184"/>
        <v>7894820000</v>
      </c>
      <c r="J1073" s="149">
        <f>SUM(J1074)</f>
        <v>0</v>
      </c>
      <c r="K1073" s="25">
        <f t="shared" si="180"/>
        <v>0</v>
      </c>
      <c r="L1073" s="150">
        <f t="shared" si="186"/>
        <v>3270216720</v>
      </c>
      <c r="M1073" s="25">
        <f t="shared" si="181"/>
        <v>41.42230880501392</v>
      </c>
      <c r="N1073" s="149">
        <f>SUM(N1074)</f>
        <v>3270216720</v>
      </c>
      <c r="O1073" s="25">
        <f t="shared" si="182"/>
        <v>41.42230880501392</v>
      </c>
      <c r="P1073" s="151">
        <f t="shared" si="185"/>
        <v>4624603280</v>
      </c>
      <c r="R1073" s="152">
        <f>SUM('[1]gastos ctas'!E1073+[2]gctas!E1073+[6]ct!E1073)</f>
        <v>0</v>
      </c>
      <c r="S1073" s="191">
        <f t="shared" si="179"/>
        <v>0</v>
      </c>
    </row>
    <row r="1074" spans="1:19" ht="26.25" x14ac:dyDescent="0.25">
      <c r="A1074" s="175">
        <v>3311403300886230</v>
      </c>
      <c r="B1074" s="33" t="s">
        <v>1109</v>
      </c>
      <c r="C1074" s="148"/>
      <c r="D1074" s="152">
        <f>SUM('[1]gastos ctas'!D1074+[2]gctas!D1074+[6]ct!D1074)</f>
        <v>7894820000</v>
      </c>
      <c r="E1074" s="152">
        <f>SUM('[1]gastos ctas'!E1074+[2]gctas!E1074+[6]ct!E1074)</f>
        <v>0</v>
      </c>
      <c r="F1074" s="150">
        <f t="shared" si="183"/>
        <v>7894820000</v>
      </c>
      <c r="G1074" s="25">
        <f t="shared" si="178"/>
        <v>3.0555520318411147E-2</v>
      </c>
      <c r="H1074" s="152"/>
      <c r="I1074" s="151">
        <f t="shared" si="184"/>
        <v>7894820000</v>
      </c>
      <c r="J1074" s="152">
        <f>SUM('[1]gastos ctas'!J1074+[2]gctas!J1074+[6]ct!J1074)</f>
        <v>0</v>
      </c>
      <c r="K1074" s="25">
        <f t="shared" si="180"/>
        <v>0</v>
      </c>
      <c r="L1074" s="150">
        <f t="shared" si="186"/>
        <v>3270216720</v>
      </c>
      <c r="M1074" s="25">
        <f t="shared" si="181"/>
        <v>41.42230880501392</v>
      </c>
      <c r="N1074" s="152">
        <f>SUM('[1]gastos ctas'!N1074+[2]gctas!N1074+[6]ct!N1074)</f>
        <v>3270216720</v>
      </c>
      <c r="O1074" s="25">
        <f t="shared" si="182"/>
        <v>41.42230880501392</v>
      </c>
      <c r="P1074" s="151">
        <f t="shared" si="185"/>
        <v>4624603280</v>
      </c>
      <c r="R1074" s="152">
        <f>SUM('[1]gastos ctas'!E1074+[2]gctas!E1074+[6]ct!E1074)</f>
        <v>0</v>
      </c>
      <c r="S1074" s="191">
        <f t="shared" si="179"/>
        <v>0</v>
      </c>
    </row>
    <row r="1075" spans="1:19" x14ac:dyDescent="0.25">
      <c r="A1075" s="175">
        <v>3311403300887</v>
      </c>
      <c r="B1075" s="33" t="s">
        <v>1110</v>
      </c>
      <c r="C1075" s="148"/>
      <c r="D1075" s="149">
        <f>SUM(D1076)</f>
        <v>6404059000</v>
      </c>
      <c r="E1075" s="149">
        <f>SUM(E1076)</f>
        <v>0</v>
      </c>
      <c r="F1075" s="150">
        <f t="shared" si="183"/>
        <v>6404059000</v>
      </c>
      <c r="G1075" s="25">
        <f t="shared" si="178"/>
        <v>2.4785790543014757E-2</v>
      </c>
      <c r="H1075" s="149">
        <f>SUM(H1076)</f>
        <v>0</v>
      </c>
      <c r="I1075" s="151">
        <f t="shared" si="184"/>
        <v>6404059000</v>
      </c>
      <c r="J1075" s="149">
        <f>SUM(J1076)</f>
        <v>62313710</v>
      </c>
      <c r="K1075" s="25">
        <f t="shared" si="180"/>
        <v>0.97303460196103753</v>
      </c>
      <c r="L1075" s="150">
        <f t="shared" si="186"/>
        <v>886753420</v>
      </c>
      <c r="M1075" s="25">
        <f t="shared" si="181"/>
        <v>13.846740325159404</v>
      </c>
      <c r="N1075" s="149">
        <f>SUM(N1076)</f>
        <v>949067130</v>
      </c>
      <c r="O1075" s="25">
        <f t="shared" si="182"/>
        <v>14.819774927120442</v>
      </c>
      <c r="P1075" s="151">
        <f t="shared" si="185"/>
        <v>5454991870</v>
      </c>
      <c r="R1075" s="152">
        <f>SUM('[1]gastos ctas'!E1075+[2]gctas!E1075+[6]ct!E1075)</f>
        <v>0</v>
      </c>
      <c r="S1075" s="191">
        <f t="shared" si="179"/>
        <v>0</v>
      </c>
    </row>
    <row r="1076" spans="1:19" x14ac:dyDescent="0.25">
      <c r="A1076" s="175">
        <v>3311403300887230</v>
      </c>
      <c r="B1076" s="33" t="s">
        <v>1110</v>
      </c>
      <c r="C1076" s="148"/>
      <c r="D1076" s="152">
        <f>SUM('[1]gastos ctas'!D1076+[2]gctas!D1076+[6]ct!D1076)</f>
        <v>6404059000</v>
      </c>
      <c r="E1076" s="152">
        <f>SUM('[1]gastos ctas'!E1076+[2]gctas!E1076+[6]ct!E1076)</f>
        <v>0</v>
      </c>
      <c r="F1076" s="150">
        <f t="shared" si="183"/>
        <v>6404059000</v>
      </c>
      <c r="G1076" s="25">
        <f t="shared" si="178"/>
        <v>2.4785790543014757E-2</v>
      </c>
      <c r="H1076" s="152"/>
      <c r="I1076" s="151">
        <f t="shared" si="184"/>
        <v>6404059000</v>
      </c>
      <c r="J1076" s="152">
        <f>SUM('[1]gastos ctas'!J1076+[2]gctas!J1076+[6]ct!J1076)</f>
        <v>62313710</v>
      </c>
      <c r="K1076" s="25">
        <f t="shared" si="180"/>
        <v>0.97303460196103753</v>
      </c>
      <c r="L1076" s="150">
        <f t="shared" si="186"/>
        <v>886753420</v>
      </c>
      <c r="M1076" s="25">
        <f t="shared" si="181"/>
        <v>13.846740325159404</v>
      </c>
      <c r="N1076" s="152">
        <f>SUM('[1]gastos ctas'!N1076+[2]gctas!N1076+[6]ct!N1076)</f>
        <v>949067130</v>
      </c>
      <c r="O1076" s="25">
        <f t="shared" si="182"/>
        <v>14.819774927120442</v>
      </c>
      <c r="P1076" s="151">
        <f t="shared" si="185"/>
        <v>5454991870</v>
      </c>
      <c r="R1076" s="152">
        <f>SUM('[1]gastos ctas'!E1076+[2]gctas!E1076+[6]ct!E1076)</f>
        <v>0</v>
      </c>
      <c r="S1076" s="191">
        <f t="shared" si="179"/>
        <v>0</v>
      </c>
    </row>
    <row r="1077" spans="1:19" ht="26.25" x14ac:dyDescent="0.25">
      <c r="A1077" s="175">
        <v>331140331</v>
      </c>
      <c r="B1077" s="33" t="s">
        <v>1111</v>
      </c>
      <c r="C1077" s="148"/>
      <c r="D1077" s="149">
        <f>SUM(D1078+D1080+D1082+D1089+D1091+D1093+D1095+D1097+D1102+D1104+D1107+D1109+D1111+D1113+D1115+D1117+D1119+D1121+D1123+D1125+D1127+D1129+D1131+D1133+D1135+D1137+D1139+D1141+D1143+D1145+D1147+D1149+D1151+D1153+D1155+D1157+D1159+D1161+D1163+D1165+D1167+D1169+D1171+D1173+D1175+D1177+D1179+D1181+D1183+D1185+D1187+D1189+D1191+D1195+D1197+D1199+D1202+D1204+D1206+D1208+D1210+D1212+D1214+D1216+D1220+D1222+D1224+D1226+D1228+D1230+D1232)</f>
        <v>529259624389</v>
      </c>
      <c r="E1077" s="149">
        <f>SUM(E1078+E1080+E1082+E1089+E1091+E1093+E1095+E1097+E1102+E1104+E1107+E1109+E1111+E1113+E1115+E1117+E1119+E1121+E1123+E1125+E1127+E1129+E1131+E1133+E1135+E1137+E1139+E1141+E1143+E1145+E1147+E1149+E1151+E1153+E1155+E1157+E1159+E1161+E1163+E1165+E1167+E1169+E1171+E1173+E1175+E1177+E1179+E1181+E1183+E1185+E1187+E1189+E1191+E1195+E1197+E1199+E1202+E1204+E1206+E1208+E1210+E1212+E1214+E1216+E1220+E1222+E1224+E1226+E1228+E1230+E1232)</f>
        <v>-9709204329</v>
      </c>
      <c r="F1077" s="150">
        <f t="shared" si="183"/>
        <v>519550420060</v>
      </c>
      <c r="G1077" s="25">
        <f t="shared" si="178"/>
        <v>2.0108290520344192</v>
      </c>
      <c r="H1077" s="149">
        <f>SUM(H1078+H1080+H1082+H1089+H1091+H1093+H1095+H1097+H1102+H1104+H1107+H1109+H1111+H1113+H1115+H1117+H1119+H1121+H1123+H1125+H1127+H1129+H1131+H1133+H1135+H1137+H1139+H1141+H1143+H1145+H1147+H1149+H1151+H1153+H1155+H1157+H1159+H1161+H1163+H1165+H1167+H1169+H1171+H1173+H1175+H1177+H1179+H1181+H1183+H1185+H1187+H1189+H1191+H1195+H1197+H1199+H1202+H1204+H1206+H1208+H1210+H1212+H1214+H1216+H1220+H1222+H1224+H1226+H1228+H1230+H1232)</f>
        <v>0</v>
      </c>
      <c r="I1077" s="151">
        <f t="shared" si="184"/>
        <v>519550420060</v>
      </c>
      <c r="J1077" s="149">
        <f>SUM(J1078+J1080+J1082+J1089+J1091+J1093+J1095+J1097+J1102+J1104+J1107+J1109+J1111+J1113+J1115+J1117+J1119+J1121+J1123+J1125+J1127+J1129+J1131+J1133+J1135+J1137+J1139+J1141+J1143+J1145+J1147+J1149+J1151+J1153+J1155+J1157+J1159+J1161+J1163+J1165+J1167+J1169+J1171+J1173+J1175+J1177+J1179+J1181+J1183+J1185+J1187+J1189+J1191+J1195+J1197+J1199+J1202+J1204+J1206+J1208+J1210+J1212+J1214+J1216+J1220+J1222+J1224+J1226+J1228+J1230+J1232)</f>
        <v>30009815642</v>
      </c>
      <c r="K1077" s="25">
        <f t="shared" si="180"/>
        <v>5.7761122854129026</v>
      </c>
      <c r="L1077" s="150">
        <f t="shared" si="186"/>
        <v>101503659826</v>
      </c>
      <c r="M1077" s="25">
        <f t="shared" si="181"/>
        <v>19.536825668291812</v>
      </c>
      <c r="N1077" s="149">
        <f>SUM(N1078+N1080+N1082+N1089+N1091+N1093+N1095+N1097+N1102+N1104+N1107+N1109+N1111+N1113+N1115+N1117+N1119+N1121+N1123+N1125+N1127+N1129+N1131+N1133+N1135+N1137+N1139+N1141+N1143+N1145+N1147+N1149+N1151+N1153+N1155+N1157+N1159+N1161+N1163+N1165+N1167+N1169+N1171+N1173+N1175+N1177+N1179+N1181+N1183+N1185+N1187+N1189+N1191+N1195+N1197+N1199+N1202+N1204+N1206+N1208+N1210+N1212+N1214+N1216+N1220+N1222+N1224+N1226+N1228+N1230+N1232)</f>
        <v>131513475468</v>
      </c>
      <c r="O1077" s="25">
        <f t="shared" si="182"/>
        <v>25.312937953704711</v>
      </c>
      <c r="P1077" s="151">
        <f t="shared" si="185"/>
        <v>388036944592</v>
      </c>
      <c r="R1077" s="152">
        <f>SUM('[1]gastos ctas'!E1077+[2]gctas!E1077+[6]ct!E1077)</f>
        <v>-9709204329</v>
      </c>
      <c r="S1077" s="191">
        <f t="shared" si="179"/>
        <v>0</v>
      </c>
    </row>
    <row r="1078" spans="1:19" x14ac:dyDescent="0.25">
      <c r="A1078" s="178">
        <v>3311403310009</v>
      </c>
      <c r="B1078" s="179" t="s">
        <v>1112</v>
      </c>
      <c r="C1078" s="148"/>
      <c r="D1078" s="149">
        <f>SUM(D1079)</f>
        <v>4000000000</v>
      </c>
      <c r="E1078" s="149">
        <f>SUM(E1079)</f>
        <v>30000000</v>
      </c>
      <c r="F1078" s="150">
        <f t="shared" si="183"/>
        <v>4030000000</v>
      </c>
      <c r="G1078" s="25">
        <f t="shared" si="178"/>
        <v>1.5597410312482985E-2</v>
      </c>
      <c r="H1078" s="149">
        <f>SUM(H1079)</f>
        <v>0</v>
      </c>
      <c r="I1078" s="151">
        <f>SUM(F1078-H1078)</f>
        <v>4030000000</v>
      </c>
      <c r="J1078" s="149">
        <f>SUM(J1079)</f>
        <v>0</v>
      </c>
      <c r="K1078" s="25">
        <f t="shared" si="180"/>
        <v>0</v>
      </c>
      <c r="L1078" s="150">
        <f>SUM(N1078-J1078)</f>
        <v>30000000</v>
      </c>
      <c r="M1078" s="25">
        <f t="shared" si="181"/>
        <v>0.74441687344913154</v>
      </c>
      <c r="N1078" s="149">
        <f>SUM(N1079)</f>
        <v>30000000</v>
      </c>
      <c r="O1078" s="25">
        <f t="shared" si="182"/>
        <v>0.74441687344913154</v>
      </c>
      <c r="P1078" s="151">
        <f>SUM(F1078-N1078)</f>
        <v>4000000000</v>
      </c>
      <c r="R1078" s="152">
        <f>SUM('[1]gastos ctas'!E1078+[2]gctas!E1078+[6]ct!E1078)</f>
        <v>30000000</v>
      </c>
      <c r="S1078" s="191">
        <f t="shared" si="179"/>
        <v>0</v>
      </c>
    </row>
    <row r="1079" spans="1:19" x14ac:dyDescent="0.25">
      <c r="A1079" s="178">
        <v>3311403310009230</v>
      </c>
      <c r="B1079" s="179" t="s">
        <v>1113</v>
      </c>
      <c r="C1079" s="148"/>
      <c r="D1079" s="152">
        <f>SUM('[1]gastos ctas'!D1079+[2]gctas!D1079+[6]ct!D1079)</f>
        <v>4000000000</v>
      </c>
      <c r="E1079" s="152">
        <f>SUM('[1]gastos ctas'!E1079+[2]gctas!E1079+[6]ct!E1079)</f>
        <v>30000000</v>
      </c>
      <c r="F1079" s="150">
        <f t="shared" si="183"/>
        <v>4030000000</v>
      </c>
      <c r="G1079" s="25">
        <f t="shared" si="178"/>
        <v>1.5597410312482985E-2</v>
      </c>
      <c r="H1079" s="152"/>
      <c r="I1079" s="151">
        <f>SUM(F1079-H1079)</f>
        <v>4030000000</v>
      </c>
      <c r="J1079" s="152">
        <f>SUM('[1]gastos ctas'!J1079+[2]gctas!J1079+[6]ct!J1079)</f>
        <v>0</v>
      </c>
      <c r="K1079" s="25">
        <f t="shared" si="180"/>
        <v>0</v>
      </c>
      <c r="L1079" s="150">
        <f>SUM(N1079-J1079)</f>
        <v>30000000</v>
      </c>
      <c r="M1079" s="25">
        <f t="shared" si="181"/>
        <v>0.74441687344913154</v>
      </c>
      <c r="N1079" s="152">
        <f>SUM('[1]gastos ctas'!N1079+[2]gctas!N1079+[6]ct!N1079)</f>
        <v>30000000</v>
      </c>
      <c r="O1079" s="25">
        <f t="shared" si="182"/>
        <v>0.74441687344913154</v>
      </c>
      <c r="P1079" s="151">
        <f>SUM(F1079-N1079)</f>
        <v>4000000000</v>
      </c>
      <c r="R1079" s="152">
        <f>SUM('[1]gastos ctas'!E1079+[2]gctas!E1079+[6]ct!E1079)</f>
        <v>30000000</v>
      </c>
      <c r="S1079" s="191">
        <f t="shared" si="179"/>
        <v>0</v>
      </c>
    </row>
    <row r="1080" spans="1:19" x14ac:dyDescent="0.25">
      <c r="A1080" s="175">
        <v>3311403310011</v>
      </c>
      <c r="B1080" s="33" t="s">
        <v>1114</v>
      </c>
      <c r="C1080" s="148"/>
      <c r="D1080" s="149">
        <f>SUM(D1081)</f>
        <v>710756000</v>
      </c>
      <c r="E1080" s="149">
        <f>SUM(E1081)</f>
        <v>-30000000</v>
      </c>
      <c r="F1080" s="150">
        <f t="shared" si="183"/>
        <v>680756000</v>
      </c>
      <c r="G1080" s="25">
        <f t="shared" si="178"/>
        <v>2.6347470607157981E-3</v>
      </c>
      <c r="H1080" s="149">
        <f>SUM(H1081)</f>
        <v>0</v>
      </c>
      <c r="I1080" s="151">
        <f t="shared" si="184"/>
        <v>680756000</v>
      </c>
      <c r="J1080" s="149">
        <f>SUM(J1081)</f>
        <v>37294999</v>
      </c>
      <c r="K1080" s="25">
        <f t="shared" si="180"/>
        <v>5.4784679092068229</v>
      </c>
      <c r="L1080" s="150">
        <f t="shared" si="186"/>
        <v>234268401</v>
      </c>
      <c r="M1080" s="25">
        <f t="shared" si="181"/>
        <v>34.412976308692102</v>
      </c>
      <c r="N1080" s="149">
        <f>SUM(N1081)</f>
        <v>271563400</v>
      </c>
      <c r="O1080" s="25">
        <f t="shared" si="182"/>
        <v>39.891444217898922</v>
      </c>
      <c r="P1080" s="151">
        <f t="shared" si="185"/>
        <v>409192600</v>
      </c>
      <c r="R1080" s="152">
        <f>SUM('[1]gastos ctas'!E1080+[2]gctas!E1080+[6]ct!E1080)</f>
        <v>-30000000</v>
      </c>
      <c r="S1080" s="191">
        <f t="shared" si="179"/>
        <v>0</v>
      </c>
    </row>
    <row r="1081" spans="1:19" ht="26.25" x14ac:dyDescent="0.25">
      <c r="A1081" s="175">
        <v>3311403310011</v>
      </c>
      <c r="B1081" s="33" t="s">
        <v>1115</v>
      </c>
      <c r="C1081" s="148"/>
      <c r="D1081" s="152">
        <f>SUM('[1]gastos ctas'!D1081+[2]gctas!D1081+[6]ct!D1081)</f>
        <v>710756000</v>
      </c>
      <c r="E1081" s="152">
        <f>SUM('[1]gastos ctas'!E1081+[2]gctas!E1081+[6]ct!E1081)</f>
        <v>-30000000</v>
      </c>
      <c r="F1081" s="150">
        <f t="shared" si="183"/>
        <v>680756000</v>
      </c>
      <c r="G1081" s="25">
        <f t="shared" si="178"/>
        <v>2.6347470607157981E-3</v>
      </c>
      <c r="H1081" s="152"/>
      <c r="I1081" s="151">
        <f t="shared" si="184"/>
        <v>680756000</v>
      </c>
      <c r="J1081" s="152">
        <f>SUM('[1]gastos ctas'!J1081+[2]gctas!J1081+[6]ct!J1081)</f>
        <v>37294999</v>
      </c>
      <c r="K1081" s="25">
        <f t="shared" si="180"/>
        <v>5.4784679092068229</v>
      </c>
      <c r="L1081" s="150">
        <f t="shared" si="186"/>
        <v>234268401</v>
      </c>
      <c r="M1081" s="25">
        <f t="shared" si="181"/>
        <v>34.412976308692102</v>
      </c>
      <c r="N1081" s="152">
        <f>SUM('[1]gastos ctas'!N1081+[2]gctas!N1081+[6]ct!N1081)</f>
        <v>271563400</v>
      </c>
      <c r="O1081" s="25">
        <f t="shared" si="182"/>
        <v>39.891444217898922</v>
      </c>
      <c r="P1081" s="151">
        <f t="shared" si="185"/>
        <v>409192600</v>
      </c>
      <c r="R1081" s="152">
        <f>SUM('[1]gastos ctas'!E1081+[2]gctas!E1081+[6]ct!E1081)</f>
        <v>-30000000</v>
      </c>
      <c r="S1081" s="191">
        <f t="shared" si="179"/>
        <v>0</v>
      </c>
    </row>
    <row r="1082" spans="1:19" x14ac:dyDescent="0.25">
      <c r="A1082" s="175">
        <v>3311403310014</v>
      </c>
      <c r="B1082" s="33" t="s">
        <v>1116</v>
      </c>
      <c r="C1082" s="148"/>
      <c r="D1082" s="149">
        <f>SUM(D1083:D1088)</f>
        <v>2355540000</v>
      </c>
      <c r="E1082" s="149">
        <f>SUM(E1083:E1088)</f>
        <v>167242160</v>
      </c>
      <c r="F1082" s="150">
        <f t="shared" si="183"/>
        <v>2522782160</v>
      </c>
      <c r="G1082" s="25">
        <f t="shared" si="178"/>
        <v>9.7639872155166497E-3</v>
      </c>
      <c r="H1082" s="149">
        <f>SUM(H1083:H1088)</f>
        <v>0</v>
      </c>
      <c r="I1082" s="151">
        <f t="shared" si="184"/>
        <v>2522782160</v>
      </c>
      <c r="J1082" s="149">
        <f>SUM(J1083:J1088)</f>
        <v>29491751</v>
      </c>
      <c r="K1082" s="25">
        <f t="shared" si="180"/>
        <v>1.1690169475433423</v>
      </c>
      <c r="L1082" s="150">
        <f t="shared" si="186"/>
        <v>199989869</v>
      </c>
      <c r="M1082" s="25">
        <f t="shared" si="181"/>
        <v>7.9273538623723256</v>
      </c>
      <c r="N1082" s="149">
        <f>SUM(N1083:N1088)</f>
        <v>229481620</v>
      </c>
      <c r="O1082" s="25">
        <f t="shared" si="182"/>
        <v>9.096370809915669</v>
      </c>
      <c r="P1082" s="151">
        <f t="shared" si="185"/>
        <v>2293300540</v>
      </c>
      <c r="R1082" s="152">
        <f>SUM('[1]gastos ctas'!E1082+[2]gctas!E1082+[6]ct!E1082)</f>
        <v>167242160</v>
      </c>
      <c r="S1082" s="191">
        <f t="shared" si="179"/>
        <v>0</v>
      </c>
    </row>
    <row r="1083" spans="1:19" hidden="1" x14ac:dyDescent="0.25">
      <c r="A1083" s="175">
        <v>331140331001412</v>
      </c>
      <c r="B1083" s="33" t="s">
        <v>1117</v>
      </c>
      <c r="C1083" s="148"/>
      <c r="D1083" s="152">
        <f>SUM('[1]gastos ctas'!D1083+[2]gctas!D1083+[6]ct!D1083)</f>
        <v>0</v>
      </c>
      <c r="E1083" s="152">
        <f>SUM('[1]gastos ctas'!E1083+[2]gctas!E1083+[6]ct!E1083)</f>
        <v>0</v>
      </c>
      <c r="F1083" s="150">
        <f t="shared" si="183"/>
        <v>0</v>
      </c>
      <c r="G1083" s="25">
        <f t="shared" si="178"/>
        <v>0</v>
      </c>
      <c r="H1083" s="152"/>
      <c r="I1083" s="151">
        <f t="shared" si="184"/>
        <v>0</v>
      </c>
      <c r="J1083" s="152">
        <f>SUM('[1]gastos ctas'!J1083+[2]gctas!J1083+[6]ct!J1083)</f>
        <v>0</v>
      </c>
      <c r="K1083" s="25">
        <f t="shared" si="180"/>
        <v>0</v>
      </c>
      <c r="L1083" s="150">
        <f t="shared" si="186"/>
        <v>0</v>
      </c>
      <c r="M1083" s="25">
        <f t="shared" si="181"/>
        <v>0</v>
      </c>
      <c r="N1083" s="152">
        <f>SUM('[1]gastos ctas'!N1083+[2]gctas!N1083+[6]ct!N1083)</f>
        <v>0</v>
      </c>
      <c r="O1083" s="25">
        <f t="shared" si="182"/>
        <v>0</v>
      </c>
      <c r="P1083" s="151">
        <f t="shared" si="185"/>
        <v>0</v>
      </c>
      <c r="R1083" s="152">
        <f>SUM('[1]gastos ctas'!E1083+[2]gctas!E1083+[6]ct!E1083)</f>
        <v>0</v>
      </c>
      <c r="S1083" s="191">
        <f t="shared" si="179"/>
        <v>0</v>
      </c>
    </row>
    <row r="1084" spans="1:19" ht="26.25" x14ac:dyDescent="0.25">
      <c r="A1084" s="175">
        <v>331140331001412</v>
      </c>
      <c r="B1084" s="33" t="s">
        <v>1118</v>
      </c>
      <c r="C1084" s="148"/>
      <c r="D1084" s="152">
        <f>SUM('[1]gastos ctas'!D1084+[2]gctas!D1084+[6]ct!D1084)</f>
        <v>630000000</v>
      </c>
      <c r="E1084" s="152">
        <f>SUM('[1]gastos ctas'!E1084+[2]gctas!E1084+[6]ct!E1084)</f>
        <v>180000000</v>
      </c>
      <c r="F1084" s="150">
        <f t="shared" si="183"/>
        <v>810000000</v>
      </c>
      <c r="G1084" s="25">
        <f t="shared" si="178"/>
        <v>3.1349633630548923E-3</v>
      </c>
      <c r="H1084" s="152"/>
      <c r="I1084" s="151">
        <f t="shared" si="184"/>
        <v>810000000</v>
      </c>
      <c r="J1084" s="152">
        <f>SUM('[1]gastos ctas'!J1084+[2]gctas!J1084+[6]ct!J1084)</f>
        <v>916667</v>
      </c>
      <c r="K1084" s="25">
        <f t="shared" si="180"/>
        <v>0.11316876543209878</v>
      </c>
      <c r="L1084" s="150">
        <f t="shared" si="186"/>
        <v>21083333</v>
      </c>
      <c r="M1084" s="25">
        <f t="shared" si="181"/>
        <v>2.6028806172839505</v>
      </c>
      <c r="N1084" s="152">
        <f>SUM('[1]gastos ctas'!N1084+[2]gctas!N1084+[6]ct!N1084)</f>
        <v>22000000</v>
      </c>
      <c r="O1084" s="25">
        <f t="shared" si="182"/>
        <v>2.7160493827160495</v>
      </c>
      <c r="P1084" s="151">
        <f t="shared" si="185"/>
        <v>788000000</v>
      </c>
      <c r="R1084" s="152">
        <f>SUM('[1]gastos ctas'!E1084+[2]gctas!E1084+[6]ct!E1084)</f>
        <v>180000000</v>
      </c>
      <c r="S1084" s="191">
        <f t="shared" si="179"/>
        <v>0</v>
      </c>
    </row>
    <row r="1085" spans="1:19" hidden="1" x14ac:dyDescent="0.25">
      <c r="A1085" s="175">
        <v>331140331001422</v>
      </c>
      <c r="B1085" s="33" t="s">
        <v>1119</v>
      </c>
      <c r="C1085" s="148"/>
      <c r="D1085" s="152">
        <f>SUM('[1]gastos ctas'!D1085+[2]gctas!D1085+[6]ct!D1085)</f>
        <v>0</v>
      </c>
      <c r="E1085" s="152">
        <f>SUM('[1]gastos ctas'!E1085+[2]gctas!E1085+[6]ct!E1085)</f>
        <v>0</v>
      </c>
      <c r="F1085" s="150">
        <f t="shared" si="183"/>
        <v>0</v>
      </c>
      <c r="G1085" s="25">
        <f t="shared" si="178"/>
        <v>0</v>
      </c>
      <c r="H1085" s="152"/>
      <c r="I1085" s="151">
        <f t="shared" si="184"/>
        <v>0</v>
      </c>
      <c r="J1085" s="152">
        <f>SUM('[1]gastos ctas'!J1085+[2]gctas!J1085+[6]ct!J1085)</f>
        <v>0</v>
      </c>
      <c r="K1085" s="25">
        <f t="shared" si="180"/>
        <v>0</v>
      </c>
      <c r="L1085" s="150">
        <f t="shared" si="186"/>
        <v>0</v>
      </c>
      <c r="M1085" s="25">
        <f t="shared" si="181"/>
        <v>0</v>
      </c>
      <c r="N1085" s="152">
        <f>SUM('[1]gastos ctas'!N1085+[2]gctas!N1085+[6]ct!N1085)</f>
        <v>0</v>
      </c>
      <c r="O1085" s="25">
        <f t="shared" si="182"/>
        <v>0</v>
      </c>
      <c r="P1085" s="151">
        <f t="shared" si="185"/>
        <v>0</v>
      </c>
      <c r="R1085" s="152">
        <f>SUM('[1]gastos ctas'!E1085+[2]gctas!E1085+[6]ct!E1085)</f>
        <v>0</v>
      </c>
      <c r="S1085" s="191">
        <f t="shared" si="179"/>
        <v>0</v>
      </c>
    </row>
    <row r="1086" spans="1:19" ht="26.25" x14ac:dyDescent="0.25">
      <c r="A1086" s="175">
        <v>331140331001422</v>
      </c>
      <c r="B1086" s="33" t="s">
        <v>1118</v>
      </c>
      <c r="C1086" s="148"/>
      <c r="D1086" s="152">
        <f>SUM('[1]gastos ctas'!D1086+[2]gctas!D1086+[6]ct!D1086)</f>
        <v>1153000000</v>
      </c>
      <c r="E1086" s="152">
        <f>SUM('[1]gastos ctas'!E1086+[2]gctas!E1086+[6]ct!E1086)</f>
        <v>7200000</v>
      </c>
      <c r="F1086" s="150">
        <f t="shared" si="183"/>
        <v>1160200000</v>
      </c>
      <c r="G1086" s="25">
        <f t="shared" si="178"/>
        <v>4.4903512269336872E-3</v>
      </c>
      <c r="H1086" s="152"/>
      <c r="I1086" s="151">
        <f t="shared" si="184"/>
        <v>1160200000</v>
      </c>
      <c r="J1086" s="152">
        <f>SUM('[1]gastos ctas'!J1086+[2]gctas!J1086+[6]ct!J1086)</f>
        <v>20173417</v>
      </c>
      <c r="K1086" s="25">
        <f t="shared" si="180"/>
        <v>1.7387878813997588</v>
      </c>
      <c r="L1086" s="150">
        <f t="shared" si="186"/>
        <v>119186583</v>
      </c>
      <c r="M1086" s="25">
        <f t="shared" si="181"/>
        <v>10.272934235476642</v>
      </c>
      <c r="N1086" s="152">
        <f>SUM('[1]gastos ctas'!N1086+[2]gctas!N1086+[6]ct!N1086)</f>
        <v>139360000</v>
      </c>
      <c r="O1086" s="25">
        <f t="shared" si="182"/>
        <v>12.011722116876401</v>
      </c>
      <c r="P1086" s="151">
        <f t="shared" si="185"/>
        <v>1020840000</v>
      </c>
      <c r="R1086" s="152">
        <f>SUM('[1]gastos ctas'!E1086+[2]gctas!E1086+[6]ct!E1086)</f>
        <v>7200000</v>
      </c>
      <c r="S1086" s="191">
        <f t="shared" si="179"/>
        <v>0</v>
      </c>
    </row>
    <row r="1087" spans="1:19" hidden="1" x14ac:dyDescent="0.25">
      <c r="A1087" s="175">
        <v>331140331001432</v>
      </c>
      <c r="B1087" s="33" t="s">
        <v>1120</v>
      </c>
      <c r="C1087" s="148"/>
      <c r="D1087" s="152">
        <f>SUM('[1]gastos ctas'!D1087+[2]gctas!D1087+[6]ct!D1087)</f>
        <v>0</v>
      </c>
      <c r="E1087" s="152">
        <f>SUM('[1]gastos ctas'!E1087+[2]gctas!E1087+[6]ct!E1087)</f>
        <v>0</v>
      </c>
      <c r="F1087" s="150">
        <f t="shared" si="183"/>
        <v>0</v>
      </c>
      <c r="G1087" s="25">
        <f t="shared" si="178"/>
        <v>0</v>
      </c>
      <c r="H1087" s="152"/>
      <c r="I1087" s="151">
        <f t="shared" si="184"/>
        <v>0</v>
      </c>
      <c r="J1087" s="152">
        <f>SUM('[1]gastos ctas'!J1087+[2]gctas!J1087+[6]ct!J1087)</f>
        <v>0</v>
      </c>
      <c r="K1087" s="25">
        <f t="shared" si="180"/>
        <v>0</v>
      </c>
      <c r="L1087" s="150">
        <f t="shared" si="186"/>
        <v>0</v>
      </c>
      <c r="M1087" s="25">
        <f t="shared" si="181"/>
        <v>0</v>
      </c>
      <c r="N1087" s="152">
        <f>SUM('[1]gastos ctas'!N1087+[2]gctas!N1087+[6]ct!N1087)</f>
        <v>0</v>
      </c>
      <c r="O1087" s="25">
        <f t="shared" si="182"/>
        <v>0</v>
      </c>
      <c r="P1087" s="151">
        <f t="shared" si="185"/>
        <v>0</v>
      </c>
      <c r="R1087" s="152">
        <f>SUM('[1]gastos ctas'!E1087+[2]gctas!E1087+[6]ct!E1087)</f>
        <v>0</v>
      </c>
      <c r="S1087" s="191">
        <f t="shared" si="179"/>
        <v>0</v>
      </c>
    </row>
    <row r="1088" spans="1:19" ht="26.25" x14ac:dyDescent="0.25">
      <c r="A1088" s="175">
        <v>331140331001432</v>
      </c>
      <c r="B1088" s="33" t="s">
        <v>1121</v>
      </c>
      <c r="C1088" s="148"/>
      <c r="D1088" s="152">
        <f>SUM('[1]gastos ctas'!D1088+[2]gctas!D1088+[6]ct!D1088)</f>
        <v>572540000</v>
      </c>
      <c r="E1088" s="152">
        <f>SUM('[1]gastos ctas'!E1088+[2]gctas!E1088+[6]ct!E1088)</f>
        <v>-19957840</v>
      </c>
      <c r="F1088" s="150">
        <f t="shared" si="183"/>
        <v>552582160</v>
      </c>
      <c r="G1088" s="25">
        <f t="shared" si="178"/>
        <v>2.1386726255280702E-3</v>
      </c>
      <c r="H1088" s="152"/>
      <c r="I1088" s="151">
        <f t="shared" si="184"/>
        <v>552582160</v>
      </c>
      <c r="J1088" s="152">
        <f>SUM('[1]gastos ctas'!J1088+[2]gctas!J1088+[6]ct!J1088)</f>
        <v>8401667</v>
      </c>
      <c r="K1088" s="25">
        <f t="shared" si="180"/>
        <v>1.5204376123905265</v>
      </c>
      <c r="L1088" s="150">
        <f t="shared" si="186"/>
        <v>59719953</v>
      </c>
      <c r="M1088" s="25">
        <f t="shared" si="181"/>
        <v>10.807434137938872</v>
      </c>
      <c r="N1088" s="152">
        <f>SUM('[1]gastos ctas'!N1088+[2]gctas!N1088+[6]ct!N1088)</f>
        <v>68121620</v>
      </c>
      <c r="O1088" s="25">
        <f t="shared" si="182"/>
        <v>12.327871750329399</v>
      </c>
      <c r="P1088" s="151">
        <f t="shared" si="185"/>
        <v>484460540</v>
      </c>
      <c r="R1088" s="152">
        <f>SUM('[1]gastos ctas'!E1088+[2]gctas!E1088+[6]ct!E1088)</f>
        <v>-19957840</v>
      </c>
      <c r="S1088" s="191">
        <f t="shared" si="179"/>
        <v>0</v>
      </c>
    </row>
    <row r="1089" spans="1:19" x14ac:dyDescent="0.25">
      <c r="A1089" s="175">
        <v>3311403310034</v>
      </c>
      <c r="B1089" s="33" t="s">
        <v>1122</v>
      </c>
      <c r="C1089" s="148"/>
      <c r="D1089" s="149">
        <f>SUM(D1090)</f>
        <v>857353389</v>
      </c>
      <c r="E1089" s="149">
        <f>SUM(E1090)</f>
        <v>1385690612</v>
      </c>
      <c r="F1089" s="150">
        <f t="shared" si="183"/>
        <v>2243044001</v>
      </c>
      <c r="G1089" s="25">
        <f t="shared" si="178"/>
        <v>8.6813095862408162E-3</v>
      </c>
      <c r="H1089" s="149">
        <f>SUM(H1090)</f>
        <v>0</v>
      </c>
      <c r="I1089" s="151">
        <f t="shared" si="184"/>
        <v>2243044001</v>
      </c>
      <c r="J1089" s="149">
        <f>SUM(J1090)</f>
        <v>101474005</v>
      </c>
      <c r="K1089" s="25">
        <f t="shared" si="180"/>
        <v>4.5239417931507626</v>
      </c>
      <c r="L1089" s="150">
        <f t="shared" si="186"/>
        <v>575892201</v>
      </c>
      <c r="M1089" s="25">
        <f t="shared" si="181"/>
        <v>25.674583322630056</v>
      </c>
      <c r="N1089" s="149">
        <f>SUM(N1090)</f>
        <v>677366206</v>
      </c>
      <c r="O1089" s="25">
        <f t="shared" si="182"/>
        <v>30.198525115780821</v>
      </c>
      <c r="P1089" s="151">
        <f t="shared" si="185"/>
        <v>1565677795</v>
      </c>
      <c r="R1089" s="152">
        <f>SUM('[1]gastos ctas'!E1089+[2]gctas!E1089+[6]ct!E1089)</f>
        <v>1385690612</v>
      </c>
      <c r="S1089" s="191">
        <f t="shared" si="179"/>
        <v>0</v>
      </c>
    </row>
    <row r="1090" spans="1:19" x14ac:dyDescent="0.25">
      <c r="A1090" s="175">
        <v>3311403310034</v>
      </c>
      <c r="B1090" s="33" t="s">
        <v>1122</v>
      </c>
      <c r="C1090" s="148"/>
      <c r="D1090" s="152">
        <f>SUM('[1]gastos ctas'!D1090+[2]gctas!D1090+[6]ct!D1090)</f>
        <v>857353389</v>
      </c>
      <c r="E1090" s="152">
        <f>SUM('[1]gastos ctas'!E1090+[2]gctas!E1090+[6]ct!E1090)</f>
        <v>1385690612</v>
      </c>
      <c r="F1090" s="150">
        <f t="shared" si="183"/>
        <v>2243044001</v>
      </c>
      <c r="G1090" s="25">
        <f t="shared" si="178"/>
        <v>8.6813095862408162E-3</v>
      </c>
      <c r="H1090" s="152"/>
      <c r="I1090" s="151">
        <f t="shared" si="184"/>
        <v>2243044001</v>
      </c>
      <c r="J1090" s="152">
        <f>SUM('[1]gastos ctas'!J1090+[2]gctas!J1090+[6]ct!J1090)</f>
        <v>101474005</v>
      </c>
      <c r="K1090" s="25">
        <f t="shared" si="180"/>
        <v>4.5239417931507626</v>
      </c>
      <c r="L1090" s="150">
        <f t="shared" si="186"/>
        <v>575892201</v>
      </c>
      <c r="M1090" s="25">
        <f t="shared" si="181"/>
        <v>25.674583322630056</v>
      </c>
      <c r="N1090" s="152">
        <f>SUM('[1]gastos ctas'!N1090+[2]gctas!N1090+[6]ct!N1090)</f>
        <v>677366206</v>
      </c>
      <c r="O1090" s="25">
        <f t="shared" si="182"/>
        <v>30.198525115780821</v>
      </c>
      <c r="P1090" s="151">
        <f t="shared" si="185"/>
        <v>1565677795</v>
      </c>
      <c r="R1090" s="152">
        <f>SUM('[1]gastos ctas'!E1090+[2]gctas!E1090+[6]ct!E1090)</f>
        <v>1385690612</v>
      </c>
      <c r="S1090" s="191">
        <f t="shared" si="179"/>
        <v>0</v>
      </c>
    </row>
    <row r="1091" spans="1:19" ht="26.25" x14ac:dyDescent="0.25">
      <c r="A1091" s="175">
        <v>3311403310055</v>
      </c>
      <c r="B1091" s="33" t="s">
        <v>1123</v>
      </c>
      <c r="C1091" s="148"/>
      <c r="D1091" s="149">
        <f>SUM(D1092)</f>
        <v>11926925000</v>
      </c>
      <c r="E1091" s="149">
        <f>SUM(E1092)</f>
        <v>2902137044</v>
      </c>
      <c r="F1091" s="150">
        <f t="shared" si="183"/>
        <v>14829062044</v>
      </c>
      <c r="G1091" s="25">
        <f t="shared" si="178"/>
        <v>5.7393291625194937E-2</v>
      </c>
      <c r="H1091" s="149">
        <f>SUM(H1092)</f>
        <v>0</v>
      </c>
      <c r="I1091" s="151">
        <f t="shared" si="184"/>
        <v>14829062044</v>
      </c>
      <c r="J1091" s="149">
        <f>SUM(J1092)</f>
        <v>1286762568</v>
      </c>
      <c r="K1091" s="25">
        <f t="shared" si="180"/>
        <v>8.677302476596207</v>
      </c>
      <c r="L1091" s="150">
        <f t="shared" si="186"/>
        <v>2626472169</v>
      </c>
      <c r="M1091" s="25">
        <f t="shared" si="181"/>
        <v>17.711654056115435</v>
      </c>
      <c r="N1091" s="149">
        <f>SUM(N1092)</f>
        <v>3913234737</v>
      </c>
      <c r="O1091" s="25">
        <f t="shared" si="182"/>
        <v>26.388956532711639</v>
      </c>
      <c r="P1091" s="151">
        <f t="shared" si="185"/>
        <v>10915827307</v>
      </c>
      <c r="R1091" s="152">
        <f>SUM('[1]gastos ctas'!E1091+[2]gctas!E1091+[6]ct!E1091)</f>
        <v>2902137044</v>
      </c>
      <c r="S1091" s="191">
        <f t="shared" si="179"/>
        <v>0</v>
      </c>
    </row>
    <row r="1092" spans="1:19" ht="26.25" x14ac:dyDescent="0.25">
      <c r="A1092" s="175">
        <v>3311403310055</v>
      </c>
      <c r="B1092" s="33" t="s">
        <v>1124</v>
      </c>
      <c r="C1092" s="148"/>
      <c r="D1092" s="152">
        <f>SUM('[1]gastos ctas'!D1092+[2]gctas!D1092+[6]ct!D1092)</f>
        <v>11926925000</v>
      </c>
      <c r="E1092" s="152">
        <f>SUM('[1]gastos ctas'!E1092+[2]gctas!E1092+[6]ct!E1092)</f>
        <v>2902137044</v>
      </c>
      <c r="F1092" s="150">
        <f t="shared" si="183"/>
        <v>14829062044</v>
      </c>
      <c r="G1092" s="25">
        <f t="shared" si="178"/>
        <v>5.7393291625194937E-2</v>
      </c>
      <c r="H1092" s="152"/>
      <c r="I1092" s="151">
        <f t="shared" si="184"/>
        <v>14829062044</v>
      </c>
      <c r="J1092" s="152">
        <f>SUM('[1]gastos ctas'!J1092+[2]gctas!J1092+[6]ct!J1092)</f>
        <v>1286762568</v>
      </c>
      <c r="K1092" s="25">
        <f t="shared" si="180"/>
        <v>8.677302476596207</v>
      </c>
      <c r="L1092" s="150">
        <f t="shared" si="186"/>
        <v>2626472169</v>
      </c>
      <c r="M1092" s="25">
        <f t="shared" si="181"/>
        <v>17.711654056115435</v>
      </c>
      <c r="N1092" s="152">
        <f>SUM('[1]gastos ctas'!N1092+[2]gctas!N1092+[6]ct!N1092)</f>
        <v>3913234737</v>
      </c>
      <c r="O1092" s="25">
        <f t="shared" si="182"/>
        <v>26.388956532711639</v>
      </c>
      <c r="P1092" s="151">
        <f t="shared" si="185"/>
        <v>10915827307</v>
      </c>
      <c r="R1092" s="152">
        <f>SUM('[1]gastos ctas'!E1092+[2]gctas!E1092+[6]ct!E1092)</f>
        <v>2902137044</v>
      </c>
      <c r="S1092" s="191">
        <f t="shared" si="179"/>
        <v>0</v>
      </c>
    </row>
    <row r="1093" spans="1:19" x14ac:dyDescent="0.25">
      <c r="A1093" s="175">
        <v>3311403310074</v>
      </c>
      <c r="B1093" s="33" t="s">
        <v>1125</v>
      </c>
      <c r="C1093" s="148"/>
      <c r="D1093" s="149">
        <f>SUM(D1094)</f>
        <v>382130000</v>
      </c>
      <c r="E1093" s="149">
        <f>SUM(E1094)</f>
        <v>-39694209</v>
      </c>
      <c r="F1093" s="150">
        <f t="shared" si="183"/>
        <v>342435791</v>
      </c>
      <c r="G1093" s="25">
        <f t="shared" si="178"/>
        <v>1.3253378505971882E-3</v>
      </c>
      <c r="H1093" s="149">
        <f>SUM(H1094)</f>
        <v>0</v>
      </c>
      <c r="I1093" s="151">
        <f t="shared" si="184"/>
        <v>342435791</v>
      </c>
      <c r="J1093" s="149">
        <f>SUM(J1094)</f>
        <v>30650000</v>
      </c>
      <c r="K1093" s="25">
        <f t="shared" si="180"/>
        <v>8.9505830890206219</v>
      </c>
      <c r="L1093" s="150">
        <f t="shared" si="186"/>
        <v>83006491</v>
      </c>
      <c r="M1093" s="25">
        <f t="shared" si="181"/>
        <v>24.240016137799099</v>
      </c>
      <c r="N1093" s="149">
        <f>SUM(N1094)</f>
        <v>113656491</v>
      </c>
      <c r="O1093" s="25">
        <f t="shared" si="182"/>
        <v>33.190599226819721</v>
      </c>
      <c r="P1093" s="151">
        <f t="shared" si="185"/>
        <v>228779300</v>
      </c>
      <c r="R1093" s="152">
        <f>SUM('[1]gastos ctas'!E1093+[2]gctas!E1093+[6]ct!E1093)</f>
        <v>-39694209</v>
      </c>
      <c r="S1093" s="191">
        <f t="shared" si="179"/>
        <v>0</v>
      </c>
    </row>
    <row r="1094" spans="1:19" x14ac:dyDescent="0.25">
      <c r="A1094" s="175">
        <v>3311403310074</v>
      </c>
      <c r="B1094" s="33" t="s">
        <v>1125</v>
      </c>
      <c r="C1094" s="148"/>
      <c r="D1094" s="152">
        <f>SUM('[1]gastos ctas'!D1094+[2]gctas!D1094+[6]ct!D1094)</f>
        <v>382130000</v>
      </c>
      <c r="E1094" s="152">
        <f>SUM('[1]gastos ctas'!E1094+[2]gctas!E1094+[6]ct!E1094)</f>
        <v>-39694209</v>
      </c>
      <c r="F1094" s="150">
        <f t="shared" si="183"/>
        <v>342435791</v>
      </c>
      <c r="G1094" s="25">
        <f t="shared" si="178"/>
        <v>1.3253378505971882E-3</v>
      </c>
      <c r="H1094" s="152"/>
      <c r="I1094" s="151">
        <f t="shared" si="184"/>
        <v>342435791</v>
      </c>
      <c r="J1094" s="152">
        <f>SUM('[1]gastos ctas'!J1094+[2]gctas!J1094+[6]ct!J1094)</f>
        <v>30650000</v>
      </c>
      <c r="K1094" s="25">
        <f t="shared" si="180"/>
        <v>8.9505830890206219</v>
      </c>
      <c r="L1094" s="150">
        <f t="shared" si="186"/>
        <v>83006491</v>
      </c>
      <c r="M1094" s="25">
        <f t="shared" si="181"/>
        <v>24.240016137799099</v>
      </c>
      <c r="N1094" s="152">
        <f>SUM('[1]gastos ctas'!N1094+[2]gctas!N1094+[6]ct!N1094)</f>
        <v>113656491</v>
      </c>
      <c r="O1094" s="25">
        <f t="shared" si="182"/>
        <v>33.190599226819721</v>
      </c>
      <c r="P1094" s="151">
        <f t="shared" si="185"/>
        <v>228779300</v>
      </c>
      <c r="R1094" s="152">
        <f>SUM('[1]gastos ctas'!E1094+[2]gctas!E1094+[6]ct!E1094)</f>
        <v>-39694209</v>
      </c>
      <c r="S1094" s="191">
        <f t="shared" si="179"/>
        <v>0</v>
      </c>
    </row>
    <row r="1095" spans="1:19" ht="26.25" x14ac:dyDescent="0.25">
      <c r="A1095" s="175">
        <v>3311403310143</v>
      </c>
      <c r="B1095" s="33" t="s">
        <v>1126</v>
      </c>
      <c r="C1095" s="148"/>
      <c r="D1095" s="149">
        <f>SUM(D1096)</f>
        <v>1318872000</v>
      </c>
      <c r="E1095" s="149">
        <f>SUM(E1096)</f>
        <v>0</v>
      </c>
      <c r="F1095" s="150">
        <f t="shared" si="183"/>
        <v>1318872000</v>
      </c>
      <c r="G1095" s="25">
        <f t="shared" si="178"/>
        <v>5.1044634574801632E-3</v>
      </c>
      <c r="H1095" s="149">
        <f>SUM(H1096)</f>
        <v>0</v>
      </c>
      <c r="I1095" s="151">
        <f t="shared" si="184"/>
        <v>1318872000</v>
      </c>
      <c r="J1095" s="149">
        <f>SUM(J1096)</f>
        <v>0</v>
      </c>
      <c r="K1095" s="25">
        <f t="shared" si="180"/>
        <v>0</v>
      </c>
      <c r="L1095" s="150">
        <f t="shared" si="186"/>
        <v>0</v>
      </c>
      <c r="M1095" s="25">
        <f t="shared" si="181"/>
        <v>0</v>
      </c>
      <c r="N1095" s="149">
        <f>SUM(N1096)</f>
        <v>0</v>
      </c>
      <c r="O1095" s="25">
        <f t="shared" si="182"/>
        <v>0</v>
      </c>
      <c r="P1095" s="151">
        <f t="shared" si="185"/>
        <v>1318872000</v>
      </c>
      <c r="R1095" s="152">
        <f>SUM('[1]gastos ctas'!E1095+[2]gctas!E1095+[6]ct!E1095)</f>
        <v>0</v>
      </c>
      <c r="S1095" s="191">
        <f t="shared" si="179"/>
        <v>0</v>
      </c>
    </row>
    <row r="1096" spans="1:19" ht="26.25" x14ac:dyDescent="0.25">
      <c r="A1096" s="175">
        <v>3311403310143240</v>
      </c>
      <c r="B1096" s="33" t="s">
        <v>1126</v>
      </c>
      <c r="C1096" s="148"/>
      <c r="D1096" s="152">
        <f>SUM('[1]gastos ctas'!D1096+[2]gctas!D1096+[6]ct!D1096)</f>
        <v>1318872000</v>
      </c>
      <c r="E1096" s="152">
        <f>SUM('[1]gastos ctas'!E1096+[2]gctas!E1096+[6]ct!E1096)</f>
        <v>0</v>
      </c>
      <c r="F1096" s="150">
        <f t="shared" si="183"/>
        <v>1318872000</v>
      </c>
      <c r="G1096" s="25">
        <f t="shared" si="178"/>
        <v>5.1044634574801632E-3</v>
      </c>
      <c r="H1096" s="152"/>
      <c r="I1096" s="151">
        <f t="shared" si="184"/>
        <v>1318872000</v>
      </c>
      <c r="J1096" s="152">
        <f>SUM('[1]gastos ctas'!J1096+[2]gctas!J1096+[6]ct!J1096)</f>
        <v>0</v>
      </c>
      <c r="K1096" s="25">
        <f t="shared" si="180"/>
        <v>0</v>
      </c>
      <c r="L1096" s="150">
        <f t="shared" si="186"/>
        <v>0</v>
      </c>
      <c r="M1096" s="25">
        <f t="shared" si="181"/>
        <v>0</v>
      </c>
      <c r="N1096" s="152">
        <f>SUM('[1]gastos ctas'!N1096+[2]gctas!N1096+[6]ct!N1096)</f>
        <v>0</v>
      </c>
      <c r="O1096" s="25">
        <f t="shared" si="182"/>
        <v>0</v>
      </c>
      <c r="P1096" s="151">
        <f t="shared" si="185"/>
        <v>1318872000</v>
      </c>
      <c r="R1096" s="152">
        <f>SUM('[1]gastos ctas'!E1096+[2]gctas!E1096+[6]ct!E1096)</f>
        <v>0</v>
      </c>
      <c r="S1096" s="191">
        <f t="shared" ref="S1096:S1159" si="187">SUM(E1096-R1096)</f>
        <v>0</v>
      </c>
    </row>
    <row r="1097" spans="1:19" ht="26.25" x14ac:dyDescent="0.25">
      <c r="A1097" s="175">
        <v>3311403310232</v>
      </c>
      <c r="B1097" s="33" t="s">
        <v>1127</v>
      </c>
      <c r="C1097" s="148"/>
      <c r="D1097" s="149">
        <f>SUM(D1098:D1101)</f>
        <v>68275184000</v>
      </c>
      <c r="E1097" s="149">
        <f>SUM(E1098:E1101)</f>
        <v>-292320000</v>
      </c>
      <c r="F1097" s="150">
        <f t="shared" si="183"/>
        <v>67982864000</v>
      </c>
      <c r="G1097" s="25">
        <f t="shared" si="178"/>
        <v>0.26311578759943627</v>
      </c>
      <c r="H1097" s="149">
        <f>SUM(H1098:H1101)</f>
        <v>0</v>
      </c>
      <c r="I1097" s="151">
        <f t="shared" si="184"/>
        <v>67982864000</v>
      </c>
      <c r="J1097" s="149">
        <f>SUM(J1098:J1101)</f>
        <v>922189812</v>
      </c>
      <c r="K1097" s="25">
        <f t="shared" si="180"/>
        <v>1.3565033270737168</v>
      </c>
      <c r="L1097" s="150">
        <f t="shared" si="186"/>
        <v>21659813943</v>
      </c>
      <c r="M1097" s="25">
        <f t="shared" si="181"/>
        <v>31.8606964587429</v>
      </c>
      <c r="N1097" s="149">
        <f>SUM(N1098:N1101)</f>
        <v>22582003755</v>
      </c>
      <c r="O1097" s="25">
        <f t="shared" si="182"/>
        <v>33.217199785816618</v>
      </c>
      <c r="P1097" s="151">
        <f t="shared" si="185"/>
        <v>45400860245</v>
      </c>
      <c r="R1097" s="152">
        <f>SUM('[1]gastos ctas'!E1097+[2]gctas!E1097+[6]ct!E1097)</f>
        <v>-292320000</v>
      </c>
      <c r="S1097" s="191">
        <f t="shared" si="187"/>
        <v>0</v>
      </c>
    </row>
    <row r="1098" spans="1:19" ht="26.25" x14ac:dyDescent="0.25">
      <c r="A1098" s="175">
        <v>3311403310232230</v>
      </c>
      <c r="B1098" s="33" t="s">
        <v>1127</v>
      </c>
      <c r="C1098" s="148"/>
      <c r="D1098" s="152">
        <f>SUM('[1]gastos ctas'!D1098+[2]gctas!D1098+[6]ct!D1098)</f>
        <v>46255184000</v>
      </c>
      <c r="E1098" s="152">
        <f>SUM('[1]gastos ctas'!E1098+[2]gctas!E1098+[6]ct!E1098)</f>
        <v>3507680000</v>
      </c>
      <c r="F1098" s="150">
        <f t="shared" si="183"/>
        <v>49762864000</v>
      </c>
      <c r="G1098" s="25">
        <f t="shared" ref="G1098:G1161" si="188">IF(OR(F1098=0,F$7=0),0,F1098/F$7)*100</f>
        <v>0.19259846355639906</v>
      </c>
      <c r="H1098" s="152"/>
      <c r="I1098" s="151">
        <f t="shared" si="184"/>
        <v>49762864000</v>
      </c>
      <c r="J1098" s="152">
        <f>SUM('[1]gastos ctas'!J1098+[2]gctas!J1098+[6]ct!J1098)</f>
        <v>585902366</v>
      </c>
      <c r="K1098" s="25">
        <f t="shared" si="180"/>
        <v>1.1773887572065787</v>
      </c>
      <c r="L1098" s="150">
        <f t="shared" si="186"/>
        <v>9746048633</v>
      </c>
      <c r="M1098" s="25">
        <f t="shared" si="181"/>
        <v>19.584983358272947</v>
      </c>
      <c r="N1098" s="152">
        <f>SUM('[1]gastos ctas'!N1098+[2]gctas!N1098+[6]ct!N1098)</f>
        <v>10331950999</v>
      </c>
      <c r="O1098" s="25">
        <f t="shared" si="182"/>
        <v>20.762372115479526</v>
      </c>
      <c r="P1098" s="151">
        <f t="shared" si="185"/>
        <v>39430913001</v>
      </c>
      <c r="R1098" s="152">
        <f>SUM('[1]gastos ctas'!E1098+[2]gctas!E1098+[6]ct!E1098)</f>
        <v>3507680000</v>
      </c>
      <c r="S1098" s="191">
        <f t="shared" si="187"/>
        <v>0</v>
      </c>
    </row>
    <row r="1099" spans="1:19" ht="26.25" x14ac:dyDescent="0.25">
      <c r="A1099" s="175">
        <v>3311403310232230</v>
      </c>
      <c r="B1099" s="33" t="s">
        <v>1127</v>
      </c>
      <c r="C1099" s="148"/>
      <c r="D1099" s="152">
        <f>SUM('[1]gastos ctas'!D1099+[2]gctas!D1099+[6]ct!D1099)</f>
        <v>20950000000</v>
      </c>
      <c r="E1099" s="152">
        <f>SUM('[1]gastos ctas'!E1099+[2]gctas!E1099+[6]ct!E1099)</f>
        <v>-3800000000</v>
      </c>
      <c r="F1099" s="150">
        <f t="shared" si="183"/>
        <v>17150000000</v>
      </c>
      <c r="G1099" s="25">
        <f t="shared" si="188"/>
        <v>6.6376076143693091E-2</v>
      </c>
      <c r="H1099" s="152"/>
      <c r="I1099" s="151">
        <f t="shared" si="184"/>
        <v>17150000000</v>
      </c>
      <c r="J1099" s="152">
        <f>SUM('[1]gastos ctas'!J1099+[2]gctas!J1099+[6]ct!J1099)</f>
        <v>336287446</v>
      </c>
      <c r="K1099" s="25">
        <f t="shared" ref="K1099:K1164" si="189">IF(OR(J1099=0,F1099=0),0,J1099/F1099)*100</f>
        <v>1.9608597434402333</v>
      </c>
      <c r="L1099" s="150">
        <f t="shared" si="186"/>
        <v>11913765310</v>
      </c>
      <c r="M1099" s="25">
        <f t="shared" ref="M1099:M1164" si="190">IF(OR(L1099=0,F1099=0),0,L1099/F1099)*100</f>
        <v>69.468019300291544</v>
      </c>
      <c r="N1099" s="152">
        <f>SUM('[1]gastos ctas'!N1099+[2]gctas!N1099+[6]ct!N1099)</f>
        <v>12250052756</v>
      </c>
      <c r="O1099" s="25">
        <f t="shared" ref="O1099:O1164" si="191">IF(OR(N1099=0,F1099=0),0,N1099/F1099)*100</f>
        <v>71.428879043731769</v>
      </c>
      <c r="P1099" s="151">
        <f t="shared" si="185"/>
        <v>4899947244</v>
      </c>
      <c r="R1099" s="152">
        <f>SUM('[1]gastos ctas'!E1099+[2]gctas!E1099+[6]ct!E1099)</f>
        <v>-3800000000</v>
      </c>
      <c r="S1099" s="191">
        <f t="shared" si="187"/>
        <v>0</v>
      </c>
    </row>
    <row r="1100" spans="1:19" ht="26.25" x14ac:dyDescent="0.25">
      <c r="A1100" s="175">
        <v>3311403310232230</v>
      </c>
      <c r="B1100" s="33" t="s">
        <v>1127</v>
      </c>
      <c r="C1100" s="148"/>
      <c r="D1100" s="152">
        <f>SUM('[1]gastos ctas'!D1100+[2]gctas!D1100+[6]ct!D1100)</f>
        <v>1070000000</v>
      </c>
      <c r="E1100" s="152">
        <f>SUM('[1]gastos ctas'!E1100+[2]gctas!E1100+[6]ct!E1100)</f>
        <v>0</v>
      </c>
      <c r="F1100" s="150">
        <f t="shared" si="183"/>
        <v>1070000000</v>
      </c>
      <c r="G1100" s="25">
        <f t="shared" si="188"/>
        <v>4.1412478993441172E-3</v>
      </c>
      <c r="H1100" s="152"/>
      <c r="I1100" s="151">
        <f t="shared" si="184"/>
        <v>1070000000</v>
      </c>
      <c r="J1100" s="152">
        <f>SUM('[1]gastos ctas'!J1100+[2]gctas!J1100+[6]ct!J1100)</f>
        <v>0</v>
      </c>
      <c r="K1100" s="25">
        <f t="shared" si="189"/>
        <v>0</v>
      </c>
      <c r="L1100" s="150">
        <f t="shared" si="186"/>
        <v>0</v>
      </c>
      <c r="M1100" s="25">
        <f t="shared" si="190"/>
        <v>0</v>
      </c>
      <c r="N1100" s="152">
        <f>SUM('[1]gastos ctas'!N1100+[2]gctas!N1100+[6]ct!N1100)</f>
        <v>0</v>
      </c>
      <c r="O1100" s="25">
        <f t="shared" si="191"/>
        <v>0</v>
      </c>
      <c r="P1100" s="151">
        <f t="shared" si="185"/>
        <v>1070000000</v>
      </c>
      <c r="R1100" s="152">
        <f>SUM('[1]gastos ctas'!E1100+[2]gctas!E1100+[6]ct!E1100)</f>
        <v>0</v>
      </c>
      <c r="S1100" s="191">
        <f t="shared" si="187"/>
        <v>0</v>
      </c>
    </row>
    <row r="1101" spans="1:19" ht="26.25" hidden="1" x14ac:dyDescent="0.25">
      <c r="A1101" s="175">
        <v>3311403310232230</v>
      </c>
      <c r="B1101" s="33" t="s">
        <v>1127</v>
      </c>
      <c r="C1101" s="148"/>
      <c r="D1101" s="152">
        <f>SUM('[1]gastos ctas'!D1101+[2]gctas!D1101+[6]ct!D1101)</f>
        <v>0</v>
      </c>
      <c r="E1101" s="152">
        <f>SUM('[1]gastos ctas'!E1101+[2]gctas!E1101+[6]ct!E1101)</f>
        <v>0</v>
      </c>
      <c r="F1101" s="150">
        <f t="shared" si="183"/>
        <v>0</v>
      </c>
      <c r="G1101" s="25">
        <f t="shared" si="188"/>
        <v>0</v>
      </c>
      <c r="H1101" s="152"/>
      <c r="I1101" s="151">
        <f t="shared" si="184"/>
        <v>0</v>
      </c>
      <c r="J1101" s="152">
        <f>SUM('[1]gastos ctas'!J1101+[2]gctas!J1101+[6]ct!J1101)</f>
        <v>0</v>
      </c>
      <c r="K1101" s="25">
        <f t="shared" si="189"/>
        <v>0</v>
      </c>
      <c r="L1101" s="150">
        <f t="shared" si="186"/>
        <v>0</v>
      </c>
      <c r="M1101" s="25">
        <f t="shared" si="190"/>
        <v>0</v>
      </c>
      <c r="N1101" s="152">
        <f>SUM('[1]gastos ctas'!N1101+[2]gctas!N1101+[6]ct!N1101)</f>
        <v>0</v>
      </c>
      <c r="O1101" s="25">
        <f t="shared" si="191"/>
        <v>0</v>
      </c>
      <c r="P1101" s="151">
        <f t="shared" si="185"/>
        <v>0</v>
      </c>
      <c r="R1101" s="152">
        <f>SUM('[1]gastos ctas'!E1101+[2]gctas!E1101+[6]ct!E1101)</f>
        <v>0</v>
      </c>
      <c r="S1101" s="191">
        <f t="shared" si="187"/>
        <v>0</v>
      </c>
    </row>
    <row r="1102" spans="1:19" ht="39" x14ac:dyDescent="0.25">
      <c r="A1102" s="147">
        <v>3311403310272</v>
      </c>
      <c r="B1102" s="33" t="s">
        <v>1128</v>
      </c>
      <c r="C1102" s="148"/>
      <c r="D1102" s="149">
        <f>SUM(D1103)</f>
        <v>350000000</v>
      </c>
      <c r="E1102" s="149">
        <f>SUM(E1103)</f>
        <v>0</v>
      </c>
      <c r="F1102" s="150">
        <f t="shared" si="183"/>
        <v>350000000</v>
      </c>
      <c r="G1102" s="25">
        <f t="shared" si="188"/>
        <v>1.3546137988508795E-3</v>
      </c>
      <c r="H1102" s="149">
        <f>SUM(H1103)</f>
        <v>0</v>
      </c>
      <c r="I1102" s="151">
        <f t="shared" si="184"/>
        <v>350000000</v>
      </c>
      <c r="J1102" s="149">
        <f>SUM(J1103)</f>
        <v>3448779</v>
      </c>
      <c r="K1102" s="25">
        <f t="shared" si="189"/>
        <v>0.9853654285714285</v>
      </c>
      <c r="L1102" s="150">
        <f t="shared" si="186"/>
        <v>267147701</v>
      </c>
      <c r="M1102" s="25">
        <f t="shared" si="190"/>
        <v>76.327914571428565</v>
      </c>
      <c r="N1102" s="149">
        <f>SUM(N1103)</f>
        <v>270596480</v>
      </c>
      <c r="O1102" s="25">
        <f t="shared" si="191"/>
        <v>77.313279999999992</v>
      </c>
      <c r="P1102" s="151">
        <f t="shared" si="185"/>
        <v>79403520</v>
      </c>
      <c r="R1102" s="152">
        <f>SUM('[1]gastos ctas'!E1102+[2]gctas!E1102+[6]ct!E1102)</f>
        <v>0</v>
      </c>
      <c r="S1102" s="191">
        <f t="shared" si="187"/>
        <v>0</v>
      </c>
    </row>
    <row r="1103" spans="1:19" ht="39" x14ac:dyDescent="0.25">
      <c r="A1103" s="147">
        <v>3311403310272230</v>
      </c>
      <c r="B1103" s="33" t="s">
        <v>1128</v>
      </c>
      <c r="C1103" s="148"/>
      <c r="D1103" s="152">
        <f>SUM('[1]gastos ctas'!D1103+[2]gctas!D1103+[6]ct!D1103)</f>
        <v>350000000</v>
      </c>
      <c r="E1103" s="152">
        <f>SUM('[1]gastos ctas'!E1103+[2]gctas!E1103+[6]ct!E1103)</f>
        <v>0</v>
      </c>
      <c r="F1103" s="150">
        <f t="shared" si="183"/>
        <v>350000000</v>
      </c>
      <c r="G1103" s="25">
        <f t="shared" si="188"/>
        <v>1.3546137988508795E-3</v>
      </c>
      <c r="H1103" s="152"/>
      <c r="I1103" s="151">
        <f t="shared" si="184"/>
        <v>350000000</v>
      </c>
      <c r="J1103" s="152">
        <f>SUM('[1]gastos ctas'!J1103+[2]gctas!J1103+[6]ct!J1103)</f>
        <v>3448779</v>
      </c>
      <c r="K1103" s="25">
        <f t="shared" si="189"/>
        <v>0.9853654285714285</v>
      </c>
      <c r="L1103" s="150">
        <f t="shared" si="186"/>
        <v>267147701</v>
      </c>
      <c r="M1103" s="25">
        <f t="shared" si="190"/>
        <v>76.327914571428565</v>
      </c>
      <c r="N1103" s="152">
        <f>SUM('[1]gastos ctas'!N1103+[2]gctas!N1103+[6]ct!N1103)</f>
        <v>270596480</v>
      </c>
      <c r="O1103" s="25">
        <f t="shared" si="191"/>
        <v>77.313279999999992</v>
      </c>
      <c r="P1103" s="151">
        <f t="shared" si="185"/>
        <v>79403520</v>
      </c>
      <c r="R1103" s="152">
        <f>SUM('[1]gastos ctas'!E1103+[2]gctas!E1103+[6]ct!E1103)</f>
        <v>0</v>
      </c>
      <c r="S1103" s="191">
        <f t="shared" si="187"/>
        <v>0</v>
      </c>
    </row>
    <row r="1104" spans="1:19" x14ac:dyDescent="0.25">
      <c r="A1104" s="147">
        <v>3311403310311</v>
      </c>
      <c r="B1104" s="33" t="s">
        <v>761</v>
      </c>
      <c r="C1104" s="148"/>
      <c r="D1104" s="149">
        <f>SUM(D1105:D1106)</f>
        <v>1446000000</v>
      </c>
      <c r="E1104" s="149">
        <f>SUM(E1105:E1106)</f>
        <v>500000000</v>
      </c>
      <c r="F1104" s="150">
        <f t="shared" si="183"/>
        <v>1946000000</v>
      </c>
      <c r="G1104" s="25">
        <f t="shared" si="188"/>
        <v>7.5316527216108898E-3</v>
      </c>
      <c r="H1104" s="149">
        <f>SUM(H1105:H1106)</f>
        <v>0</v>
      </c>
      <c r="I1104" s="151">
        <f t="shared" si="184"/>
        <v>1946000000</v>
      </c>
      <c r="J1104" s="149">
        <f>SUM(J1105:J1106)</f>
        <v>35161363</v>
      </c>
      <c r="K1104" s="25">
        <f t="shared" si="189"/>
        <v>1.8068531860226105</v>
      </c>
      <c r="L1104" s="150">
        <f t="shared" si="186"/>
        <v>497438637</v>
      </c>
      <c r="M1104" s="25">
        <f t="shared" si="190"/>
        <v>25.562108787255909</v>
      </c>
      <c r="N1104" s="149">
        <f>SUM(N1105:N1106)</f>
        <v>532600000</v>
      </c>
      <c r="O1104" s="25">
        <f t="shared" si="191"/>
        <v>27.368961973278523</v>
      </c>
      <c r="P1104" s="151">
        <f t="shared" si="185"/>
        <v>1413400000</v>
      </c>
      <c r="R1104" s="152">
        <f>SUM('[1]gastos ctas'!E1104+[2]gctas!E1104+[6]ct!E1104)</f>
        <v>500000000</v>
      </c>
      <c r="S1104" s="191">
        <f t="shared" si="187"/>
        <v>0</v>
      </c>
    </row>
    <row r="1105" spans="1:19" x14ac:dyDescent="0.25">
      <c r="A1105" s="147">
        <v>3311403310311230</v>
      </c>
      <c r="B1105" s="33" t="s">
        <v>761</v>
      </c>
      <c r="C1105" s="148"/>
      <c r="D1105" s="152">
        <f>SUM('[1]gastos ctas'!D1105+[2]gctas!D1105+[6]ct!D1105)</f>
        <v>1351000000</v>
      </c>
      <c r="E1105" s="152">
        <f>SUM('[1]gastos ctas'!E1105+[2]gctas!E1105+[6]ct!E1105)</f>
        <v>434400000</v>
      </c>
      <c r="F1105" s="150">
        <f t="shared" si="183"/>
        <v>1785400000</v>
      </c>
      <c r="G1105" s="25">
        <f t="shared" si="188"/>
        <v>6.9100785041953158E-3</v>
      </c>
      <c r="H1105" s="152"/>
      <c r="I1105" s="151">
        <f t="shared" si="184"/>
        <v>1785400000</v>
      </c>
      <c r="J1105" s="152">
        <f>SUM('[1]gastos ctas'!J1105+[2]gctas!J1105+[6]ct!J1105)</f>
        <v>28228030</v>
      </c>
      <c r="K1105" s="25">
        <f t="shared" si="189"/>
        <v>1.5810479444382211</v>
      </c>
      <c r="L1105" s="150">
        <f t="shared" si="186"/>
        <v>343771970</v>
      </c>
      <c r="M1105" s="25">
        <f t="shared" si="190"/>
        <v>19.254619132967402</v>
      </c>
      <c r="N1105" s="152">
        <f>SUM('[1]gastos ctas'!N1105+[2]gctas!N1105+[6]ct!N1105)</f>
        <v>372000000</v>
      </c>
      <c r="O1105" s="25">
        <f t="shared" si="191"/>
        <v>20.835667077405624</v>
      </c>
      <c r="P1105" s="151">
        <f t="shared" si="185"/>
        <v>1413400000</v>
      </c>
      <c r="R1105" s="152">
        <f>SUM('[1]gastos ctas'!E1105+[2]gctas!E1105+[6]ct!E1105)</f>
        <v>434400000</v>
      </c>
      <c r="S1105" s="191">
        <f t="shared" si="187"/>
        <v>0</v>
      </c>
    </row>
    <row r="1106" spans="1:19" x14ac:dyDescent="0.25">
      <c r="A1106" s="147">
        <v>3311403310311230</v>
      </c>
      <c r="B1106" s="33" t="s">
        <v>761</v>
      </c>
      <c r="C1106" s="148"/>
      <c r="D1106" s="152">
        <f>SUM('[1]gastos ctas'!D1106+[2]gctas!D1106+[6]ct!D1106)</f>
        <v>95000000</v>
      </c>
      <c r="E1106" s="152">
        <f>SUM('[1]gastos ctas'!E1106+[2]gctas!E1106+[6]ct!E1106)</f>
        <v>65600000</v>
      </c>
      <c r="F1106" s="150">
        <f t="shared" si="183"/>
        <v>160600000</v>
      </c>
      <c r="G1106" s="25">
        <f t="shared" si="188"/>
        <v>6.2157421741557497E-4</v>
      </c>
      <c r="H1106" s="152"/>
      <c r="I1106" s="151">
        <f t="shared" si="184"/>
        <v>160600000</v>
      </c>
      <c r="J1106" s="152">
        <f>SUM('[1]gastos ctas'!J1106+[2]gctas!J1106+[6]ct!J1106)</f>
        <v>6933333</v>
      </c>
      <c r="K1106" s="25">
        <f t="shared" si="189"/>
        <v>4.317143835616438</v>
      </c>
      <c r="L1106" s="150">
        <f t="shared" si="186"/>
        <v>153666667</v>
      </c>
      <c r="M1106" s="25">
        <f t="shared" si="190"/>
        <v>95.682856164383551</v>
      </c>
      <c r="N1106" s="152">
        <f>SUM('[1]gastos ctas'!N1106+[2]gctas!N1106+[6]ct!N1106)</f>
        <v>160600000</v>
      </c>
      <c r="O1106" s="25">
        <f t="shared" si="191"/>
        <v>100</v>
      </c>
      <c r="P1106" s="151">
        <f t="shared" si="185"/>
        <v>0</v>
      </c>
      <c r="R1106" s="152">
        <f>SUM('[1]gastos ctas'!E1106+[2]gctas!E1106+[6]ct!E1106)</f>
        <v>65600000</v>
      </c>
      <c r="S1106" s="191">
        <f t="shared" si="187"/>
        <v>0</v>
      </c>
    </row>
    <row r="1107" spans="1:19" ht="26.25" x14ac:dyDescent="0.25">
      <c r="A1107" s="147">
        <v>3311403310326</v>
      </c>
      <c r="B1107" s="33" t="s">
        <v>1129</v>
      </c>
      <c r="C1107" s="148"/>
      <c r="D1107" s="149">
        <f>SUM(D1108)</f>
        <v>31212000000</v>
      </c>
      <c r="E1107" s="149">
        <f>SUM(E1108)</f>
        <v>0</v>
      </c>
      <c r="F1107" s="150">
        <f t="shared" si="183"/>
        <v>31212000000</v>
      </c>
      <c r="G1107" s="25">
        <f t="shared" si="188"/>
        <v>0.12080058825638185</v>
      </c>
      <c r="H1107" s="149">
        <f>SUM(H1108)</f>
        <v>0</v>
      </c>
      <c r="I1107" s="151">
        <f t="shared" si="184"/>
        <v>31212000000</v>
      </c>
      <c r="J1107" s="149">
        <f>SUM(J1108)</f>
        <v>338178390</v>
      </c>
      <c r="K1107" s="25">
        <f t="shared" si="189"/>
        <v>1.0834883698577471</v>
      </c>
      <c r="L1107" s="150">
        <f t="shared" si="186"/>
        <v>17396106956</v>
      </c>
      <c r="M1107" s="25">
        <f t="shared" si="190"/>
        <v>55.735316403947202</v>
      </c>
      <c r="N1107" s="149">
        <f>SUM(N1108)</f>
        <v>17734285346</v>
      </c>
      <c r="O1107" s="25">
        <f t="shared" si="191"/>
        <v>56.818804773804942</v>
      </c>
      <c r="P1107" s="151">
        <f t="shared" si="185"/>
        <v>13477714654</v>
      </c>
      <c r="R1107" s="152">
        <f>SUM('[1]gastos ctas'!E1107+[2]gctas!E1107+[6]ct!E1107)</f>
        <v>0</v>
      </c>
      <c r="S1107" s="191">
        <f t="shared" si="187"/>
        <v>0</v>
      </c>
    </row>
    <row r="1108" spans="1:19" ht="26.25" x14ac:dyDescent="0.25">
      <c r="A1108" s="147">
        <v>3311403310326230</v>
      </c>
      <c r="B1108" s="33" t="s">
        <v>1129</v>
      </c>
      <c r="C1108" s="148"/>
      <c r="D1108" s="152">
        <f>SUM('[1]gastos ctas'!D1108+[2]gctas!D1108+[6]ct!D1108)</f>
        <v>31212000000</v>
      </c>
      <c r="E1108" s="152">
        <f>SUM('[1]gastos ctas'!E1108+[2]gctas!E1108+[6]ct!E1108)</f>
        <v>0</v>
      </c>
      <c r="F1108" s="150">
        <f t="shared" si="183"/>
        <v>31212000000</v>
      </c>
      <c r="G1108" s="25">
        <f t="shared" si="188"/>
        <v>0.12080058825638185</v>
      </c>
      <c r="H1108" s="152"/>
      <c r="I1108" s="151">
        <f t="shared" si="184"/>
        <v>31212000000</v>
      </c>
      <c r="J1108" s="152">
        <f>SUM('[1]gastos ctas'!J1108+[2]gctas!J1108+[6]ct!J1108)</f>
        <v>338178390</v>
      </c>
      <c r="K1108" s="25">
        <f t="shared" si="189"/>
        <v>1.0834883698577471</v>
      </c>
      <c r="L1108" s="150">
        <f t="shared" si="186"/>
        <v>17396106956</v>
      </c>
      <c r="M1108" s="25">
        <f t="shared" si="190"/>
        <v>55.735316403947202</v>
      </c>
      <c r="N1108" s="152">
        <f>SUM('[1]gastos ctas'!N1108+[2]gctas!N1108+[6]ct!N1108)</f>
        <v>17734285346</v>
      </c>
      <c r="O1108" s="25">
        <f t="shared" si="191"/>
        <v>56.818804773804942</v>
      </c>
      <c r="P1108" s="151">
        <f t="shared" si="185"/>
        <v>13477714654</v>
      </c>
      <c r="R1108" s="152">
        <f>SUM('[1]gastos ctas'!E1108+[2]gctas!E1108+[6]ct!E1108)</f>
        <v>0</v>
      </c>
      <c r="S1108" s="191">
        <f t="shared" si="187"/>
        <v>0</v>
      </c>
    </row>
    <row r="1109" spans="1:19" ht="26.25" x14ac:dyDescent="0.25">
      <c r="A1109" s="175">
        <v>3311403310353</v>
      </c>
      <c r="B1109" s="33" t="s">
        <v>1130</v>
      </c>
      <c r="C1109" s="148"/>
      <c r="D1109" s="149">
        <f>SUM(D1110)</f>
        <v>1351906000</v>
      </c>
      <c r="E1109" s="149">
        <f>SUM(E1110)</f>
        <v>0</v>
      </c>
      <c r="F1109" s="150">
        <f t="shared" si="183"/>
        <v>1351906000</v>
      </c>
      <c r="G1109" s="25">
        <f t="shared" si="188"/>
        <v>5.232315778140849E-3</v>
      </c>
      <c r="H1109" s="149">
        <f>SUM(H1110)</f>
        <v>0</v>
      </c>
      <c r="I1109" s="151">
        <f t="shared" si="184"/>
        <v>1351906000</v>
      </c>
      <c r="J1109" s="149">
        <f>SUM(J1110)</f>
        <v>15501145</v>
      </c>
      <c r="K1109" s="25">
        <f t="shared" si="189"/>
        <v>1.1466141137031716</v>
      </c>
      <c r="L1109" s="150">
        <f t="shared" si="186"/>
        <v>654074637</v>
      </c>
      <c r="M1109" s="25">
        <f t="shared" si="190"/>
        <v>48.381665367266656</v>
      </c>
      <c r="N1109" s="149">
        <f>SUM(N1110)</f>
        <v>669575782</v>
      </c>
      <c r="O1109" s="25">
        <f t="shared" si="191"/>
        <v>49.528279480969836</v>
      </c>
      <c r="P1109" s="151">
        <f t="shared" si="185"/>
        <v>682330218</v>
      </c>
      <c r="R1109" s="152">
        <f>SUM('[1]gastos ctas'!E1109+[2]gctas!E1109+[6]ct!E1109)</f>
        <v>0</v>
      </c>
      <c r="S1109" s="191">
        <f t="shared" si="187"/>
        <v>0</v>
      </c>
    </row>
    <row r="1110" spans="1:19" ht="26.25" x14ac:dyDescent="0.25">
      <c r="A1110" s="175">
        <v>3311403310353230</v>
      </c>
      <c r="B1110" s="33" t="s">
        <v>1130</v>
      </c>
      <c r="C1110" s="148"/>
      <c r="D1110" s="152">
        <f>SUM('[1]gastos ctas'!D1110+[2]gctas!D1110+[6]ct!D1110)</f>
        <v>1351906000</v>
      </c>
      <c r="E1110" s="152">
        <f>SUM('[1]gastos ctas'!E1110+[2]gctas!E1110+[6]ct!E1110)</f>
        <v>0</v>
      </c>
      <c r="F1110" s="150">
        <f t="shared" si="183"/>
        <v>1351906000</v>
      </c>
      <c r="G1110" s="25">
        <f t="shared" si="188"/>
        <v>5.232315778140849E-3</v>
      </c>
      <c r="H1110" s="152"/>
      <c r="I1110" s="151">
        <f t="shared" si="184"/>
        <v>1351906000</v>
      </c>
      <c r="J1110" s="152">
        <f>SUM('[1]gastos ctas'!J1110+[2]gctas!J1110+[6]ct!J1110)</f>
        <v>15501145</v>
      </c>
      <c r="K1110" s="25">
        <f t="shared" si="189"/>
        <v>1.1466141137031716</v>
      </c>
      <c r="L1110" s="150">
        <f t="shared" si="186"/>
        <v>654074637</v>
      </c>
      <c r="M1110" s="25">
        <f t="shared" si="190"/>
        <v>48.381665367266656</v>
      </c>
      <c r="N1110" s="152">
        <f>SUM('[1]gastos ctas'!N1110+[2]gctas!N1110+[6]ct!N1110)</f>
        <v>669575782</v>
      </c>
      <c r="O1110" s="25">
        <f t="shared" si="191"/>
        <v>49.528279480969836</v>
      </c>
      <c r="P1110" s="151">
        <f t="shared" si="185"/>
        <v>682330218</v>
      </c>
      <c r="R1110" s="152">
        <f>SUM('[1]gastos ctas'!E1110+[2]gctas!E1110+[6]ct!E1110)</f>
        <v>0</v>
      </c>
      <c r="S1110" s="191">
        <f t="shared" si="187"/>
        <v>0</v>
      </c>
    </row>
    <row r="1111" spans="1:19" x14ac:dyDescent="0.25">
      <c r="A1111" s="175">
        <v>3311403310358</v>
      </c>
      <c r="B1111" s="33" t="s">
        <v>1131</v>
      </c>
      <c r="C1111" s="148"/>
      <c r="D1111" s="149">
        <f>SUM(D1112)</f>
        <v>6732867000</v>
      </c>
      <c r="E1111" s="149">
        <f>SUM(E1112)</f>
        <v>0</v>
      </c>
      <c r="F1111" s="150">
        <f t="shared" si="183"/>
        <v>6732867000</v>
      </c>
      <c r="G1111" s="25">
        <f t="shared" si="188"/>
        <v>2.6058384411507787E-2</v>
      </c>
      <c r="H1111" s="149">
        <f>SUM(H1112)</f>
        <v>0</v>
      </c>
      <c r="I1111" s="151">
        <f t="shared" si="184"/>
        <v>6732867000</v>
      </c>
      <c r="J1111" s="149">
        <f>SUM(J1112)</f>
        <v>0</v>
      </c>
      <c r="K1111" s="25">
        <f t="shared" si="189"/>
        <v>0</v>
      </c>
      <c r="L1111" s="150">
        <f t="shared" si="186"/>
        <v>491071392</v>
      </c>
      <c r="M1111" s="25">
        <f t="shared" si="190"/>
        <v>7.2936446241994677</v>
      </c>
      <c r="N1111" s="149">
        <f>SUM(N1112)</f>
        <v>491071392</v>
      </c>
      <c r="O1111" s="25">
        <f t="shared" si="191"/>
        <v>7.2936446241994677</v>
      </c>
      <c r="P1111" s="151">
        <f t="shared" si="185"/>
        <v>6241795608</v>
      </c>
      <c r="R1111" s="152">
        <f>SUM('[1]gastos ctas'!E1111+[2]gctas!E1111+[6]ct!E1111)</f>
        <v>0</v>
      </c>
      <c r="S1111" s="191">
        <f t="shared" si="187"/>
        <v>0</v>
      </c>
    </row>
    <row r="1112" spans="1:19" x14ac:dyDescent="0.25">
      <c r="A1112" s="175">
        <v>3311403310358240</v>
      </c>
      <c r="B1112" s="33" t="s">
        <v>1131</v>
      </c>
      <c r="C1112" s="148"/>
      <c r="D1112" s="152">
        <f>SUM('[1]gastos ctas'!D1112+[2]gctas!D1112+[6]ct!D1112)</f>
        <v>6732867000</v>
      </c>
      <c r="E1112" s="152">
        <f>SUM('[1]gastos ctas'!E1112+[2]gctas!E1112+[6]ct!E1112)</f>
        <v>0</v>
      </c>
      <c r="F1112" s="150">
        <f t="shared" si="183"/>
        <v>6732867000</v>
      </c>
      <c r="G1112" s="25">
        <f t="shared" si="188"/>
        <v>2.6058384411507787E-2</v>
      </c>
      <c r="H1112" s="152"/>
      <c r="I1112" s="151">
        <f t="shared" si="184"/>
        <v>6732867000</v>
      </c>
      <c r="J1112" s="152">
        <f>SUM('[1]gastos ctas'!J1112+[2]gctas!J1112+[6]ct!J1112)</f>
        <v>0</v>
      </c>
      <c r="K1112" s="25">
        <f t="shared" si="189"/>
        <v>0</v>
      </c>
      <c r="L1112" s="150">
        <f t="shared" si="186"/>
        <v>491071392</v>
      </c>
      <c r="M1112" s="25">
        <f t="shared" si="190"/>
        <v>7.2936446241994677</v>
      </c>
      <c r="N1112" s="152">
        <f>SUM('[1]gastos ctas'!N1112+[2]gctas!N1112+[6]ct!N1112)</f>
        <v>491071392</v>
      </c>
      <c r="O1112" s="25">
        <f t="shared" si="191"/>
        <v>7.2936446241994677</v>
      </c>
      <c r="P1112" s="151">
        <f t="shared" si="185"/>
        <v>6241795608</v>
      </c>
      <c r="R1112" s="152">
        <f>SUM('[1]gastos ctas'!E1112+[2]gctas!E1112+[6]ct!E1112)</f>
        <v>0</v>
      </c>
      <c r="S1112" s="191">
        <f t="shared" si="187"/>
        <v>0</v>
      </c>
    </row>
    <row r="1113" spans="1:19" x14ac:dyDescent="0.25">
      <c r="A1113" s="175">
        <v>3311403310398</v>
      </c>
      <c r="B1113" s="176" t="s">
        <v>1116</v>
      </c>
      <c r="C1113" s="148"/>
      <c r="D1113" s="149">
        <f>SUM(D1114)</f>
        <v>1000000000</v>
      </c>
      <c r="E1113" s="149">
        <f>SUM(E1114)</f>
        <v>0</v>
      </c>
      <c r="F1113" s="150">
        <f t="shared" ref="F1113:F1176" si="192">SUM(D1113+E1113)</f>
        <v>1000000000</v>
      </c>
      <c r="G1113" s="25">
        <f t="shared" si="188"/>
        <v>3.8703251395739418E-3</v>
      </c>
      <c r="H1113" s="149">
        <f>SUM(H1114)</f>
        <v>0</v>
      </c>
      <c r="I1113" s="151">
        <f t="shared" si="184"/>
        <v>1000000000</v>
      </c>
      <c r="J1113" s="149">
        <f>SUM(J1114)</f>
        <v>32182857</v>
      </c>
      <c r="K1113" s="25">
        <f t="shared" si="189"/>
        <v>3.2182857</v>
      </c>
      <c r="L1113" s="150">
        <f t="shared" si="186"/>
        <v>246270533</v>
      </c>
      <c r="M1113" s="25">
        <f t="shared" si="190"/>
        <v>24.6270533</v>
      </c>
      <c r="N1113" s="149">
        <f>SUM(N1114)</f>
        <v>278453390</v>
      </c>
      <c r="O1113" s="25">
        <f t="shared" si="191"/>
        <v>27.845339000000003</v>
      </c>
      <c r="P1113" s="151">
        <f t="shared" si="185"/>
        <v>721546610</v>
      </c>
      <c r="R1113" s="152">
        <f>SUM('[1]gastos ctas'!E1113+[2]gctas!E1113+[6]ct!E1113)</f>
        <v>0</v>
      </c>
      <c r="S1113" s="191">
        <f t="shared" si="187"/>
        <v>0</v>
      </c>
    </row>
    <row r="1114" spans="1:19" x14ac:dyDescent="0.25">
      <c r="A1114" s="175">
        <v>3311403310398230</v>
      </c>
      <c r="B1114" s="176" t="s">
        <v>1132</v>
      </c>
      <c r="C1114" s="148"/>
      <c r="D1114" s="152">
        <f>SUM('[1]gastos ctas'!D1114+[2]gctas!D1114+[6]ct!D1114)</f>
        <v>1000000000</v>
      </c>
      <c r="E1114" s="152">
        <f>SUM('[1]gastos ctas'!E1114+[2]gctas!E1114+[6]ct!E1114)</f>
        <v>0</v>
      </c>
      <c r="F1114" s="150">
        <f t="shared" si="192"/>
        <v>1000000000</v>
      </c>
      <c r="G1114" s="25">
        <f t="shared" si="188"/>
        <v>3.8703251395739418E-3</v>
      </c>
      <c r="H1114" s="152"/>
      <c r="I1114" s="151">
        <f t="shared" ref="I1114:I1177" si="193">SUM(F1114-H1114)</f>
        <v>1000000000</v>
      </c>
      <c r="J1114" s="152">
        <f>SUM('[1]gastos ctas'!J1114+[2]gctas!J1114+[6]ct!J1114)</f>
        <v>32182857</v>
      </c>
      <c r="K1114" s="25">
        <f t="shared" si="189"/>
        <v>3.2182857</v>
      </c>
      <c r="L1114" s="150">
        <f t="shared" si="186"/>
        <v>246270533</v>
      </c>
      <c r="M1114" s="25">
        <f t="shared" si="190"/>
        <v>24.6270533</v>
      </c>
      <c r="N1114" s="152">
        <f>SUM('[1]gastos ctas'!N1114+[2]gctas!N1114+[6]ct!N1114)</f>
        <v>278453390</v>
      </c>
      <c r="O1114" s="25">
        <f t="shared" si="191"/>
        <v>27.845339000000003</v>
      </c>
      <c r="P1114" s="151">
        <f t="shared" si="185"/>
        <v>721546610</v>
      </c>
      <c r="R1114" s="152">
        <f>SUM('[1]gastos ctas'!E1114+[2]gctas!E1114+[6]ct!E1114)</f>
        <v>0</v>
      </c>
      <c r="S1114" s="191">
        <f t="shared" si="187"/>
        <v>0</v>
      </c>
    </row>
    <row r="1115" spans="1:19" ht="26.25" x14ac:dyDescent="0.25">
      <c r="A1115" s="175">
        <v>3311403310404</v>
      </c>
      <c r="B1115" s="176" t="s">
        <v>1133</v>
      </c>
      <c r="C1115" s="148"/>
      <c r="D1115" s="149">
        <f>SUM(D1116)</f>
        <v>4823000000</v>
      </c>
      <c r="E1115" s="149">
        <f>SUM(E1116)</f>
        <v>0</v>
      </c>
      <c r="F1115" s="150">
        <f t="shared" si="192"/>
        <v>4823000000</v>
      </c>
      <c r="G1115" s="25">
        <f t="shared" si="188"/>
        <v>1.8666578148165119E-2</v>
      </c>
      <c r="H1115" s="149">
        <f>SUM(H1116)</f>
        <v>0</v>
      </c>
      <c r="I1115" s="151">
        <f t="shared" si="193"/>
        <v>4823000000</v>
      </c>
      <c r="J1115" s="149">
        <f>SUM(J1116)</f>
        <v>492952693</v>
      </c>
      <c r="K1115" s="25">
        <f t="shared" si="189"/>
        <v>10.220872755546342</v>
      </c>
      <c r="L1115" s="150">
        <f t="shared" si="186"/>
        <v>428574642</v>
      </c>
      <c r="M1115" s="25">
        <f t="shared" si="190"/>
        <v>8.886059340659342</v>
      </c>
      <c r="N1115" s="149">
        <f>SUM(N1116)</f>
        <v>921527335</v>
      </c>
      <c r="O1115" s="25">
        <f t="shared" si="191"/>
        <v>19.106932096205682</v>
      </c>
      <c r="P1115" s="151">
        <f t="shared" si="185"/>
        <v>3901472665</v>
      </c>
      <c r="R1115" s="152">
        <f>SUM('[1]gastos ctas'!E1115+[2]gctas!E1115+[6]ct!E1115)</f>
        <v>0</v>
      </c>
      <c r="S1115" s="191">
        <f t="shared" si="187"/>
        <v>0</v>
      </c>
    </row>
    <row r="1116" spans="1:19" ht="26.25" x14ac:dyDescent="0.25">
      <c r="A1116" s="175">
        <v>3311403310404230</v>
      </c>
      <c r="B1116" s="176" t="s">
        <v>1134</v>
      </c>
      <c r="C1116" s="148"/>
      <c r="D1116" s="152">
        <f>SUM('[1]gastos ctas'!D1116+[2]gctas!D1116+[6]ct!D1116)</f>
        <v>4823000000</v>
      </c>
      <c r="E1116" s="152">
        <f>SUM('[1]gastos ctas'!E1116+[2]gctas!E1116+[6]ct!E1116)</f>
        <v>0</v>
      </c>
      <c r="F1116" s="150">
        <f t="shared" si="192"/>
        <v>4823000000</v>
      </c>
      <c r="G1116" s="25">
        <f t="shared" si="188"/>
        <v>1.8666578148165119E-2</v>
      </c>
      <c r="H1116" s="152"/>
      <c r="I1116" s="151">
        <f t="shared" si="193"/>
        <v>4823000000</v>
      </c>
      <c r="J1116" s="152">
        <f>SUM('[1]gastos ctas'!J1116+[2]gctas!J1116+[6]ct!J1116)</f>
        <v>492952693</v>
      </c>
      <c r="K1116" s="25">
        <f t="shared" si="189"/>
        <v>10.220872755546342</v>
      </c>
      <c r="L1116" s="150">
        <f t="shared" si="186"/>
        <v>428574642</v>
      </c>
      <c r="M1116" s="25">
        <f t="shared" si="190"/>
        <v>8.886059340659342</v>
      </c>
      <c r="N1116" s="152">
        <f>SUM('[1]gastos ctas'!N1116+[2]gctas!N1116+[6]ct!N1116)</f>
        <v>921527335</v>
      </c>
      <c r="O1116" s="25">
        <f t="shared" si="191"/>
        <v>19.106932096205682</v>
      </c>
      <c r="P1116" s="151">
        <f t="shared" si="185"/>
        <v>3901472665</v>
      </c>
      <c r="R1116" s="152">
        <f>SUM('[1]gastos ctas'!E1116+[2]gctas!E1116+[6]ct!E1116)</f>
        <v>0</v>
      </c>
      <c r="S1116" s="191">
        <f t="shared" si="187"/>
        <v>0</v>
      </c>
    </row>
    <row r="1117" spans="1:19" x14ac:dyDescent="0.25">
      <c r="A1117" s="147">
        <v>3311403310418</v>
      </c>
      <c r="B1117" s="33" t="s">
        <v>1135</v>
      </c>
      <c r="C1117" s="148"/>
      <c r="D1117" s="149">
        <f>SUM(D1118)</f>
        <v>5349846000</v>
      </c>
      <c r="E1117" s="149">
        <f>SUM(E1118)</f>
        <v>0</v>
      </c>
      <c r="F1117" s="150">
        <f t="shared" si="192"/>
        <v>5349846000</v>
      </c>
      <c r="G1117" s="25">
        <f t="shared" si="188"/>
        <v>2.0705643466649094E-2</v>
      </c>
      <c r="H1117" s="149">
        <f>SUM(H1118)</f>
        <v>0</v>
      </c>
      <c r="I1117" s="151">
        <f t="shared" si="193"/>
        <v>5349846000</v>
      </c>
      <c r="J1117" s="149">
        <f>SUM(J1118)</f>
        <v>535276234</v>
      </c>
      <c r="K1117" s="25">
        <f t="shared" si="189"/>
        <v>10.005451259718503</v>
      </c>
      <c r="L1117" s="150">
        <f t="shared" si="186"/>
        <v>1547622736</v>
      </c>
      <c r="M1117" s="25">
        <f t="shared" si="190"/>
        <v>28.928360479909145</v>
      </c>
      <c r="N1117" s="149">
        <f>SUM(N1118)</f>
        <v>2082898970</v>
      </c>
      <c r="O1117" s="25">
        <f t="shared" si="191"/>
        <v>38.933811739627643</v>
      </c>
      <c r="P1117" s="151">
        <f t="shared" si="185"/>
        <v>3266947030</v>
      </c>
      <c r="R1117" s="152">
        <f>SUM('[1]gastos ctas'!E1117+[2]gctas!E1117+[6]ct!E1117)</f>
        <v>0</v>
      </c>
      <c r="S1117" s="191">
        <f t="shared" si="187"/>
        <v>0</v>
      </c>
    </row>
    <row r="1118" spans="1:19" x14ac:dyDescent="0.25">
      <c r="A1118" s="147">
        <v>3311403310418230</v>
      </c>
      <c r="B1118" s="33" t="s">
        <v>1135</v>
      </c>
      <c r="C1118" s="148"/>
      <c r="D1118" s="152">
        <f>SUM('[1]gastos ctas'!D1118+[2]gctas!D1118+[6]ct!D1118)</f>
        <v>5349846000</v>
      </c>
      <c r="E1118" s="152">
        <f>SUM('[1]gastos ctas'!E1118+[2]gctas!E1118+[6]ct!E1118)</f>
        <v>0</v>
      </c>
      <c r="F1118" s="150">
        <f t="shared" si="192"/>
        <v>5349846000</v>
      </c>
      <c r="G1118" s="25">
        <f t="shared" si="188"/>
        <v>2.0705643466649094E-2</v>
      </c>
      <c r="H1118" s="152"/>
      <c r="I1118" s="151">
        <f t="shared" si="193"/>
        <v>5349846000</v>
      </c>
      <c r="J1118" s="152">
        <f>SUM('[1]gastos ctas'!J1118+[2]gctas!J1118+[6]ct!J1118)</f>
        <v>535276234</v>
      </c>
      <c r="K1118" s="25">
        <f t="shared" si="189"/>
        <v>10.005451259718503</v>
      </c>
      <c r="L1118" s="150">
        <f t="shared" si="186"/>
        <v>1547622736</v>
      </c>
      <c r="M1118" s="25">
        <f t="shared" si="190"/>
        <v>28.928360479909145</v>
      </c>
      <c r="N1118" s="152">
        <f>SUM('[1]gastos ctas'!N1118+[2]gctas!N1118+[6]ct!N1118)</f>
        <v>2082898970</v>
      </c>
      <c r="O1118" s="25">
        <f t="shared" si="191"/>
        <v>38.933811739627643</v>
      </c>
      <c r="P1118" s="151">
        <f t="shared" si="185"/>
        <v>3266947030</v>
      </c>
      <c r="R1118" s="152">
        <f>SUM('[1]gastos ctas'!E1118+[2]gctas!E1118+[6]ct!E1118)</f>
        <v>0</v>
      </c>
      <c r="S1118" s="191">
        <f t="shared" si="187"/>
        <v>0</v>
      </c>
    </row>
    <row r="1119" spans="1:19" x14ac:dyDescent="0.25">
      <c r="A1119" s="147">
        <v>3311403310429</v>
      </c>
      <c r="B1119" s="33" t="s">
        <v>1122</v>
      </c>
      <c r="C1119" s="148"/>
      <c r="D1119" s="149">
        <f>SUM(D1120)</f>
        <v>4300000000</v>
      </c>
      <c r="E1119" s="149">
        <f>SUM(E1120)</f>
        <v>0</v>
      </c>
      <c r="F1119" s="150">
        <f t="shared" si="192"/>
        <v>4300000000</v>
      </c>
      <c r="G1119" s="25">
        <f t="shared" si="188"/>
        <v>1.664239810016795E-2</v>
      </c>
      <c r="H1119" s="149">
        <f>SUM(H1120)</f>
        <v>0</v>
      </c>
      <c r="I1119" s="151">
        <f t="shared" si="193"/>
        <v>4300000000</v>
      </c>
      <c r="J1119" s="149">
        <f>SUM(J1120)</f>
        <v>535951254</v>
      </c>
      <c r="K1119" s="25">
        <f t="shared" si="189"/>
        <v>12.463982651162791</v>
      </c>
      <c r="L1119" s="150">
        <f t="shared" si="186"/>
        <v>324527576</v>
      </c>
      <c r="M1119" s="25">
        <f t="shared" si="190"/>
        <v>7.5471529302325573</v>
      </c>
      <c r="N1119" s="149">
        <f>SUM(N1120)</f>
        <v>860478830</v>
      </c>
      <c r="O1119" s="25">
        <f t="shared" si="191"/>
        <v>20.011135581395347</v>
      </c>
      <c r="P1119" s="151">
        <f t="shared" si="185"/>
        <v>3439521170</v>
      </c>
      <c r="R1119" s="152">
        <f>SUM('[1]gastos ctas'!E1119+[2]gctas!E1119+[6]ct!E1119)</f>
        <v>0</v>
      </c>
      <c r="S1119" s="191">
        <f t="shared" si="187"/>
        <v>0</v>
      </c>
    </row>
    <row r="1120" spans="1:19" x14ac:dyDescent="0.25">
      <c r="A1120" s="147">
        <v>3311403310429230</v>
      </c>
      <c r="B1120" s="33" t="s">
        <v>1136</v>
      </c>
      <c r="C1120" s="148"/>
      <c r="D1120" s="152">
        <f>SUM('[1]gastos ctas'!D1120+[2]gctas!D1120+[6]ct!D1120)</f>
        <v>4300000000</v>
      </c>
      <c r="E1120" s="152">
        <f>SUM('[1]gastos ctas'!E1120+[2]gctas!E1120+[6]ct!E1120)</f>
        <v>0</v>
      </c>
      <c r="F1120" s="150">
        <f t="shared" si="192"/>
        <v>4300000000</v>
      </c>
      <c r="G1120" s="25">
        <f t="shared" si="188"/>
        <v>1.664239810016795E-2</v>
      </c>
      <c r="H1120" s="152"/>
      <c r="I1120" s="151">
        <f t="shared" si="193"/>
        <v>4300000000</v>
      </c>
      <c r="J1120" s="152">
        <f>SUM('[1]gastos ctas'!J1120+[2]gctas!J1120+[6]ct!J1120)</f>
        <v>535951254</v>
      </c>
      <c r="K1120" s="25">
        <f t="shared" si="189"/>
        <v>12.463982651162791</v>
      </c>
      <c r="L1120" s="150">
        <f t="shared" si="186"/>
        <v>324527576</v>
      </c>
      <c r="M1120" s="25">
        <f t="shared" si="190"/>
        <v>7.5471529302325573</v>
      </c>
      <c r="N1120" s="152">
        <f>SUM('[1]gastos ctas'!N1120+[2]gctas!N1120+[6]ct!N1120)</f>
        <v>860478830</v>
      </c>
      <c r="O1120" s="25">
        <f t="shared" si="191"/>
        <v>20.011135581395347</v>
      </c>
      <c r="P1120" s="151">
        <f t="shared" ref="P1120:P1183" si="194">SUM(F1120-N1120)</f>
        <v>3439521170</v>
      </c>
      <c r="R1120" s="152">
        <f>SUM('[1]gastos ctas'!E1120+[2]gctas!E1120+[6]ct!E1120)</f>
        <v>0</v>
      </c>
      <c r="S1120" s="191">
        <f t="shared" si="187"/>
        <v>0</v>
      </c>
    </row>
    <row r="1121" spans="1:19" x14ac:dyDescent="0.25">
      <c r="A1121" s="175">
        <v>3311403310475</v>
      </c>
      <c r="B1121" s="176" t="s">
        <v>1122</v>
      </c>
      <c r="C1121" s="148"/>
      <c r="D1121" s="149">
        <f>SUM(D1122)</f>
        <v>51000000</v>
      </c>
      <c r="E1121" s="149">
        <f>SUM(E1122)</f>
        <v>0</v>
      </c>
      <c r="F1121" s="150">
        <f t="shared" si="192"/>
        <v>51000000</v>
      </c>
      <c r="G1121" s="25">
        <f t="shared" si="188"/>
        <v>1.9738658211827098E-4</v>
      </c>
      <c r="H1121" s="149">
        <f>SUM(H1122)</f>
        <v>0</v>
      </c>
      <c r="I1121" s="151">
        <f t="shared" si="193"/>
        <v>51000000</v>
      </c>
      <c r="J1121" s="149">
        <f>SUM(J1122)</f>
        <v>10960409</v>
      </c>
      <c r="K1121" s="25">
        <f t="shared" si="189"/>
        <v>21.490998039215686</v>
      </c>
      <c r="L1121" s="150">
        <f t="shared" ref="L1121:L1184" si="195">SUM(N1121-J1121)</f>
        <v>35539591</v>
      </c>
      <c r="M1121" s="25">
        <f t="shared" si="190"/>
        <v>69.685472549019607</v>
      </c>
      <c r="N1121" s="149">
        <f>SUM(N1122)</f>
        <v>46500000</v>
      </c>
      <c r="O1121" s="25">
        <f t="shared" si="191"/>
        <v>91.17647058823529</v>
      </c>
      <c r="P1121" s="151">
        <f t="shared" si="194"/>
        <v>4500000</v>
      </c>
      <c r="R1121" s="152">
        <f>SUM('[1]gastos ctas'!E1121+[2]gctas!E1121+[6]ct!E1121)</f>
        <v>0</v>
      </c>
      <c r="S1121" s="191">
        <f t="shared" si="187"/>
        <v>0</v>
      </c>
    </row>
    <row r="1122" spans="1:19" x14ac:dyDescent="0.25">
      <c r="A1122" s="175">
        <v>3311403310475230</v>
      </c>
      <c r="B1122" s="176" t="s">
        <v>1136</v>
      </c>
      <c r="C1122" s="148"/>
      <c r="D1122" s="152">
        <f>SUM('[1]gastos ctas'!D1122+[2]gctas!D1122+[6]ct!D1122)</f>
        <v>51000000</v>
      </c>
      <c r="E1122" s="152">
        <f>SUM('[1]gastos ctas'!E1122+[2]gctas!E1122+[6]ct!E1122)</f>
        <v>0</v>
      </c>
      <c r="F1122" s="150">
        <f t="shared" si="192"/>
        <v>51000000</v>
      </c>
      <c r="G1122" s="25">
        <f t="shared" si="188"/>
        <v>1.9738658211827098E-4</v>
      </c>
      <c r="H1122" s="152"/>
      <c r="I1122" s="151">
        <f t="shared" si="193"/>
        <v>51000000</v>
      </c>
      <c r="J1122" s="152">
        <f>SUM('[1]gastos ctas'!J1122+[2]gctas!J1122+[6]ct!J1122)</f>
        <v>10960409</v>
      </c>
      <c r="K1122" s="25">
        <f t="shared" si="189"/>
        <v>21.490998039215686</v>
      </c>
      <c r="L1122" s="150">
        <f t="shared" si="195"/>
        <v>35539591</v>
      </c>
      <c r="M1122" s="25">
        <f t="shared" si="190"/>
        <v>69.685472549019607</v>
      </c>
      <c r="N1122" s="152">
        <f>SUM('[1]gastos ctas'!N1122+[2]gctas!N1122+[6]ct!N1122)</f>
        <v>46500000</v>
      </c>
      <c r="O1122" s="25">
        <f t="shared" si="191"/>
        <v>91.17647058823529</v>
      </c>
      <c r="P1122" s="151">
        <f t="shared" si="194"/>
        <v>4500000</v>
      </c>
      <c r="R1122" s="152">
        <f>SUM('[1]gastos ctas'!E1122+[2]gctas!E1122+[6]ct!E1122)</f>
        <v>0</v>
      </c>
      <c r="S1122" s="191">
        <f t="shared" si="187"/>
        <v>0</v>
      </c>
    </row>
    <row r="1123" spans="1:19" x14ac:dyDescent="0.25">
      <c r="A1123" s="147">
        <v>3311403310483</v>
      </c>
      <c r="B1123" s="33" t="s">
        <v>1137</v>
      </c>
      <c r="C1123" s="148"/>
      <c r="D1123" s="149">
        <f>SUM(D1124)</f>
        <v>1800000000</v>
      </c>
      <c r="E1123" s="149">
        <f>SUM(E1124)</f>
        <v>0</v>
      </c>
      <c r="F1123" s="150">
        <f t="shared" si="192"/>
        <v>1800000000</v>
      </c>
      <c r="G1123" s="25">
        <f t="shared" si="188"/>
        <v>6.9665852512330942E-3</v>
      </c>
      <c r="H1123" s="149">
        <f>SUM(H1124)</f>
        <v>0</v>
      </c>
      <c r="I1123" s="151">
        <f t="shared" si="193"/>
        <v>1800000000</v>
      </c>
      <c r="J1123" s="149">
        <f>SUM(J1124)</f>
        <v>104774797</v>
      </c>
      <c r="K1123" s="25">
        <f t="shared" si="189"/>
        <v>5.8208220555555554</v>
      </c>
      <c r="L1123" s="150">
        <f t="shared" si="195"/>
        <v>544681717</v>
      </c>
      <c r="M1123" s="25">
        <f t="shared" si="190"/>
        <v>30.260095388888892</v>
      </c>
      <c r="N1123" s="149">
        <f>SUM(N1124)</f>
        <v>649456514</v>
      </c>
      <c r="O1123" s="25">
        <f t="shared" si="191"/>
        <v>36.080917444444445</v>
      </c>
      <c r="P1123" s="151">
        <f t="shared" si="194"/>
        <v>1150543486</v>
      </c>
      <c r="R1123" s="152">
        <f>SUM('[1]gastos ctas'!E1123+[2]gctas!E1123+[6]ct!E1123)</f>
        <v>0</v>
      </c>
      <c r="S1123" s="191">
        <f t="shared" si="187"/>
        <v>0</v>
      </c>
    </row>
    <row r="1124" spans="1:19" x14ac:dyDescent="0.25">
      <c r="A1124" s="147">
        <v>3311403310483230</v>
      </c>
      <c r="B1124" s="33" t="s">
        <v>1137</v>
      </c>
      <c r="C1124" s="148"/>
      <c r="D1124" s="152">
        <f>SUM('[1]gastos ctas'!D1124+[2]gctas!D1124+[6]ct!D1124)</f>
        <v>1800000000</v>
      </c>
      <c r="E1124" s="152">
        <f>SUM('[1]gastos ctas'!E1124+[2]gctas!E1124+[6]ct!E1124)</f>
        <v>0</v>
      </c>
      <c r="F1124" s="150">
        <f t="shared" si="192"/>
        <v>1800000000</v>
      </c>
      <c r="G1124" s="25">
        <f t="shared" si="188"/>
        <v>6.9665852512330942E-3</v>
      </c>
      <c r="H1124" s="152"/>
      <c r="I1124" s="151">
        <f t="shared" si="193"/>
        <v>1800000000</v>
      </c>
      <c r="J1124" s="152">
        <f>SUM('[1]gastos ctas'!J1124+[2]gctas!J1124+[6]ct!J1124)</f>
        <v>104774797</v>
      </c>
      <c r="K1124" s="25">
        <f t="shared" si="189"/>
        <v>5.8208220555555554</v>
      </c>
      <c r="L1124" s="150">
        <f t="shared" si="195"/>
        <v>544681717</v>
      </c>
      <c r="M1124" s="25">
        <f t="shared" si="190"/>
        <v>30.260095388888892</v>
      </c>
      <c r="N1124" s="152">
        <f>SUM('[1]gastos ctas'!N1124+[2]gctas!N1124+[6]ct!N1124)</f>
        <v>649456514</v>
      </c>
      <c r="O1124" s="25">
        <f t="shared" si="191"/>
        <v>36.080917444444445</v>
      </c>
      <c r="P1124" s="151">
        <f t="shared" si="194"/>
        <v>1150543486</v>
      </c>
      <c r="R1124" s="152">
        <f>SUM('[1]gastos ctas'!E1124+[2]gctas!E1124+[6]ct!E1124)</f>
        <v>0</v>
      </c>
      <c r="S1124" s="191">
        <f t="shared" si="187"/>
        <v>0</v>
      </c>
    </row>
    <row r="1125" spans="1:19" ht="26.25" x14ac:dyDescent="0.25">
      <c r="A1125" s="147">
        <v>3311403310484</v>
      </c>
      <c r="B1125" s="33" t="s">
        <v>1138</v>
      </c>
      <c r="C1125" s="148"/>
      <c r="D1125" s="149">
        <f>SUM(D1126)</f>
        <v>160000000</v>
      </c>
      <c r="E1125" s="149">
        <f>SUM(E1126)</f>
        <v>0</v>
      </c>
      <c r="F1125" s="150">
        <f t="shared" si="192"/>
        <v>160000000</v>
      </c>
      <c r="G1125" s="25">
        <f t="shared" si="188"/>
        <v>6.1925202233183065E-4</v>
      </c>
      <c r="H1125" s="149">
        <f>SUM(H1126)</f>
        <v>0</v>
      </c>
      <c r="I1125" s="151">
        <f t="shared" si="193"/>
        <v>160000000</v>
      </c>
      <c r="J1125" s="149">
        <f>SUM(J1126)</f>
        <v>23877984</v>
      </c>
      <c r="K1125" s="25">
        <f t="shared" si="189"/>
        <v>14.923739999999999</v>
      </c>
      <c r="L1125" s="150">
        <f t="shared" si="195"/>
        <v>2098912</v>
      </c>
      <c r="M1125" s="25">
        <f t="shared" si="190"/>
        <v>1.31182</v>
      </c>
      <c r="N1125" s="149">
        <f>SUM(N1126)</f>
        <v>25976896</v>
      </c>
      <c r="O1125" s="25">
        <f t="shared" si="191"/>
        <v>16.23556</v>
      </c>
      <c r="P1125" s="151">
        <f t="shared" si="194"/>
        <v>134023104</v>
      </c>
      <c r="R1125" s="152">
        <f>SUM('[1]gastos ctas'!E1125+[2]gctas!E1125+[6]ct!E1125)</f>
        <v>0</v>
      </c>
      <c r="S1125" s="191">
        <f t="shared" si="187"/>
        <v>0</v>
      </c>
    </row>
    <row r="1126" spans="1:19" ht="26.25" x14ac:dyDescent="0.25">
      <c r="A1126" s="147">
        <v>3311403310484230</v>
      </c>
      <c r="B1126" s="33" t="s">
        <v>1138</v>
      </c>
      <c r="C1126" s="148"/>
      <c r="D1126" s="152">
        <f>SUM('[1]gastos ctas'!D1126+[2]gctas!D1126+[6]ct!D1126)</f>
        <v>160000000</v>
      </c>
      <c r="E1126" s="152">
        <f>SUM('[1]gastos ctas'!E1126+[2]gctas!E1126+[6]ct!E1126)</f>
        <v>0</v>
      </c>
      <c r="F1126" s="150">
        <f t="shared" si="192"/>
        <v>160000000</v>
      </c>
      <c r="G1126" s="25">
        <f t="shared" si="188"/>
        <v>6.1925202233183065E-4</v>
      </c>
      <c r="H1126" s="152"/>
      <c r="I1126" s="151">
        <f t="shared" si="193"/>
        <v>160000000</v>
      </c>
      <c r="J1126" s="152">
        <f>SUM('[1]gastos ctas'!J1126+[2]gctas!J1126+[6]ct!J1126)</f>
        <v>23877984</v>
      </c>
      <c r="K1126" s="25">
        <f t="shared" si="189"/>
        <v>14.923739999999999</v>
      </c>
      <c r="L1126" s="150">
        <f t="shared" si="195"/>
        <v>2098912</v>
      </c>
      <c r="M1126" s="25">
        <f t="shared" si="190"/>
        <v>1.31182</v>
      </c>
      <c r="N1126" s="152">
        <f>SUM('[1]gastos ctas'!N1126+[2]gctas!N1126+[6]ct!N1126)</f>
        <v>25976896</v>
      </c>
      <c r="O1126" s="25">
        <f t="shared" si="191"/>
        <v>16.23556</v>
      </c>
      <c r="P1126" s="151">
        <f t="shared" si="194"/>
        <v>134023104</v>
      </c>
      <c r="R1126" s="152">
        <f>SUM('[1]gastos ctas'!E1126+[2]gctas!E1126+[6]ct!E1126)</f>
        <v>0</v>
      </c>
      <c r="S1126" s="191">
        <f t="shared" si="187"/>
        <v>0</v>
      </c>
    </row>
    <row r="1127" spans="1:19" ht="26.25" x14ac:dyDescent="0.25">
      <c r="A1127" s="147">
        <v>3311403310491</v>
      </c>
      <c r="B1127" s="33" t="s">
        <v>1139</v>
      </c>
      <c r="C1127" s="148"/>
      <c r="D1127" s="149">
        <f>SUM(D1128)</f>
        <v>894660000</v>
      </c>
      <c r="E1127" s="149">
        <f>SUM(E1128)</f>
        <v>0</v>
      </c>
      <c r="F1127" s="150">
        <f t="shared" si="192"/>
        <v>894660000</v>
      </c>
      <c r="G1127" s="25">
        <f t="shared" si="188"/>
        <v>3.4626250893712222E-3</v>
      </c>
      <c r="H1127" s="149">
        <f>SUM(H1128)</f>
        <v>0</v>
      </c>
      <c r="I1127" s="151">
        <f t="shared" si="193"/>
        <v>894660000</v>
      </c>
      <c r="J1127" s="149">
        <f>SUM(J1128)</f>
        <v>78260190</v>
      </c>
      <c r="K1127" s="25">
        <f t="shared" si="189"/>
        <v>8.7474783716719191</v>
      </c>
      <c r="L1127" s="150">
        <f t="shared" si="195"/>
        <v>84325290</v>
      </c>
      <c r="M1127" s="25">
        <f t="shared" si="190"/>
        <v>9.425400710884583</v>
      </c>
      <c r="N1127" s="149">
        <f>SUM(N1128)</f>
        <v>162585480</v>
      </c>
      <c r="O1127" s="25">
        <f t="shared" si="191"/>
        <v>18.172879082556502</v>
      </c>
      <c r="P1127" s="151">
        <f t="shared" si="194"/>
        <v>732074520</v>
      </c>
      <c r="R1127" s="152">
        <f>SUM('[1]gastos ctas'!E1127+[2]gctas!E1127+[6]ct!E1127)</f>
        <v>0</v>
      </c>
      <c r="S1127" s="191">
        <f t="shared" si="187"/>
        <v>0</v>
      </c>
    </row>
    <row r="1128" spans="1:19" ht="26.25" x14ac:dyDescent="0.25">
      <c r="A1128" s="147">
        <v>3311403310491230</v>
      </c>
      <c r="B1128" s="33" t="s">
        <v>1139</v>
      </c>
      <c r="C1128" s="148"/>
      <c r="D1128" s="152">
        <f>SUM('[1]gastos ctas'!D1128+[2]gctas!D1128+[6]ct!D1128)</f>
        <v>894660000</v>
      </c>
      <c r="E1128" s="152">
        <f>SUM('[1]gastos ctas'!E1128+[2]gctas!E1128+[6]ct!E1128)</f>
        <v>0</v>
      </c>
      <c r="F1128" s="150">
        <f t="shared" si="192"/>
        <v>894660000</v>
      </c>
      <c r="G1128" s="25">
        <f t="shared" si="188"/>
        <v>3.4626250893712222E-3</v>
      </c>
      <c r="H1128" s="152"/>
      <c r="I1128" s="151">
        <f t="shared" si="193"/>
        <v>894660000</v>
      </c>
      <c r="J1128" s="152">
        <f>SUM('[1]gastos ctas'!J1128+[2]gctas!J1128+[6]ct!J1128)</f>
        <v>78260190</v>
      </c>
      <c r="K1128" s="25">
        <f t="shared" si="189"/>
        <v>8.7474783716719191</v>
      </c>
      <c r="L1128" s="150">
        <f t="shared" si="195"/>
        <v>84325290</v>
      </c>
      <c r="M1128" s="25">
        <f t="shared" si="190"/>
        <v>9.425400710884583</v>
      </c>
      <c r="N1128" s="152">
        <f>SUM('[1]gastos ctas'!N1128+[2]gctas!N1128+[6]ct!N1128)</f>
        <v>162585480</v>
      </c>
      <c r="O1128" s="25">
        <f t="shared" si="191"/>
        <v>18.172879082556502</v>
      </c>
      <c r="P1128" s="151">
        <f t="shared" si="194"/>
        <v>732074520</v>
      </c>
      <c r="R1128" s="152">
        <f>SUM('[1]gastos ctas'!E1128+[2]gctas!E1128+[6]ct!E1128)</f>
        <v>0</v>
      </c>
      <c r="S1128" s="191">
        <f t="shared" si="187"/>
        <v>0</v>
      </c>
    </row>
    <row r="1129" spans="1:19" x14ac:dyDescent="0.25">
      <c r="A1129" s="175">
        <v>3311403310518</v>
      </c>
      <c r="B1129" s="176" t="s">
        <v>1122</v>
      </c>
      <c r="C1129" s="148"/>
      <c r="D1129" s="149">
        <f>SUM(D1130)</f>
        <v>967651000</v>
      </c>
      <c r="E1129" s="149">
        <f>SUM(E1130)</f>
        <v>0</v>
      </c>
      <c r="F1129" s="150">
        <f t="shared" si="192"/>
        <v>967651000</v>
      </c>
      <c r="G1129" s="25">
        <f t="shared" si="188"/>
        <v>3.7451239916338639E-3</v>
      </c>
      <c r="H1129" s="149">
        <f>SUM(H1130)</f>
        <v>0</v>
      </c>
      <c r="I1129" s="151">
        <f t="shared" si="193"/>
        <v>967651000</v>
      </c>
      <c r="J1129" s="149">
        <f>SUM(J1130)</f>
        <v>101393703</v>
      </c>
      <c r="K1129" s="25">
        <f t="shared" si="189"/>
        <v>10.47833392411107</v>
      </c>
      <c r="L1129" s="150">
        <f t="shared" si="195"/>
        <v>200767824</v>
      </c>
      <c r="M1129" s="25">
        <f t="shared" si="190"/>
        <v>20.747958096462465</v>
      </c>
      <c r="N1129" s="149">
        <f>SUM(N1130)</f>
        <v>302161527</v>
      </c>
      <c r="O1129" s="25">
        <f t="shared" si="191"/>
        <v>31.226292020573531</v>
      </c>
      <c r="P1129" s="151">
        <f t="shared" si="194"/>
        <v>665489473</v>
      </c>
      <c r="R1129" s="152">
        <f>SUM('[1]gastos ctas'!E1129+[2]gctas!E1129+[6]ct!E1129)</f>
        <v>0</v>
      </c>
      <c r="S1129" s="191">
        <f t="shared" si="187"/>
        <v>0</v>
      </c>
    </row>
    <row r="1130" spans="1:19" x14ac:dyDescent="0.25">
      <c r="A1130" s="175">
        <v>3311403310518230</v>
      </c>
      <c r="B1130" s="176" t="s">
        <v>1136</v>
      </c>
      <c r="C1130" s="148"/>
      <c r="D1130" s="152">
        <f>SUM('[1]gastos ctas'!D1130+[2]gctas!D1130+[6]ct!D1130)</f>
        <v>967651000</v>
      </c>
      <c r="E1130" s="152">
        <f>SUM('[1]gastos ctas'!E1130+[2]gctas!E1130+[6]ct!E1130)</f>
        <v>0</v>
      </c>
      <c r="F1130" s="150">
        <f t="shared" si="192"/>
        <v>967651000</v>
      </c>
      <c r="G1130" s="25">
        <f t="shared" si="188"/>
        <v>3.7451239916338639E-3</v>
      </c>
      <c r="H1130" s="152"/>
      <c r="I1130" s="151">
        <f t="shared" si="193"/>
        <v>967651000</v>
      </c>
      <c r="J1130" s="152">
        <f>SUM('[1]gastos ctas'!J1130+[2]gctas!J1130+[6]ct!J1130)</f>
        <v>101393703</v>
      </c>
      <c r="K1130" s="25">
        <f t="shared" si="189"/>
        <v>10.47833392411107</v>
      </c>
      <c r="L1130" s="150">
        <f t="shared" si="195"/>
        <v>200767824</v>
      </c>
      <c r="M1130" s="25">
        <f t="shared" si="190"/>
        <v>20.747958096462465</v>
      </c>
      <c r="N1130" s="152">
        <f>SUM('[1]gastos ctas'!N1130+[2]gctas!N1130+[6]ct!N1130)</f>
        <v>302161527</v>
      </c>
      <c r="O1130" s="25">
        <f t="shared" si="191"/>
        <v>31.226292020573531</v>
      </c>
      <c r="P1130" s="151">
        <f t="shared" si="194"/>
        <v>665489473</v>
      </c>
      <c r="R1130" s="152">
        <f>SUM('[1]gastos ctas'!E1130+[2]gctas!E1130+[6]ct!E1130)</f>
        <v>0</v>
      </c>
      <c r="S1130" s="191">
        <f t="shared" si="187"/>
        <v>0</v>
      </c>
    </row>
    <row r="1131" spans="1:19" ht="26.25" x14ac:dyDescent="0.25">
      <c r="A1131" s="147">
        <v>3311403310535</v>
      </c>
      <c r="B1131" s="33" t="s">
        <v>1140</v>
      </c>
      <c r="C1131" s="148"/>
      <c r="D1131" s="149">
        <f>SUM(D1132)</f>
        <v>5263232000</v>
      </c>
      <c r="E1131" s="149">
        <f>SUM(E1132)</f>
        <v>0</v>
      </c>
      <c r="F1131" s="150">
        <f t="shared" si="192"/>
        <v>5263232000</v>
      </c>
      <c r="G1131" s="25">
        <f t="shared" si="188"/>
        <v>2.0370419125010034E-2</v>
      </c>
      <c r="H1131" s="149">
        <f>SUM(H1132)</f>
        <v>0</v>
      </c>
      <c r="I1131" s="151">
        <f t="shared" si="193"/>
        <v>5263232000</v>
      </c>
      <c r="J1131" s="149">
        <f>SUM(J1132)</f>
        <v>98600000</v>
      </c>
      <c r="K1131" s="25">
        <f t="shared" si="189"/>
        <v>1.8733736228993894</v>
      </c>
      <c r="L1131" s="150">
        <f t="shared" si="195"/>
        <v>1137732333</v>
      </c>
      <c r="M1131" s="25">
        <f t="shared" si="190"/>
        <v>21.616609965131691</v>
      </c>
      <c r="N1131" s="149">
        <f>SUM(N1132)</f>
        <v>1236332333</v>
      </c>
      <c r="O1131" s="25">
        <f t="shared" si="191"/>
        <v>23.48998358803108</v>
      </c>
      <c r="P1131" s="151">
        <f t="shared" si="194"/>
        <v>4026899667</v>
      </c>
      <c r="R1131" s="152">
        <f>SUM('[1]gastos ctas'!E1131+[2]gctas!E1131+[6]ct!E1131)</f>
        <v>0</v>
      </c>
      <c r="S1131" s="191">
        <f t="shared" si="187"/>
        <v>0</v>
      </c>
    </row>
    <row r="1132" spans="1:19" ht="26.25" x14ac:dyDescent="0.25">
      <c r="A1132" s="147">
        <v>3311403310535240</v>
      </c>
      <c r="B1132" s="33" t="s">
        <v>1140</v>
      </c>
      <c r="C1132" s="148"/>
      <c r="D1132" s="152">
        <f>SUM('[1]gastos ctas'!D1132+[2]gctas!D1132+[6]ct!D1132)</f>
        <v>5263232000</v>
      </c>
      <c r="E1132" s="152">
        <f>SUM('[1]gastos ctas'!E1132+[2]gctas!E1132+[6]ct!E1132)</f>
        <v>0</v>
      </c>
      <c r="F1132" s="150">
        <f t="shared" si="192"/>
        <v>5263232000</v>
      </c>
      <c r="G1132" s="25">
        <f t="shared" si="188"/>
        <v>2.0370419125010034E-2</v>
      </c>
      <c r="H1132" s="152"/>
      <c r="I1132" s="151">
        <f t="shared" si="193"/>
        <v>5263232000</v>
      </c>
      <c r="J1132" s="152">
        <f>SUM('[1]gastos ctas'!J1132+[2]gctas!J1132+[6]ct!J1132)</f>
        <v>98600000</v>
      </c>
      <c r="K1132" s="25">
        <f t="shared" si="189"/>
        <v>1.8733736228993894</v>
      </c>
      <c r="L1132" s="150">
        <f t="shared" si="195"/>
        <v>1137732333</v>
      </c>
      <c r="M1132" s="25">
        <f t="shared" si="190"/>
        <v>21.616609965131691</v>
      </c>
      <c r="N1132" s="152">
        <f>SUM('[1]gastos ctas'!N1132+[2]gctas!N1132+[6]ct!N1132)</f>
        <v>1236332333</v>
      </c>
      <c r="O1132" s="25">
        <f t="shared" si="191"/>
        <v>23.48998358803108</v>
      </c>
      <c r="P1132" s="151">
        <f t="shared" si="194"/>
        <v>4026899667</v>
      </c>
      <c r="R1132" s="152">
        <f>SUM('[1]gastos ctas'!E1132+[2]gctas!E1132+[6]ct!E1132)</f>
        <v>0</v>
      </c>
      <c r="S1132" s="191">
        <f t="shared" si="187"/>
        <v>0</v>
      </c>
    </row>
    <row r="1133" spans="1:19" x14ac:dyDescent="0.25">
      <c r="A1133" s="175">
        <v>3311403310581</v>
      </c>
      <c r="B1133" s="33" t="s">
        <v>1141</v>
      </c>
      <c r="C1133" s="148"/>
      <c r="D1133" s="149">
        <f>SUM(D1134)</f>
        <v>2697320000</v>
      </c>
      <c r="E1133" s="149">
        <f>SUM(E1134)</f>
        <v>0</v>
      </c>
      <c r="F1133" s="150">
        <f t="shared" si="192"/>
        <v>2697320000</v>
      </c>
      <c r="G1133" s="25">
        <f t="shared" si="188"/>
        <v>1.0439505405475584E-2</v>
      </c>
      <c r="H1133" s="149">
        <f>SUM(H1134)</f>
        <v>0</v>
      </c>
      <c r="I1133" s="151">
        <f t="shared" si="193"/>
        <v>2697320000</v>
      </c>
      <c r="J1133" s="149">
        <f>SUM(J1134)</f>
        <v>42137737</v>
      </c>
      <c r="K1133" s="25">
        <f t="shared" si="189"/>
        <v>1.562207561579642</v>
      </c>
      <c r="L1133" s="150">
        <f t="shared" si="195"/>
        <v>249616933</v>
      </c>
      <c r="M1133" s="25">
        <f t="shared" si="190"/>
        <v>9.2542572998383594</v>
      </c>
      <c r="N1133" s="149">
        <f>SUM(N1134)</f>
        <v>291754670</v>
      </c>
      <c r="O1133" s="25">
        <f t="shared" si="191"/>
        <v>10.816464861418</v>
      </c>
      <c r="P1133" s="151">
        <f t="shared" si="194"/>
        <v>2405565330</v>
      </c>
      <c r="R1133" s="152">
        <f>SUM('[1]gastos ctas'!E1133+[2]gctas!E1133+[6]ct!E1133)</f>
        <v>0</v>
      </c>
      <c r="S1133" s="191">
        <f t="shared" si="187"/>
        <v>0</v>
      </c>
    </row>
    <row r="1134" spans="1:19" x14ac:dyDescent="0.25">
      <c r="A1134" s="175">
        <v>3311403310581230</v>
      </c>
      <c r="B1134" s="33" t="s">
        <v>1141</v>
      </c>
      <c r="C1134" s="148"/>
      <c r="D1134" s="152">
        <f>SUM('[1]gastos ctas'!D1134+[2]gctas!D1134+[6]ct!D1134)</f>
        <v>2697320000</v>
      </c>
      <c r="E1134" s="152">
        <f>SUM('[1]gastos ctas'!E1134+[2]gctas!E1134+[6]ct!E1134)</f>
        <v>0</v>
      </c>
      <c r="F1134" s="150">
        <f t="shared" si="192"/>
        <v>2697320000</v>
      </c>
      <c r="G1134" s="25">
        <f t="shared" si="188"/>
        <v>1.0439505405475584E-2</v>
      </c>
      <c r="H1134" s="152"/>
      <c r="I1134" s="151">
        <f t="shared" si="193"/>
        <v>2697320000</v>
      </c>
      <c r="J1134" s="152">
        <f>SUM('[1]gastos ctas'!J1134+[2]gctas!J1134+[6]ct!J1134)</f>
        <v>42137737</v>
      </c>
      <c r="K1134" s="25">
        <f t="shared" si="189"/>
        <v>1.562207561579642</v>
      </c>
      <c r="L1134" s="150">
        <f t="shared" si="195"/>
        <v>249616933</v>
      </c>
      <c r="M1134" s="25">
        <f t="shared" si="190"/>
        <v>9.2542572998383594</v>
      </c>
      <c r="N1134" s="152">
        <f>SUM('[1]gastos ctas'!N1134+[2]gctas!N1134+[6]ct!N1134)</f>
        <v>291754670</v>
      </c>
      <c r="O1134" s="25">
        <f t="shared" si="191"/>
        <v>10.816464861418</v>
      </c>
      <c r="P1134" s="151">
        <f t="shared" si="194"/>
        <v>2405565330</v>
      </c>
      <c r="R1134" s="152">
        <f>SUM('[1]gastos ctas'!E1134+[2]gctas!E1134+[6]ct!E1134)</f>
        <v>0</v>
      </c>
      <c r="S1134" s="191">
        <f t="shared" si="187"/>
        <v>0</v>
      </c>
    </row>
    <row r="1135" spans="1:19" ht="26.25" x14ac:dyDescent="0.25">
      <c r="A1135" s="175">
        <v>3311403310586</v>
      </c>
      <c r="B1135" s="33" t="s">
        <v>1142</v>
      </c>
      <c r="C1135" s="148"/>
      <c r="D1135" s="149">
        <f>SUM(D1136)</f>
        <v>4701025000</v>
      </c>
      <c r="E1135" s="149">
        <f>SUM(E1136)</f>
        <v>0</v>
      </c>
      <c r="F1135" s="150">
        <f t="shared" si="192"/>
        <v>4701025000</v>
      </c>
      <c r="G1135" s="25">
        <f t="shared" si="188"/>
        <v>1.8194495239265588E-2</v>
      </c>
      <c r="H1135" s="149">
        <f>SUM(H1136)</f>
        <v>0</v>
      </c>
      <c r="I1135" s="151">
        <f t="shared" si="193"/>
        <v>4701025000</v>
      </c>
      <c r="J1135" s="149">
        <f>SUM(J1136)</f>
        <v>0</v>
      </c>
      <c r="K1135" s="25">
        <f t="shared" si="189"/>
        <v>0</v>
      </c>
      <c r="L1135" s="150">
        <f t="shared" si="195"/>
        <v>201016400</v>
      </c>
      <c r="M1135" s="25">
        <f t="shared" si="190"/>
        <v>4.276012146287246</v>
      </c>
      <c r="N1135" s="149">
        <f>SUM(N1136)</f>
        <v>201016400</v>
      </c>
      <c r="O1135" s="25">
        <f t="shared" si="191"/>
        <v>4.276012146287246</v>
      </c>
      <c r="P1135" s="151">
        <f t="shared" si="194"/>
        <v>4500008600</v>
      </c>
      <c r="R1135" s="152">
        <f>SUM('[1]gastos ctas'!E1135+[2]gctas!E1135+[6]ct!E1135)</f>
        <v>0</v>
      </c>
      <c r="S1135" s="191">
        <f t="shared" si="187"/>
        <v>0</v>
      </c>
    </row>
    <row r="1136" spans="1:19" ht="26.25" x14ac:dyDescent="0.25">
      <c r="A1136" s="175">
        <v>3311403310586230</v>
      </c>
      <c r="B1136" s="33" t="s">
        <v>1142</v>
      </c>
      <c r="C1136" s="148"/>
      <c r="D1136" s="152">
        <f>SUM('[1]gastos ctas'!D1136+[2]gctas!D1136+[6]ct!D1136)</f>
        <v>4701025000</v>
      </c>
      <c r="E1136" s="152">
        <f>SUM('[1]gastos ctas'!E1136+[2]gctas!E1136+[6]ct!E1136)</f>
        <v>0</v>
      </c>
      <c r="F1136" s="150">
        <f t="shared" si="192"/>
        <v>4701025000</v>
      </c>
      <c r="G1136" s="25">
        <f t="shared" si="188"/>
        <v>1.8194495239265588E-2</v>
      </c>
      <c r="H1136" s="152"/>
      <c r="I1136" s="151">
        <f t="shared" si="193"/>
        <v>4701025000</v>
      </c>
      <c r="J1136" s="152">
        <f>SUM('[1]gastos ctas'!J1136+[2]gctas!J1136+[6]ct!J1136)</f>
        <v>0</v>
      </c>
      <c r="K1136" s="25">
        <f t="shared" si="189"/>
        <v>0</v>
      </c>
      <c r="L1136" s="150">
        <f t="shared" si="195"/>
        <v>201016400</v>
      </c>
      <c r="M1136" s="25">
        <f t="shared" si="190"/>
        <v>4.276012146287246</v>
      </c>
      <c r="N1136" s="152">
        <f>SUM('[1]gastos ctas'!N1136+[2]gctas!N1136+[6]ct!N1136)</f>
        <v>201016400</v>
      </c>
      <c r="O1136" s="25">
        <f t="shared" si="191"/>
        <v>4.276012146287246</v>
      </c>
      <c r="P1136" s="151">
        <f t="shared" si="194"/>
        <v>4500008600</v>
      </c>
      <c r="R1136" s="152">
        <f>SUM('[1]gastos ctas'!E1136+[2]gctas!E1136+[6]ct!E1136)</f>
        <v>0</v>
      </c>
      <c r="S1136" s="191">
        <f t="shared" si="187"/>
        <v>0</v>
      </c>
    </row>
    <row r="1137" spans="1:19" x14ac:dyDescent="0.25">
      <c r="A1137" s="175">
        <v>3311403310611</v>
      </c>
      <c r="B1137" s="33" t="s">
        <v>1122</v>
      </c>
      <c r="C1137" s="148"/>
      <c r="D1137" s="149">
        <f>SUM(D1138)</f>
        <v>1856152000</v>
      </c>
      <c r="E1137" s="149">
        <f>SUM(E1138)</f>
        <v>0</v>
      </c>
      <c r="F1137" s="150">
        <f t="shared" si="192"/>
        <v>1856152000</v>
      </c>
      <c r="G1137" s="25">
        <f t="shared" si="188"/>
        <v>7.18391174847045E-3</v>
      </c>
      <c r="H1137" s="149">
        <f>SUM(H1138)</f>
        <v>0</v>
      </c>
      <c r="I1137" s="151">
        <f t="shared" si="193"/>
        <v>1856152000</v>
      </c>
      <c r="J1137" s="149">
        <f>SUM(J1138)</f>
        <v>112860446</v>
      </c>
      <c r="K1137" s="25">
        <f t="shared" si="189"/>
        <v>6.0803450363978815</v>
      </c>
      <c r="L1137" s="150">
        <f t="shared" si="195"/>
        <v>145400000</v>
      </c>
      <c r="M1137" s="25">
        <f t="shared" si="190"/>
        <v>7.8334101948547312</v>
      </c>
      <c r="N1137" s="149">
        <f>SUM(N1138)</f>
        <v>258260446</v>
      </c>
      <c r="O1137" s="25">
        <f t="shared" si="191"/>
        <v>13.913755231252614</v>
      </c>
      <c r="P1137" s="151">
        <f t="shared" si="194"/>
        <v>1597891554</v>
      </c>
      <c r="R1137" s="152">
        <f>SUM('[1]gastos ctas'!E1137+[2]gctas!E1137+[6]ct!E1137)</f>
        <v>0</v>
      </c>
      <c r="S1137" s="191">
        <f t="shared" si="187"/>
        <v>0</v>
      </c>
    </row>
    <row r="1138" spans="1:19" x14ac:dyDescent="0.25">
      <c r="A1138" s="175">
        <v>3311403310611230</v>
      </c>
      <c r="B1138" s="33" t="s">
        <v>1122</v>
      </c>
      <c r="C1138" s="148"/>
      <c r="D1138" s="152">
        <f>SUM('[1]gastos ctas'!D1138+[2]gctas!D1138+[6]ct!D1138)</f>
        <v>1856152000</v>
      </c>
      <c r="E1138" s="152">
        <f>SUM('[1]gastos ctas'!E1138+[2]gctas!E1138+[6]ct!E1138)</f>
        <v>0</v>
      </c>
      <c r="F1138" s="150">
        <f t="shared" si="192"/>
        <v>1856152000</v>
      </c>
      <c r="G1138" s="25">
        <f t="shared" si="188"/>
        <v>7.18391174847045E-3</v>
      </c>
      <c r="H1138" s="152"/>
      <c r="I1138" s="151">
        <f t="shared" si="193"/>
        <v>1856152000</v>
      </c>
      <c r="J1138" s="152">
        <f>SUM('[1]gastos ctas'!J1138+[2]gctas!J1138+[6]ct!J1138)</f>
        <v>112860446</v>
      </c>
      <c r="K1138" s="25">
        <f t="shared" si="189"/>
        <v>6.0803450363978815</v>
      </c>
      <c r="L1138" s="150">
        <f t="shared" si="195"/>
        <v>145400000</v>
      </c>
      <c r="M1138" s="25">
        <f t="shared" si="190"/>
        <v>7.8334101948547312</v>
      </c>
      <c r="N1138" s="152">
        <f>SUM('[1]gastos ctas'!N1138+[2]gctas!N1138+[6]ct!N1138)</f>
        <v>258260446</v>
      </c>
      <c r="O1138" s="25">
        <f t="shared" si="191"/>
        <v>13.913755231252614</v>
      </c>
      <c r="P1138" s="151">
        <f t="shared" si="194"/>
        <v>1597891554</v>
      </c>
      <c r="R1138" s="152">
        <f>SUM('[1]gastos ctas'!E1138+[2]gctas!E1138+[6]ct!E1138)</f>
        <v>0</v>
      </c>
      <c r="S1138" s="191">
        <f t="shared" si="187"/>
        <v>0</v>
      </c>
    </row>
    <row r="1139" spans="1:19" ht="26.25" x14ac:dyDescent="0.25">
      <c r="A1139" s="147">
        <v>3311403310655</v>
      </c>
      <c r="B1139" s="33" t="s">
        <v>1143</v>
      </c>
      <c r="C1139" s="148"/>
      <c r="D1139" s="149">
        <f>SUM(D1140)</f>
        <v>1000000000</v>
      </c>
      <c r="E1139" s="149">
        <f>SUM(E1140)</f>
        <v>0</v>
      </c>
      <c r="F1139" s="150">
        <f t="shared" si="192"/>
        <v>1000000000</v>
      </c>
      <c r="G1139" s="25">
        <f t="shared" si="188"/>
        <v>3.8703251395739418E-3</v>
      </c>
      <c r="H1139" s="149">
        <f>SUM(H1140)</f>
        <v>0</v>
      </c>
      <c r="I1139" s="151">
        <f t="shared" si="193"/>
        <v>1000000000</v>
      </c>
      <c r="J1139" s="149">
        <f>SUM(J1140)</f>
        <v>0</v>
      </c>
      <c r="K1139" s="25">
        <f t="shared" si="189"/>
        <v>0</v>
      </c>
      <c r="L1139" s="150">
        <f t="shared" si="195"/>
        <v>0</v>
      </c>
      <c r="M1139" s="25">
        <f t="shared" si="190"/>
        <v>0</v>
      </c>
      <c r="N1139" s="149">
        <f>SUM(N1140)</f>
        <v>0</v>
      </c>
      <c r="O1139" s="25">
        <f t="shared" si="191"/>
        <v>0</v>
      </c>
      <c r="P1139" s="151">
        <f t="shared" si="194"/>
        <v>1000000000</v>
      </c>
      <c r="R1139" s="152">
        <f>SUM('[1]gastos ctas'!E1139+[2]gctas!E1139+[6]ct!E1139)</f>
        <v>0</v>
      </c>
      <c r="S1139" s="191">
        <f t="shared" si="187"/>
        <v>0</v>
      </c>
    </row>
    <row r="1140" spans="1:19" ht="26.25" x14ac:dyDescent="0.25">
      <c r="A1140" s="147">
        <v>3311403310655230</v>
      </c>
      <c r="B1140" s="33" t="s">
        <v>1143</v>
      </c>
      <c r="C1140" s="148"/>
      <c r="D1140" s="152">
        <f>SUM('[1]gastos ctas'!D1140+[2]gctas!D1140+[6]ct!D1140)</f>
        <v>1000000000</v>
      </c>
      <c r="E1140" s="152">
        <f>SUM('[1]gastos ctas'!E1140+[2]gctas!E1140+[6]ct!E1140)</f>
        <v>0</v>
      </c>
      <c r="F1140" s="150">
        <f t="shared" si="192"/>
        <v>1000000000</v>
      </c>
      <c r="G1140" s="25">
        <f t="shared" si="188"/>
        <v>3.8703251395739418E-3</v>
      </c>
      <c r="H1140" s="152"/>
      <c r="I1140" s="151">
        <f t="shared" si="193"/>
        <v>1000000000</v>
      </c>
      <c r="J1140" s="152">
        <f>SUM('[1]gastos ctas'!J1140+[2]gctas!J1140+[6]ct!J1140)</f>
        <v>0</v>
      </c>
      <c r="K1140" s="25">
        <f t="shared" si="189"/>
        <v>0</v>
      </c>
      <c r="L1140" s="150">
        <f t="shared" si="195"/>
        <v>0</v>
      </c>
      <c r="M1140" s="25">
        <f t="shared" si="190"/>
        <v>0</v>
      </c>
      <c r="N1140" s="152">
        <f>SUM('[1]gastos ctas'!N1140+[2]gctas!N1140+[6]ct!N1140)</f>
        <v>0</v>
      </c>
      <c r="O1140" s="25">
        <f t="shared" si="191"/>
        <v>0</v>
      </c>
      <c r="P1140" s="151">
        <f t="shared" si="194"/>
        <v>1000000000</v>
      </c>
      <c r="R1140" s="152">
        <f>SUM('[1]gastos ctas'!E1140+[2]gctas!E1140+[6]ct!E1140)</f>
        <v>0</v>
      </c>
      <c r="S1140" s="191">
        <f t="shared" si="187"/>
        <v>0</v>
      </c>
    </row>
    <row r="1141" spans="1:19" x14ac:dyDescent="0.25">
      <c r="A1141" s="175">
        <v>3311403310684</v>
      </c>
      <c r="B1141" s="33" t="s">
        <v>1144</v>
      </c>
      <c r="C1141" s="148"/>
      <c r="D1141" s="149">
        <f>SUM(D1142)</f>
        <v>7973500000</v>
      </c>
      <c r="E1141" s="149">
        <f>SUM(E1142)</f>
        <v>0</v>
      </c>
      <c r="F1141" s="150">
        <f t="shared" si="192"/>
        <v>7973500000</v>
      </c>
      <c r="G1141" s="25">
        <f t="shared" si="188"/>
        <v>3.0860037500392821E-2</v>
      </c>
      <c r="H1141" s="149">
        <f>SUM(H1142)</f>
        <v>0</v>
      </c>
      <c r="I1141" s="151">
        <f t="shared" si="193"/>
        <v>7973500000</v>
      </c>
      <c r="J1141" s="149">
        <f>SUM(J1142)</f>
        <v>129946087</v>
      </c>
      <c r="K1141" s="25">
        <f t="shared" si="189"/>
        <v>1.629724550072114</v>
      </c>
      <c r="L1141" s="150">
        <f t="shared" si="195"/>
        <v>3535767913</v>
      </c>
      <c r="M1141" s="25">
        <f t="shared" si="190"/>
        <v>44.343988373988843</v>
      </c>
      <c r="N1141" s="149">
        <f>SUM(N1142)</f>
        <v>3665714000</v>
      </c>
      <c r="O1141" s="25">
        <f t="shared" si="191"/>
        <v>45.973712924060948</v>
      </c>
      <c r="P1141" s="151">
        <f t="shared" si="194"/>
        <v>4307786000</v>
      </c>
      <c r="R1141" s="152">
        <f>SUM('[1]gastos ctas'!E1141+[2]gctas!E1141+[6]ct!E1141)</f>
        <v>0</v>
      </c>
      <c r="S1141" s="191">
        <f t="shared" si="187"/>
        <v>0</v>
      </c>
    </row>
    <row r="1142" spans="1:19" x14ac:dyDescent="0.25">
      <c r="A1142" s="175">
        <v>3311403310684</v>
      </c>
      <c r="B1142" s="33" t="s">
        <v>1144</v>
      </c>
      <c r="C1142" s="148"/>
      <c r="D1142" s="152">
        <f>SUM('[1]gastos ctas'!D1142+[2]gctas!D1142+[6]ct!D1142)</f>
        <v>7973500000</v>
      </c>
      <c r="E1142" s="152">
        <f>SUM('[1]gastos ctas'!E1142+[2]gctas!E1142+[6]ct!E1142)</f>
        <v>0</v>
      </c>
      <c r="F1142" s="150">
        <f t="shared" si="192"/>
        <v>7973500000</v>
      </c>
      <c r="G1142" s="25">
        <f t="shared" si="188"/>
        <v>3.0860037500392821E-2</v>
      </c>
      <c r="H1142" s="152"/>
      <c r="I1142" s="151">
        <f t="shared" si="193"/>
        <v>7973500000</v>
      </c>
      <c r="J1142" s="152">
        <f>SUM('[1]gastos ctas'!J1142+[2]gctas!J1142+[6]ct!J1142)</f>
        <v>129946087</v>
      </c>
      <c r="K1142" s="25">
        <f t="shared" si="189"/>
        <v>1.629724550072114</v>
      </c>
      <c r="L1142" s="150">
        <f t="shared" si="195"/>
        <v>3535767913</v>
      </c>
      <c r="M1142" s="25">
        <f t="shared" si="190"/>
        <v>44.343988373988843</v>
      </c>
      <c r="N1142" s="152">
        <f>SUM('[1]gastos ctas'!N1142+[2]gctas!N1142+[6]ct!N1142)</f>
        <v>3665714000</v>
      </c>
      <c r="O1142" s="25">
        <f t="shared" si="191"/>
        <v>45.973712924060948</v>
      </c>
      <c r="P1142" s="151">
        <f t="shared" si="194"/>
        <v>4307786000</v>
      </c>
      <c r="R1142" s="152">
        <f>SUM('[1]gastos ctas'!E1142+[2]gctas!E1142+[6]ct!E1142)</f>
        <v>0</v>
      </c>
      <c r="S1142" s="191">
        <f t="shared" si="187"/>
        <v>0</v>
      </c>
    </row>
    <row r="1143" spans="1:19" ht="26.25" x14ac:dyDescent="0.25">
      <c r="A1143" s="147">
        <v>3311403310688</v>
      </c>
      <c r="B1143" s="33" t="s">
        <v>1145</v>
      </c>
      <c r="C1143" s="148"/>
      <c r="D1143" s="149">
        <f>SUM(D1144)</f>
        <v>1600000000</v>
      </c>
      <c r="E1143" s="149">
        <f>SUM(E1144)</f>
        <v>0</v>
      </c>
      <c r="F1143" s="150">
        <f t="shared" si="192"/>
        <v>1600000000</v>
      </c>
      <c r="G1143" s="25">
        <f t="shared" si="188"/>
        <v>6.1925202233183065E-3</v>
      </c>
      <c r="H1143" s="149">
        <f>SUM(H1144)</f>
        <v>0</v>
      </c>
      <c r="I1143" s="151">
        <f t="shared" si="193"/>
        <v>1600000000</v>
      </c>
      <c r="J1143" s="149">
        <f>SUM(J1144)</f>
        <v>237958067</v>
      </c>
      <c r="K1143" s="25">
        <f t="shared" si="189"/>
        <v>14.872379187500002</v>
      </c>
      <c r="L1143" s="150">
        <f t="shared" si="195"/>
        <v>106000000</v>
      </c>
      <c r="M1143" s="25">
        <f t="shared" si="190"/>
        <v>6.625</v>
      </c>
      <c r="N1143" s="149">
        <f>SUM(N1144)</f>
        <v>343958067</v>
      </c>
      <c r="O1143" s="25">
        <f t="shared" si="191"/>
        <v>21.497379187499998</v>
      </c>
      <c r="P1143" s="151">
        <f t="shared" si="194"/>
        <v>1256041933</v>
      </c>
      <c r="R1143" s="152">
        <f>SUM('[1]gastos ctas'!E1143+[2]gctas!E1143+[6]ct!E1143)</f>
        <v>0</v>
      </c>
      <c r="S1143" s="191">
        <f t="shared" si="187"/>
        <v>0</v>
      </c>
    </row>
    <row r="1144" spans="1:19" ht="26.25" x14ac:dyDescent="0.25">
      <c r="A1144" s="147">
        <v>3311403310688230</v>
      </c>
      <c r="B1144" s="33" t="s">
        <v>1145</v>
      </c>
      <c r="C1144" s="148"/>
      <c r="D1144" s="152">
        <f>SUM('[1]gastos ctas'!D1144+[2]gctas!D1144+[6]ct!D1144)</f>
        <v>1600000000</v>
      </c>
      <c r="E1144" s="152">
        <f>SUM('[1]gastos ctas'!E1144+[2]gctas!E1144+[6]ct!E1144)</f>
        <v>0</v>
      </c>
      <c r="F1144" s="150">
        <f t="shared" si="192"/>
        <v>1600000000</v>
      </c>
      <c r="G1144" s="25">
        <f t="shared" si="188"/>
        <v>6.1925202233183065E-3</v>
      </c>
      <c r="H1144" s="152"/>
      <c r="I1144" s="151">
        <f t="shared" si="193"/>
        <v>1600000000</v>
      </c>
      <c r="J1144" s="152">
        <f>SUM('[1]gastos ctas'!J1144+[2]gctas!J1144+[6]ct!J1144)</f>
        <v>237958067</v>
      </c>
      <c r="K1144" s="25">
        <f t="shared" si="189"/>
        <v>14.872379187500002</v>
      </c>
      <c r="L1144" s="150">
        <f t="shared" si="195"/>
        <v>106000000</v>
      </c>
      <c r="M1144" s="25">
        <f t="shared" si="190"/>
        <v>6.625</v>
      </c>
      <c r="N1144" s="152">
        <f>SUM('[1]gastos ctas'!N1144+[2]gctas!N1144+[6]ct!N1144)</f>
        <v>343958067</v>
      </c>
      <c r="O1144" s="25">
        <f t="shared" si="191"/>
        <v>21.497379187499998</v>
      </c>
      <c r="P1144" s="151">
        <f t="shared" si="194"/>
        <v>1256041933</v>
      </c>
      <c r="R1144" s="152">
        <f>SUM('[1]gastos ctas'!E1144+[2]gctas!E1144+[6]ct!E1144)</f>
        <v>0</v>
      </c>
      <c r="S1144" s="191">
        <f t="shared" si="187"/>
        <v>0</v>
      </c>
    </row>
    <row r="1145" spans="1:19" ht="39" x14ac:dyDescent="0.25">
      <c r="A1145" s="147">
        <v>3311403310692</v>
      </c>
      <c r="B1145" s="33" t="s">
        <v>1146</v>
      </c>
      <c r="C1145" s="148"/>
      <c r="D1145" s="149">
        <f>SUM(D1146)</f>
        <v>4265000000</v>
      </c>
      <c r="E1145" s="149">
        <f>SUM(E1146)</f>
        <v>0</v>
      </c>
      <c r="F1145" s="150">
        <f t="shared" si="192"/>
        <v>4265000000</v>
      </c>
      <c r="G1145" s="25">
        <f t="shared" si="188"/>
        <v>1.6506936720282861E-2</v>
      </c>
      <c r="H1145" s="149">
        <f>SUM(H1146)</f>
        <v>0</v>
      </c>
      <c r="I1145" s="151">
        <f t="shared" si="193"/>
        <v>4265000000</v>
      </c>
      <c r="J1145" s="149">
        <f>SUM(J1146)</f>
        <v>201220917</v>
      </c>
      <c r="K1145" s="25">
        <f t="shared" si="189"/>
        <v>4.7179581946072684</v>
      </c>
      <c r="L1145" s="150">
        <f t="shared" si="195"/>
        <v>249042816</v>
      </c>
      <c r="M1145" s="25">
        <f t="shared" si="190"/>
        <v>5.8392219460726844</v>
      </c>
      <c r="N1145" s="149">
        <f>SUM(N1146)</f>
        <v>450263733</v>
      </c>
      <c r="O1145" s="25">
        <f t="shared" si="191"/>
        <v>10.557180140679954</v>
      </c>
      <c r="P1145" s="151">
        <f t="shared" si="194"/>
        <v>3814736267</v>
      </c>
      <c r="R1145" s="152">
        <f>SUM('[1]gastos ctas'!E1145+[2]gctas!E1145+[6]ct!E1145)</f>
        <v>0</v>
      </c>
      <c r="S1145" s="191">
        <f t="shared" si="187"/>
        <v>0</v>
      </c>
    </row>
    <row r="1146" spans="1:19" ht="39" x14ac:dyDescent="0.25">
      <c r="A1146" s="147">
        <v>3311403310692230</v>
      </c>
      <c r="B1146" s="33" t="s">
        <v>1146</v>
      </c>
      <c r="C1146" s="148"/>
      <c r="D1146" s="152">
        <f>SUM('[1]gastos ctas'!D1146+[2]gctas!D1146+[6]ct!D1146)</f>
        <v>4265000000</v>
      </c>
      <c r="E1146" s="152">
        <f>SUM('[1]gastos ctas'!E1146+[2]gctas!E1146+[6]ct!E1146)</f>
        <v>0</v>
      </c>
      <c r="F1146" s="150">
        <f t="shared" si="192"/>
        <v>4265000000</v>
      </c>
      <c r="G1146" s="25">
        <f t="shared" si="188"/>
        <v>1.6506936720282861E-2</v>
      </c>
      <c r="H1146" s="152"/>
      <c r="I1146" s="151">
        <f t="shared" si="193"/>
        <v>4265000000</v>
      </c>
      <c r="J1146" s="152">
        <f>SUM('[1]gastos ctas'!J1146+[2]gctas!J1146+[6]ct!J1146)</f>
        <v>201220917</v>
      </c>
      <c r="K1146" s="25">
        <f t="shared" si="189"/>
        <v>4.7179581946072684</v>
      </c>
      <c r="L1146" s="150">
        <f t="shared" si="195"/>
        <v>249042816</v>
      </c>
      <c r="M1146" s="25">
        <f t="shared" si="190"/>
        <v>5.8392219460726844</v>
      </c>
      <c r="N1146" s="152">
        <f>SUM('[1]gastos ctas'!N1146+[2]gctas!N1146+[6]ct!N1146)</f>
        <v>450263733</v>
      </c>
      <c r="O1146" s="25">
        <f t="shared" si="191"/>
        <v>10.557180140679954</v>
      </c>
      <c r="P1146" s="151">
        <f t="shared" si="194"/>
        <v>3814736267</v>
      </c>
      <c r="R1146" s="152">
        <f>SUM('[1]gastos ctas'!E1146+[2]gctas!E1146+[6]ct!E1146)</f>
        <v>0</v>
      </c>
      <c r="S1146" s="191">
        <f t="shared" si="187"/>
        <v>0</v>
      </c>
    </row>
    <row r="1147" spans="1:19" ht="26.25" x14ac:dyDescent="0.25">
      <c r="A1147" s="147">
        <v>3311403310693</v>
      </c>
      <c r="B1147" s="33" t="s">
        <v>1147</v>
      </c>
      <c r="C1147" s="148"/>
      <c r="D1147" s="149">
        <f>SUM(D1148)</f>
        <v>2100000000</v>
      </c>
      <c r="E1147" s="149">
        <f>SUM(E1148)</f>
        <v>0</v>
      </c>
      <c r="F1147" s="150">
        <f t="shared" si="192"/>
        <v>2100000000</v>
      </c>
      <c r="G1147" s="25">
        <f t="shared" si="188"/>
        <v>8.1276827931052783E-3</v>
      </c>
      <c r="H1147" s="149">
        <f>SUM(H1148)</f>
        <v>0</v>
      </c>
      <c r="I1147" s="151">
        <f t="shared" si="193"/>
        <v>2100000000</v>
      </c>
      <c r="J1147" s="149">
        <f>SUM(J1148)</f>
        <v>40150848</v>
      </c>
      <c r="K1147" s="25">
        <f t="shared" si="189"/>
        <v>1.9119451428571428</v>
      </c>
      <c r="L1147" s="150">
        <f t="shared" si="195"/>
        <v>336754681</v>
      </c>
      <c r="M1147" s="25">
        <f t="shared" si="190"/>
        <v>16.03593719047619</v>
      </c>
      <c r="N1147" s="149">
        <f>SUM(N1148)</f>
        <v>376905529</v>
      </c>
      <c r="O1147" s="25">
        <f t="shared" si="191"/>
        <v>17.947882333333336</v>
      </c>
      <c r="P1147" s="151">
        <f t="shared" si="194"/>
        <v>1723094471</v>
      </c>
      <c r="R1147" s="152">
        <f>SUM('[1]gastos ctas'!E1147+[2]gctas!E1147+[6]ct!E1147)</f>
        <v>0</v>
      </c>
      <c r="S1147" s="191">
        <f t="shared" si="187"/>
        <v>0</v>
      </c>
    </row>
    <row r="1148" spans="1:19" ht="26.25" x14ac:dyDescent="0.25">
      <c r="A1148" s="147">
        <v>3311403310693230</v>
      </c>
      <c r="B1148" s="33" t="s">
        <v>1147</v>
      </c>
      <c r="C1148" s="148"/>
      <c r="D1148" s="152">
        <f>SUM('[1]gastos ctas'!D1148+[2]gctas!D1148+[6]ct!D1148)</f>
        <v>2100000000</v>
      </c>
      <c r="E1148" s="152">
        <f>SUM('[1]gastos ctas'!E1148+[2]gctas!E1148+[6]ct!E1148)</f>
        <v>0</v>
      </c>
      <c r="F1148" s="150">
        <f t="shared" si="192"/>
        <v>2100000000</v>
      </c>
      <c r="G1148" s="25">
        <f t="shared" si="188"/>
        <v>8.1276827931052783E-3</v>
      </c>
      <c r="H1148" s="152"/>
      <c r="I1148" s="151">
        <f t="shared" si="193"/>
        <v>2100000000</v>
      </c>
      <c r="J1148" s="152">
        <f>SUM('[1]gastos ctas'!J1148+[2]gctas!J1148+[6]ct!J1148)</f>
        <v>40150848</v>
      </c>
      <c r="K1148" s="25">
        <f t="shared" si="189"/>
        <v>1.9119451428571428</v>
      </c>
      <c r="L1148" s="150">
        <f t="shared" si="195"/>
        <v>336754681</v>
      </c>
      <c r="M1148" s="25">
        <f t="shared" si="190"/>
        <v>16.03593719047619</v>
      </c>
      <c r="N1148" s="152">
        <f>SUM('[1]gastos ctas'!N1148+[2]gctas!N1148+[6]ct!N1148)</f>
        <v>376905529</v>
      </c>
      <c r="O1148" s="25">
        <f t="shared" si="191"/>
        <v>17.947882333333336</v>
      </c>
      <c r="P1148" s="151">
        <f t="shared" si="194"/>
        <v>1723094471</v>
      </c>
      <c r="R1148" s="152">
        <f>SUM('[1]gastos ctas'!E1148+[2]gctas!E1148+[6]ct!E1148)</f>
        <v>0</v>
      </c>
      <c r="S1148" s="191">
        <f t="shared" si="187"/>
        <v>0</v>
      </c>
    </row>
    <row r="1149" spans="1:19" x14ac:dyDescent="0.25">
      <c r="A1149" s="147">
        <v>3311403310698</v>
      </c>
      <c r="B1149" s="33" t="s">
        <v>1148</v>
      </c>
      <c r="C1149" s="148"/>
      <c r="D1149" s="149">
        <f>SUM(D1150)</f>
        <v>356477000</v>
      </c>
      <c r="E1149" s="149">
        <f>SUM(E1150)</f>
        <v>0</v>
      </c>
      <c r="F1149" s="150">
        <f t="shared" si="192"/>
        <v>356477000</v>
      </c>
      <c r="G1149" s="25">
        <f t="shared" si="188"/>
        <v>1.3796818947798999E-3</v>
      </c>
      <c r="H1149" s="149">
        <f>SUM(H1150)</f>
        <v>0</v>
      </c>
      <c r="I1149" s="151">
        <f t="shared" si="193"/>
        <v>356477000</v>
      </c>
      <c r="J1149" s="149">
        <f>SUM(J1150)</f>
        <v>8340044</v>
      </c>
      <c r="K1149" s="25">
        <f t="shared" si="189"/>
        <v>2.3395742221798321</v>
      </c>
      <c r="L1149" s="150">
        <f t="shared" si="195"/>
        <v>23737036</v>
      </c>
      <c r="M1149" s="25">
        <f t="shared" si="190"/>
        <v>6.6587847182286648</v>
      </c>
      <c r="N1149" s="149">
        <f>SUM(N1150)</f>
        <v>32077080</v>
      </c>
      <c r="O1149" s="25">
        <f t="shared" si="191"/>
        <v>8.9983589404084974</v>
      </c>
      <c r="P1149" s="151">
        <f t="shared" si="194"/>
        <v>324399920</v>
      </c>
      <c r="R1149" s="152">
        <f>SUM('[1]gastos ctas'!E1149+[2]gctas!E1149+[6]ct!E1149)</f>
        <v>0</v>
      </c>
      <c r="S1149" s="191">
        <f t="shared" si="187"/>
        <v>0</v>
      </c>
    </row>
    <row r="1150" spans="1:19" x14ac:dyDescent="0.25">
      <c r="A1150" s="147">
        <v>3311403310698230</v>
      </c>
      <c r="B1150" s="33" t="s">
        <v>1148</v>
      </c>
      <c r="C1150" s="148"/>
      <c r="D1150" s="152">
        <f>SUM('[1]gastos ctas'!D1150+[2]gctas!D1150+[6]ct!D1150)</f>
        <v>356477000</v>
      </c>
      <c r="E1150" s="152">
        <f>SUM('[1]gastos ctas'!E1150+[2]gctas!E1150+[6]ct!E1150)</f>
        <v>0</v>
      </c>
      <c r="F1150" s="150">
        <f t="shared" si="192"/>
        <v>356477000</v>
      </c>
      <c r="G1150" s="25">
        <f t="shared" si="188"/>
        <v>1.3796818947798999E-3</v>
      </c>
      <c r="H1150" s="152"/>
      <c r="I1150" s="151">
        <f t="shared" si="193"/>
        <v>356477000</v>
      </c>
      <c r="J1150" s="152">
        <f>SUM('[1]gastos ctas'!J1150+[2]gctas!J1150+[6]ct!J1150)</f>
        <v>8340044</v>
      </c>
      <c r="K1150" s="25">
        <f t="shared" si="189"/>
        <v>2.3395742221798321</v>
      </c>
      <c r="L1150" s="150">
        <f t="shared" si="195"/>
        <v>23737036</v>
      </c>
      <c r="M1150" s="25">
        <f t="shared" si="190"/>
        <v>6.6587847182286648</v>
      </c>
      <c r="N1150" s="152">
        <f>SUM('[1]gastos ctas'!N1150+[2]gctas!N1150+[6]ct!N1150)</f>
        <v>32077080</v>
      </c>
      <c r="O1150" s="25">
        <f t="shared" si="191"/>
        <v>8.9983589404084974</v>
      </c>
      <c r="P1150" s="151">
        <f t="shared" si="194"/>
        <v>324399920</v>
      </c>
      <c r="R1150" s="152">
        <f>SUM('[1]gastos ctas'!E1150+[2]gctas!E1150+[6]ct!E1150)</f>
        <v>0</v>
      </c>
      <c r="S1150" s="191">
        <f t="shared" si="187"/>
        <v>0</v>
      </c>
    </row>
    <row r="1151" spans="1:19" ht="26.25" x14ac:dyDescent="0.25">
      <c r="A1151" s="147">
        <v>3311403310699</v>
      </c>
      <c r="B1151" s="33" t="s">
        <v>1149</v>
      </c>
      <c r="C1151" s="148"/>
      <c r="D1151" s="149">
        <f>SUM(D1152)</f>
        <v>400000000</v>
      </c>
      <c r="E1151" s="149">
        <f>SUM(E1152)</f>
        <v>0</v>
      </c>
      <c r="F1151" s="150">
        <f t="shared" si="192"/>
        <v>400000000</v>
      </c>
      <c r="G1151" s="25">
        <f t="shared" si="188"/>
        <v>1.5481300558295766E-3</v>
      </c>
      <c r="H1151" s="149">
        <f>SUM(H1152)</f>
        <v>0</v>
      </c>
      <c r="I1151" s="151">
        <f t="shared" si="193"/>
        <v>400000000</v>
      </c>
      <c r="J1151" s="149">
        <f>SUM(J1152)</f>
        <v>0</v>
      </c>
      <c r="K1151" s="25">
        <f t="shared" si="189"/>
        <v>0</v>
      </c>
      <c r="L1151" s="150">
        <f t="shared" si="195"/>
        <v>0</v>
      </c>
      <c r="M1151" s="25">
        <f t="shared" si="190"/>
        <v>0</v>
      </c>
      <c r="N1151" s="149">
        <f>SUM(N1152)</f>
        <v>0</v>
      </c>
      <c r="O1151" s="25">
        <f t="shared" si="191"/>
        <v>0</v>
      </c>
      <c r="P1151" s="151">
        <f t="shared" si="194"/>
        <v>400000000</v>
      </c>
      <c r="R1151" s="152">
        <f>SUM('[1]gastos ctas'!E1151+[2]gctas!E1151+[6]ct!E1151)</f>
        <v>0</v>
      </c>
      <c r="S1151" s="191">
        <f t="shared" si="187"/>
        <v>0</v>
      </c>
    </row>
    <row r="1152" spans="1:19" ht="26.25" x14ac:dyDescent="0.25">
      <c r="A1152" s="147">
        <v>3311403310699230</v>
      </c>
      <c r="B1152" s="33" t="s">
        <v>1149</v>
      </c>
      <c r="C1152" s="148"/>
      <c r="D1152" s="152">
        <f>SUM('[1]gastos ctas'!D1152+[2]gctas!D1152+[6]ct!D1152)</f>
        <v>400000000</v>
      </c>
      <c r="E1152" s="152">
        <f>SUM('[1]gastos ctas'!E1152+[2]gctas!E1152+[6]ct!E1152)</f>
        <v>0</v>
      </c>
      <c r="F1152" s="150">
        <f t="shared" si="192"/>
        <v>400000000</v>
      </c>
      <c r="G1152" s="25">
        <f t="shared" si="188"/>
        <v>1.5481300558295766E-3</v>
      </c>
      <c r="H1152" s="152"/>
      <c r="I1152" s="151">
        <f t="shared" si="193"/>
        <v>400000000</v>
      </c>
      <c r="J1152" s="152">
        <f>SUM('[1]gastos ctas'!J1152+[2]gctas!J1152+[6]ct!J1152)</f>
        <v>0</v>
      </c>
      <c r="K1152" s="25">
        <f t="shared" si="189"/>
        <v>0</v>
      </c>
      <c r="L1152" s="150">
        <f t="shared" si="195"/>
        <v>0</v>
      </c>
      <c r="M1152" s="25">
        <f t="shared" si="190"/>
        <v>0</v>
      </c>
      <c r="N1152" s="152">
        <f>SUM('[1]gastos ctas'!N1152+[2]gctas!N1152+[6]ct!N1152)</f>
        <v>0</v>
      </c>
      <c r="O1152" s="25">
        <f t="shared" si="191"/>
        <v>0</v>
      </c>
      <c r="P1152" s="151">
        <f t="shared" si="194"/>
        <v>400000000</v>
      </c>
      <c r="R1152" s="152">
        <f>SUM('[1]gastos ctas'!E1152+[2]gctas!E1152+[6]ct!E1152)</f>
        <v>0</v>
      </c>
      <c r="S1152" s="191">
        <f t="shared" si="187"/>
        <v>0</v>
      </c>
    </row>
    <row r="1153" spans="1:19" hidden="1" x14ac:dyDescent="0.25">
      <c r="A1153" s="147">
        <v>3311403310700</v>
      </c>
      <c r="B1153" s="33" t="s">
        <v>1150</v>
      </c>
      <c r="C1153" s="148"/>
      <c r="D1153" s="149">
        <f>SUM(D1154)</f>
        <v>0</v>
      </c>
      <c r="E1153" s="149">
        <f>SUM(E1154)</f>
        <v>0</v>
      </c>
      <c r="F1153" s="150">
        <f t="shared" si="192"/>
        <v>0</v>
      </c>
      <c r="G1153" s="25">
        <f t="shared" si="188"/>
        <v>0</v>
      </c>
      <c r="H1153" s="149">
        <f>SUM(H1154)</f>
        <v>0</v>
      </c>
      <c r="I1153" s="151">
        <f t="shared" si="193"/>
        <v>0</v>
      </c>
      <c r="J1153" s="149">
        <f>SUM(J1154)</f>
        <v>0</v>
      </c>
      <c r="K1153" s="25">
        <f t="shared" si="189"/>
        <v>0</v>
      </c>
      <c r="L1153" s="150">
        <f t="shared" si="195"/>
        <v>0</v>
      </c>
      <c r="M1153" s="25">
        <f t="shared" si="190"/>
        <v>0</v>
      </c>
      <c r="N1153" s="149">
        <f>SUM(N1154)</f>
        <v>0</v>
      </c>
      <c r="O1153" s="25">
        <f t="shared" si="191"/>
        <v>0</v>
      </c>
      <c r="P1153" s="151">
        <f t="shared" si="194"/>
        <v>0</v>
      </c>
      <c r="R1153" s="152">
        <f>SUM('[1]gastos ctas'!E1153+[2]gctas!E1153+[6]ct!E1153)</f>
        <v>0</v>
      </c>
      <c r="S1153" s="191">
        <f t="shared" si="187"/>
        <v>0</v>
      </c>
    </row>
    <row r="1154" spans="1:19" hidden="1" x14ac:dyDescent="0.25">
      <c r="A1154" s="147">
        <v>3311403310700230</v>
      </c>
      <c r="B1154" s="33" t="s">
        <v>1151</v>
      </c>
      <c r="C1154" s="148"/>
      <c r="D1154" s="152">
        <f>SUM('[1]gastos ctas'!D1154+[2]gctas!D1154+[6]ct!D1154)</f>
        <v>0</v>
      </c>
      <c r="E1154" s="152">
        <f>SUM('[1]gastos ctas'!E1154+[2]gctas!E1154+[6]ct!E1154)</f>
        <v>0</v>
      </c>
      <c r="F1154" s="150">
        <f t="shared" si="192"/>
        <v>0</v>
      </c>
      <c r="G1154" s="25">
        <f t="shared" si="188"/>
        <v>0</v>
      </c>
      <c r="H1154" s="152"/>
      <c r="I1154" s="151">
        <f t="shared" si="193"/>
        <v>0</v>
      </c>
      <c r="J1154" s="152">
        <f>SUM('[1]gastos ctas'!J1154+[2]gctas!J1154+[6]ct!J1154)</f>
        <v>0</v>
      </c>
      <c r="K1154" s="25">
        <f t="shared" si="189"/>
        <v>0</v>
      </c>
      <c r="L1154" s="150">
        <f t="shared" si="195"/>
        <v>0</v>
      </c>
      <c r="M1154" s="25">
        <f t="shared" si="190"/>
        <v>0</v>
      </c>
      <c r="N1154" s="152">
        <f>SUM('[1]gastos ctas'!N1154+[2]gctas!N1154+[6]ct!N1154)</f>
        <v>0</v>
      </c>
      <c r="O1154" s="25">
        <f t="shared" si="191"/>
        <v>0</v>
      </c>
      <c r="P1154" s="151">
        <f t="shared" si="194"/>
        <v>0</v>
      </c>
      <c r="R1154" s="152">
        <f>SUM('[1]gastos ctas'!E1154+[2]gctas!E1154+[6]ct!E1154)</f>
        <v>0</v>
      </c>
      <c r="S1154" s="191">
        <f t="shared" si="187"/>
        <v>0</v>
      </c>
    </row>
    <row r="1155" spans="1:19" x14ac:dyDescent="0.25">
      <c r="A1155" s="147">
        <v>3311403310701</v>
      </c>
      <c r="B1155" s="33" t="s">
        <v>1152</v>
      </c>
      <c r="C1155" s="148"/>
      <c r="D1155" s="149">
        <f>SUM(D1156)</f>
        <v>350000000</v>
      </c>
      <c r="E1155" s="149">
        <f>SUM(E1156)</f>
        <v>0</v>
      </c>
      <c r="F1155" s="150">
        <f t="shared" si="192"/>
        <v>350000000</v>
      </c>
      <c r="G1155" s="25">
        <f t="shared" si="188"/>
        <v>1.3546137988508795E-3</v>
      </c>
      <c r="H1155" s="149">
        <f>SUM(H1156)</f>
        <v>0</v>
      </c>
      <c r="I1155" s="151">
        <f t="shared" si="193"/>
        <v>350000000</v>
      </c>
      <c r="J1155" s="149">
        <f>SUM(J1156)</f>
        <v>0</v>
      </c>
      <c r="K1155" s="25">
        <f t="shared" si="189"/>
        <v>0</v>
      </c>
      <c r="L1155" s="150">
        <f t="shared" si="195"/>
        <v>0</v>
      </c>
      <c r="M1155" s="25">
        <f t="shared" si="190"/>
        <v>0</v>
      </c>
      <c r="N1155" s="149">
        <f>SUM(N1156)</f>
        <v>0</v>
      </c>
      <c r="O1155" s="25">
        <f t="shared" si="191"/>
        <v>0</v>
      </c>
      <c r="P1155" s="151">
        <f t="shared" si="194"/>
        <v>350000000</v>
      </c>
      <c r="R1155" s="152">
        <f>SUM('[1]gastos ctas'!E1155+[2]gctas!E1155+[6]ct!E1155)</f>
        <v>0</v>
      </c>
      <c r="S1155" s="191">
        <f t="shared" si="187"/>
        <v>0</v>
      </c>
    </row>
    <row r="1156" spans="1:19" x14ac:dyDescent="0.25">
      <c r="A1156" s="147">
        <v>3311403310701230</v>
      </c>
      <c r="B1156" s="33" t="s">
        <v>1152</v>
      </c>
      <c r="C1156" s="148"/>
      <c r="D1156" s="152">
        <f>SUM('[1]gastos ctas'!D1156+[2]gctas!D1156+[6]ct!D1156)</f>
        <v>350000000</v>
      </c>
      <c r="E1156" s="152">
        <f>SUM('[1]gastos ctas'!E1156+[2]gctas!E1156+[6]ct!E1156)</f>
        <v>0</v>
      </c>
      <c r="F1156" s="150">
        <f t="shared" si="192"/>
        <v>350000000</v>
      </c>
      <c r="G1156" s="25">
        <f t="shared" si="188"/>
        <v>1.3546137988508795E-3</v>
      </c>
      <c r="H1156" s="152"/>
      <c r="I1156" s="151">
        <f t="shared" si="193"/>
        <v>350000000</v>
      </c>
      <c r="J1156" s="152">
        <f>SUM('[1]gastos ctas'!J1156+[2]gctas!J1156+[6]ct!J1156)</f>
        <v>0</v>
      </c>
      <c r="K1156" s="25">
        <f t="shared" si="189"/>
        <v>0</v>
      </c>
      <c r="L1156" s="150">
        <f t="shared" si="195"/>
        <v>0</v>
      </c>
      <c r="M1156" s="25">
        <f t="shared" si="190"/>
        <v>0</v>
      </c>
      <c r="N1156" s="152">
        <f>SUM('[1]gastos ctas'!N1156+[2]gctas!N1156+[6]ct!N1156)</f>
        <v>0</v>
      </c>
      <c r="O1156" s="25">
        <f t="shared" si="191"/>
        <v>0</v>
      </c>
      <c r="P1156" s="151">
        <f t="shared" si="194"/>
        <v>350000000</v>
      </c>
      <c r="R1156" s="152">
        <f>SUM('[1]gastos ctas'!E1156+[2]gctas!E1156+[6]ct!E1156)</f>
        <v>0</v>
      </c>
      <c r="S1156" s="191">
        <f t="shared" si="187"/>
        <v>0</v>
      </c>
    </row>
    <row r="1157" spans="1:19" x14ac:dyDescent="0.25">
      <c r="A1157" s="147">
        <v>3311403310703</v>
      </c>
      <c r="B1157" s="33" t="s">
        <v>1153</v>
      </c>
      <c r="C1157" s="148"/>
      <c r="D1157" s="149">
        <f>SUM(D1158)</f>
        <v>2992424000</v>
      </c>
      <c r="E1157" s="149">
        <f>SUM(E1158)</f>
        <v>0</v>
      </c>
      <c r="F1157" s="150">
        <f t="shared" si="192"/>
        <v>2992424000</v>
      </c>
      <c r="G1157" s="25">
        <f t="shared" si="188"/>
        <v>1.1581653835464412E-2</v>
      </c>
      <c r="H1157" s="149">
        <f>SUM(H1158)</f>
        <v>0</v>
      </c>
      <c r="I1157" s="151">
        <f t="shared" si="193"/>
        <v>2992424000</v>
      </c>
      <c r="J1157" s="149">
        <f>SUM(J1158)</f>
        <v>185133000</v>
      </c>
      <c r="K1157" s="25">
        <f t="shared" si="189"/>
        <v>6.1867235391776036</v>
      </c>
      <c r="L1157" s="150">
        <f t="shared" si="195"/>
        <v>185133000</v>
      </c>
      <c r="M1157" s="25">
        <f t="shared" si="190"/>
        <v>6.1867235391776036</v>
      </c>
      <c r="N1157" s="149">
        <f>SUM(N1158)</f>
        <v>370266000</v>
      </c>
      <c r="O1157" s="25">
        <f t="shared" si="191"/>
        <v>12.373447078355207</v>
      </c>
      <c r="P1157" s="151">
        <f t="shared" si="194"/>
        <v>2622158000</v>
      </c>
      <c r="R1157" s="152">
        <f>SUM('[1]gastos ctas'!E1157+[2]gctas!E1157+[6]ct!E1157)</f>
        <v>0</v>
      </c>
      <c r="S1157" s="191">
        <f t="shared" si="187"/>
        <v>0</v>
      </c>
    </row>
    <row r="1158" spans="1:19" x14ac:dyDescent="0.25">
      <c r="A1158" s="147">
        <v>3311403310703230</v>
      </c>
      <c r="B1158" s="33" t="s">
        <v>1153</v>
      </c>
      <c r="C1158" s="148"/>
      <c r="D1158" s="152">
        <f>SUM('[1]gastos ctas'!D1158+[2]gctas!D1158+[6]ct!D1158)</f>
        <v>2992424000</v>
      </c>
      <c r="E1158" s="152">
        <f>SUM('[1]gastos ctas'!E1158+[2]gctas!E1158+[6]ct!E1158)</f>
        <v>0</v>
      </c>
      <c r="F1158" s="150">
        <f t="shared" si="192"/>
        <v>2992424000</v>
      </c>
      <c r="G1158" s="25">
        <f t="shared" si="188"/>
        <v>1.1581653835464412E-2</v>
      </c>
      <c r="H1158" s="152"/>
      <c r="I1158" s="151">
        <f t="shared" si="193"/>
        <v>2992424000</v>
      </c>
      <c r="J1158" s="152">
        <f>SUM('[1]gastos ctas'!J1158+[2]gctas!J1158+[6]ct!J1158)</f>
        <v>185133000</v>
      </c>
      <c r="K1158" s="25">
        <f t="shared" si="189"/>
        <v>6.1867235391776036</v>
      </c>
      <c r="L1158" s="150">
        <f t="shared" si="195"/>
        <v>185133000</v>
      </c>
      <c r="M1158" s="25">
        <f t="shared" si="190"/>
        <v>6.1867235391776036</v>
      </c>
      <c r="N1158" s="152">
        <f>SUM('[1]gastos ctas'!N1158+[2]gctas!N1158+[6]ct!N1158)</f>
        <v>370266000</v>
      </c>
      <c r="O1158" s="25">
        <f t="shared" si="191"/>
        <v>12.373447078355207</v>
      </c>
      <c r="P1158" s="151">
        <f t="shared" si="194"/>
        <v>2622158000</v>
      </c>
      <c r="R1158" s="152">
        <f>SUM('[1]gastos ctas'!E1158+[2]gctas!E1158+[6]ct!E1158)</f>
        <v>0</v>
      </c>
      <c r="S1158" s="191">
        <f t="shared" si="187"/>
        <v>0</v>
      </c>
    </row>
    <row r="1159" spans="1:19" ht="26.25" x14ac:dyDescent="0.25">
      <c r="A1159" s="147">
        <v>3311403310704</v>
      </c>
      <c r="B1159" s="33" t="s">
        <v>1154</v>
      </c>
      <c r="C1159" s="148"/>
      <c r="D1159" s="149">
        <f>SUM(D1160)</f>
        <v>500000000</v>
      </c>
      <c r="E1159" s="149">
        <f>SUM(E1160)</f>
        <v>0</v>
      </c>
      <c r="F1159" s="150">
        <f t="shared" si="192"/>
        <v>500000000</v>
      </c>
      <c r="G1159" s="25">
        <f t="shared" si="188"/>
        <v>1.9351625697869709E-3</v>
      </c>
      <c r="H1159" s="149">
        <f>SUM(H1160)</f>
        <v>0</v>
      </c>
      <c r="I1159" s="151">
        <f t="shared" si="193"/>
        <v>500000000</v>
      </c>
      <c r="J1159" s="149">
        <f>SUM(J1160)</f>
        <v>14858000</v>
      </c>
      <c r="K1159" s="25">
        <f t="shared" si="189"/>
        <v>2.9716</v>
      </c>
      <c r="L1159" s="150">
        <f t="shared" si="195"/>
        <v>390525500</v>
      </c>
      <c r="M1159" s="25">
        <f t="shared" si="190"/>
        <v>78.105100000000007</v>
      </c>
      <c r="N1159" s="149">
        <f>SUM(N1160)</f>
        <v>405383500</v>
      </c>
      <c r="O1159" s="25">
        <f t="shared" si="191"/>
        <v>81.076700000000002</v>
      </c>
      <c r="P1159" s="151">
        <f t="shared" si="194"/>
        <v>94616500</v>
      </c>
      <c r="R1159" s="152">
        <f>SUM('[1]gastos ctas'!E1159+[2]gctas!E1159+[6]ct!E1159)</f>
        <v>0</v>
      </c>
      <c r="S1159" s="191">
        <f t="shared" si="187"/>
        <v>0</v>
      </c>
    </row>
    <row r="1160" spans="1:19" ht="26.25" x14ac:dyDescent="0.25">
      <c r="A1160" s="147">
        <v>3311403310704230</v>
      </c>
      <c r="B1160" s="33" t="s">
        <v>1154</v>
      </c>
      <c r="C1160" s="148"/>
      <c r="D1160" s="152">
        <f>SUM('[1]gastos ctas'!D1160+[2]gctas!D1160+[6]ct!D1160)</f>
        <v>500000000</v>
      </c>
      <c r="E1160" s="152">
        <f>SUM('[1]gastos ctas'!E1160+[2]gctas!E1160+[6]ct!E1160)</f>
        <v>0</v>
      </c>
      <c r="F1160" s="150">
        <f t="shared" si="192"/>
        <v>500000000</v>
      </c>
      <c r="G1160" s="25">
        <f t="shared" si="188"/>
        <v>1.9351625697869709E-3</v>
      </c>
      <c r="H1160" s="152"/>
      <c r="I1160" s="151">
        <f t="shared" si="193"/>
        <v>500000000</v>
      </c>
      <c r="J1160" s="152">
        <f>SUM('[1]gastos ctas'!J1160+[2]gctas!J1160+[6]ct!J1160)</f>
        <v>14858000</v>
      </c>
      <c r="K1160" s="25">
        <f t="shared" si="189"/>
        <v>2.9716</v>
      </c>
      <c r="L1160" s="150">
        <f t="shared" si="195"/>
        <v>390525500</v>
      </c>
      <c r="M1160" s="25">
        <f t="shared" si="190"/>
        <v>78.105100000000007</v>
      </c>
      <c r="N1160" s="152">
        <f>SUM('[1]gastos ctas'!N1160+[2]gctas!N1160+[6]ct!N1160)</f>
        <v>405383500</v>
      </c>
      <c r="O1160" s="25">
        <f t="shared" si="191"/>
        <v>81.076700000000002</v>
      </c>
      <c r="P1160" s="151">
        <f t="shared" si="194"/>
        <v>94616500</v>
      </c>
      <c r="R1160" s="152">
        <f>SUM('[1]gastos ctas'!E1160+[2]gctas!E1160+[6]ct!E1160)</f>
        <v>0</v>
      </c>
      <c r="S1160" s="191">
        <f t="shared" ref="S1160:S1223" si="196">SUM(E1160-R1160)</f>
        <v>0</v>
      </c>
    </row>
    <row r="1161" spans="1:19" x14ac:dyDescent="0.25">
      <c r="A1161" s="175">
        <v>3311403310710</v>
      </c>
      <c r="B1161" s="33" t="s">
        <v>1155</v>
      </c>
      <c r="C1161" s="148"/>
      <c r="D1161" s="149">
        <f>SUM(D1162)</f>
        <v>3186252000</v>
      </c>
      <c r="E1161" s="149">
        <f>SUM(E1162)</f>
        <v>0</v>
      </c>
      <c r="F1161" s="150">
        <f t="shared" si="192"/>
        <v>3186252000</v>
      </c>
      <c r="G1161" s="25">
        <f t="shared" si="188"/>
        <v>1.2331831216617751E-2</v>
      </c>
      <c r="H1161" s="149">
        <f>SUM(H1162)</f>
        <v>0</v>
      </c>
      <c r="I1161" s="151">
        <f t="shared" si="193"/>
        <v>3186252000</v>
      </c>
      <c r="J1161" s="149">
        <f>SUM(J1162)</f>
        <v>2577400</v>
      </c>
      <c r="K1161" s="25">
        <f t="shared" si="189"/>
        <v>8.0891279158082918E-2</v>
      </c>
      <c r="L1161" s="150">
        <f t="shared" si="195"/>
        <v>99431959</v>
      </c>
      <c r="M1161" s="25">
        <f t="shared" si="190"/>
        <v>3.120655836387078</v>
      </c>
      <c r="N1161" s="149">
        <f>SUM(N1162)</f>
        <v>102009359</v>
      </c>
      <c r="O1161" s="25">
        <f t="shared" si="191"/>
        <v>3.2015471155451607</v>
      </c>
      <c r="P1161" s="151">
        <f t="shared" si="194"/>
        <v>3084242641</v>
      </c>
      <c r="R1161" s="152">
        <f>SUM('[1]gastos ctas'!E1161+[2]gctas!E1161+[6]ct!E1161)</f>
        <v>0</v>
      </c>
      <c r="S1161" s="191">
        <f t="shared" si="196"/>
        <v>0</v>
      </c>
    </row>
    <row r="1162" spans="1:19" x14ac:dyDescent="0.25">
      <c r="A1162" s="175">
        <v>3311403310710230</v>
      </c>
      <c r="B1162" s="33" t="s">
        <v>1155</v>
      </c>
      <c r="C1162" s="148"/>
      <c r="D1162" s="152">
        <f>SUM('[1]gastos ctas'!D1162+[2]gctas!D1162+[6]ct!D1162)</f>
        <v>3186252000</v>
      </c>
      <c r="E1162" s="152">
        <f>SUM('[1]gastos ctas'!E1162+[2]gctas!E1162+[6]ct!E1162)</f>
        <v>0</v>
      </c>
      <c r="F1162" s="150">
        <f t="shared" si="192"/>
        <v>3186252000</v>
      </c>
      <c r="G1162" s="25">
        <f t="shared" ref="G1162:G1225" si="197">IF(OR(F1162=0,F$7=0),0,F1162/F$7)*100</f>
        <v>1.2331831216617751E-2</v>
      </c>
      <c r="H1162" s="152"/>
      <c r="I1162" s="151">
        <f t="shared" si="193"/>
        <v>3186252000</v>
      </c>
      <c r="J1162" s="152">
        <f>SUM('[1]gastos ctas'!J1162+[2]gctas!J1162+[6]ct!J1162)</f>
        <v>2577400</v>
      </c>
      <c r="K1162" s="25">
        <f t="shared" si="189"/>
        <v>8.0891279158082918E-2</v>
      </c>
      <c r="L1162" s="150">
        <f t="shared" si="195"/>
        <v>99431959</v>
      </c>
      <c r="M1162" s="25">
        <f t="shared" si="190"/>
        <v>3.120655836387078</v>
      </c>
      <c r="N1162" s="152">
        <f>SUM('[1]gastos ctas'!N1162+[2]gctas!N1162+[6]ct!N1162)</f>
        <v>102009359</v>
      </c>
      <c r="O1162" s="25">
        <f t="shared" si="191"/>
        <v>3.2015471155451607</v>
      </c>
      <c r="P1162" s="151">
        <f t="shared" si="194"/>
        <v>3084242641</v>
      </c>
      <c r="R1162" s="152">
        <f>SUM('[1]gastos ctas'!E1162+[2]gctas!E1162+[6]ct!E1162)</f>
        <v>0</v>
      </c>
      <c r="S1162" s="191">
        <f t="shared" si="196"/>
        <v>0</v>
      </c>
    </row>
    <row r="1163" spans="1:19" ht="26.25" x14ac:dyDescent="0.25">
      <c r="A1163" s="175">
        <v>3311403310712</v>
      </c>
      <c r="B1163" s="33" t="s">
        <v>1156</v>
      </c>
      <c r="C1163" s="148"/>
      <c r="D1163" s="149">
        <f>SUM(D1164)</f>
        <v>2595093000</v>
      </c>
      <c r="E1163" s="149">
        <f>SUM(E1164)</f>
        <v>0</v>
      </c>
      <c r="F1163" s="150">
        <f t="shared" si="192"/>
        <v>2595093000</v>
      </c>
      <c r="G1163" s="25">
        <f t="shared" si="197"/>
        <v>1.0043853677432359E-2</v>
      </c>
      <c r="H1163" s="149">
        <f>SUM(H1164)</f>
        <v>0</v>
      </c>
      <c r="I1163" s="151">
        <f t="shared" si="193"/>
        <v>2595093000</v>
      </c>
      <c r="J1163" s="149">
        <f>SUM(J1164)</f>
        <v>117958334</v>
      </c>
      <c r="K1163" s="25">
        <f t="shared" si="189"/>
        <v>4.5454376394217855</v>
      </c>
      <c r="L1163" s="150">
        <f t="shared" si="195"/>
        <v>1746675416</v>
      </c>
      <c r="M1163" s="25">
        <f t="shared" si="190"/>
        <v>67.306852432648839</v>
      </c>
      <c r="N1163" s="149">
        <f>SUM(N1164)</f>
        <v>1864633750</v>
      </c>
      <c r="O1163" s="25">
        <f t="shared" si="191"/>
        <v>71.85229007207063</v>
      </c>
      <c r="P1163" s="151">
        <f t="shared" si="194"/>
        <v>730459250</v>
      </c>
      <c r="R1163" s="152">
        <f>SUM('[1]gastos ctas'!E1163+[2]gctas!E1163+[6]ct!E1163)</f>
        <v>0</v>
      </c>
      <c r="S1163" s="191">
        <f t="shared" si="196"/>
        <v>0</v>
      </c>
    </row>
    <row r="1164" spans="1:19" ht="26.25" x14ac:dyDescent="0.25">
      <c r="A1164" s="175">
        <v>3311403310712230</v>
      </c>
      <c r="B1164" s="33" t="s">
        <v>1156</v>
      </c>
      <c r="C1164" s="148"/>
      <c r="D1164" s="152">
        <f>SUM('[1]gastos ctas'!D1164+[2]gctas!D1164+[6]ct!D1164)</f>
        <v>2595093000</v>
      </c>
      <c r="E1164" s="152">
        <f>SUM('[1]gastos ctas'!E1164+[2]gctas!E1164+[6]ct!E1164)</f>
        <v>0</v>
      </c>
      <c r="F1164" s="150">
        <f t="shared" si="192"/>
        <v>2595093000</v>
      </c>
      <c r="G1164" s="25">
        <f t="shared" si="197"/>
        <v>1.0043853677432359E-2</v>
      </c>
      <c r="H1164" s="152"/>
      <c r="I1164" s="151">
        <f t="shared" si="193"/>
        <v>2595093000</v>
      </c>
      <c r="J1164" s="152">
        <f>SUM('[1]gastos ctas'!J1164+[2]gctas!J1164+[6]ct!J1164)</f>
        <v>117958334</v>
      </c>
      <c r="K1164" s="25">
        <f t="shared" si="189"/>
        <v>4.5454376394217855</v>
      </c>
      <c r="L1164" s="150">
        <f t="shared" si="195"/>
        <v>1746675416</v>
      </c>
      <c r="M1164" s="25">
        <f t="shared" si="190"/>
        <v>67.306852432648839</v>
      </c>
      <c r="N1164" s="152">
        <f>SUM('[1]gastos ctas'!N1164+[2]gctas!N1164+[6]ct!N1164)</f>
        <v>1864633750</v>
      </c>
      <c r="O1164" s="25">
        <f t="shared" si="191"/>
        <v>71.85229007207063</v>
      </c>
      <c r="P1164" s="151">
        <f t="shared" si="194"/>
        <v>730459250</v>
      </c>
      <c r="R1164" s="152">
        <f>SUM('[1]gastos ctas'!E1164+[2]gctas!E1164+[6]ct!E1164)</f>
        <v>0</v>
      </c>
      <c r="S1164" s="191">
        <f t="shared" si="196"/>
        <v>0</v>
      </c>
    </row>
    <row r="1165" spans="1:19" ht="26.25" x14ac:dyDescent="0.25">
      <c r="A1165" s="147">
        <v>3311403310714</v>
      </c>
      <c r="B1165" s="33" t="s">
        <v>1157</v>
      </c>
      <c r="C1165" s="148"/>
      <c r="D1165" s="149">
        <f>SUM(D1166)</f>
        <v>9192136000</v>
      </c>
      <c r="E1165" s="149">
        <f>SUM(E1166)</f>
        <v>0</v>
      </c>
      <c r="F1165" s="150">
        <f t="shared" si="192"/>
        <v>9192136000</v>
      </c>
      <c r="G1165" s="25">
        <f t="shared" si="197"/>
        <v>3.5576555047182649E-2</v>
      </c>
      <c r="H1165" s="149">
        <f>SUM(H1166)</f>
        <v>0</v>
      </c>
      <c r="I1165" s="151">
        <f t="shared" si="193"/>
        <v>9192136000</v>
      </c>
      <c r="J1165" s="149">
        <f>SUM(J1166)</f>
        <v>3992280</v>
      </c>
      <c r="K1165" s="25">
        <f t="shared" ref="K1165:K1228" si="198">IF(OR(J1165=0,F1165=0),0,J1165/F1165)*100</f>
        <v>4.3431472293273293E-2</v>
      </c>
      <c r="L1165" s="150">
        <f t="shared" si="195"/>
        <v>273889054</v>
      </c>
      <c r="M1165" s="25">
        <f t="shared" ref="M1165:M1228" si="199">IF(OR(L1165=0,F1165=0),0,L1165/F1165)*100</f>
        <v>2.9796018466219385</v>
      </c>
      <c r="N1165" s="149">
        <f>SUM(N1166)</f>
        <v>277881334</v>
      </c>
      <c r="O1165" s="25">
        <f t="shared" ref="O1165:O1228" si="200">IF(OR(N1165=0,F1165=0),0,N1165/F1165)*100</f>
        <v>3.0230333189152119</v>
      </c>
      <c r="P1165" s="151">
        <f t="shared" si="194"/>
        <v>8914254666</v>
      </c>
      <c r="R1165" s="152">
        <f>SUM('[1]gastos ctas'!E1165+[2]gctas!E1165+[6]ct!E1165)</f>
        <v>0</v>
      </c>
      <c r="S1165" s="191">
        <f t="shared" si="196"/>
        <v>0</v>
      </c>
    </row>
    <row r="1166" spans="1:19" ht="26.25" x14ac:dyDescent="0.25">
      <c r="A1166" s="147">
        <v>3311403310714230</v>
      </c>
      <c r="B1166" s="33" t="s">
        <v>1157</v>
      </c>
      <c r="C1166" s="148"/>
      <c r="D1166" s="152">
        <f>SUM('[1]gastos ctas'!D1166+[2]gctas!D1166+[6]ct!D1166)</f>
        <v>9192136000</v>
      </c>
      <c r="E1166" s="152">
        <f>SUM('[1]gastos ctas'!E1166+[2]gctas!E1166+[6]ct!E1166)</f>
        <v>0</v>
      </c>
      <c r="F1166" s="150">
        <f t="shared" si="192"/>
        <v>9192136000</v>
      </c>
      <c r="G1166" s="25">
        <f t="shared" si="197"/>
        <v>3.5576555047182649E-2</v>
      </c>
      <c r="H1166" s="152"/>
      <c r="I1166" s="151">
        <f t="shared" si="193"/>
        <v>9192136000</v>
      </c>
      <c r="J1166" s="152">
        <f>SUM('[1]gastos ctas'!J1166+[2]gctas!J1166+[6]ct!J1166)</f>
        <v>3992280</v>
      </c>
      <c r="K1166" s="25">
        <f t="shared" si="198"/>
        <v>4.3431472293273293E-2</v>
      </c>
      <c r="L1166" s="150">
        <f t="shared" si="195"/>
        <v>273889054</v>
      </c>
      <c r="M1166" s="25">
        <f t="shared" si="199"/>
        <v>2.9796018466219385</v>
      </c>
      <c r="N1166" s="152">
        <f>SUM('[1]gastos ctas'!N1166+[2]gctas!N1166+[6]ct!N1166)</f>
        <v>277881334</v>
      </c>
      <c r="O1166" s="25">
        <f t="shared" si="200"/>
        <v>3.0230333189152119</v>
      </c>
      <c r="P1166" s="151">
        <f t="shared" si="194"/>
        <v>8914254666</v>
      </c>
      <c r="R1166" s="152">
        <f>SUM('[1]gastos ctas'!E1166+[2]gctas!E1166+[6]ct!E1166)</f>
        <v>0</v>
      </c>
      <c r="S1166" s="191">
        <f t="shared" si="196"/>
        <v>0</v>
      </c>
    </row>
    <row r="1167" spans="1:19" ht="26.25" x14ac:dyDescent="0.25">
      <c r="A1167" s="147">
        <v>3311403310728</v>
      </c>
      <c r="B1167" s="33" t="s">
        <v>1158</v>
      </c>
      <c r="C1167" s="148"/>
      <c r="D1167" s="149">
        <f>SUM(D1168)</f>
        <v>7542477000</v>
      </c>
      <c r="E1167" s="149">
        <f>SUM(E1168)</f>
        <v>0</v>
      </c>
      <c r="F1167" s="150">
        <f t="shared" si="192"/>
        <v>7542477000</v>
      </c>
      <c r="G1167" s="25">
        <f t="shared" si="197"/>
        <v>2.9191838347758244E-2</v>
      </c>
      <c r="H1167" s="149">
        <f>SUM(H1168)</f>
        <v>0</v>
      </c>
      <c r="I1167" s="151">
        <f t="shared" si="193"/>
        <v>7542477000</v>
      </c>
      <c r="J1167" s="149">
        <f>SUM(J1168)</f>
        <v>71304834</v>
      </c>
      <c r="K1167" s="25">
        <f t="shared" si="198"/>
        <v>0.94537688348270732</v>
      </c>
      <c r="L1167" s="150">
        <f t="shared" si="195"/>
        <v>350445043</v>
      </c>
      <c r="M1167" s="25">
        <f t="shared" si="199"/>
        <v>4.6462858686874355</v>
      </c>
      <c r="N1167" s="149">
        <f>SUM(N1168)</f>
        <v>421749877</v>
      </c>
      <c r="O1167" s="25">
        <f t="shared" si="200"/>
        <v>5.5916627521701425</v>
      </c>
      <c r="P1167" s="151">
        <f t="shared" si="194"/>
        <v>7120727123</v>
      </c>
      <c r="R1167" s="152">
        <f>SUM('[1]gastos ctas'!E1167+[2]gctas!E1167+[6]ct!E1167)</f>
        <v>0</v>
      </c>
      <c r="S1167" s="191">
        <f t="shared" si="196"/>
        <v>0</v>
      </c>
    </row>
    <row r="1168" spans="1:19" ht="26.25" x14ac:dyDescent="0.25">
      <c r="A1168" s="147">
        <v>3311403310728230</v>
      </c>
      <c r="B1168" s="33" t="s">
        <v>1158</v>
      </c>
      <c r="C1168" s="148"/>
      <c r="D1168" s="152">
        <f>SUM('[1]gastos ctas'!D1168+[2]gctas!D1168+[6]ct!D1168)</f>
        <v>7542477000</v>
      </c>
      <c r="E1168" s="152">
        <f>SUM('[1]gastos ctas'!E1168+[2]gctas!E1168+[6]ct!E1168)</f>
        <v>0</v>
      </c>
      <c r="F1168" s="150">
        <f t="shared" si="192"/>
        <v>7542477000</v>
      </c>
      <c r="G1168" s="25">
        <f t="shared" si="197"/>
        <v>2.9191838347758244E-2</v>
      </c>
      <c r="H1168" s="152"/>
      <c r="I1168" s="151">
        <f t="shared" si="193"/>
        <v>7542477000</v>
      </c>
      <c r="J1168" s="152">
        <f>SUM('[1]gastos ctas'!J1168+[2]gctas!J1168+[6]ct!J1168)</f>
        <v>71304834</v>
      </c>
      <c r="K1168" s="25">
        <f t="shared" si="198"/>
        <v>0.94537688348270732</v>
      </c>
      <c r="L1168" s="150">
        <f t="shared" si="195"/>
        <v>350445043</v>
      </c>
      <c r="M1168" s="25">
        <f t="shared" si="199"/>
        <v>4.6462858686874355</v>
      </c>
      <c r="N1168" s="152">
        <f>SUM('[1]gastos ctas'!N1168+[2]gctas!N1168+[6]ct!N1168)</f>
        <v>421749877</v>
      </c>
      <c r="O1168" s="25">
        <f t="shared" si="200"/>
        <v>5.5916627521701425</v>
      </c>
      <c r="P1168" s="151">
        <f t="shared" si="194"/>
        <v>7120727123</v>
      </c>
      <c r="R1168" s="152">
        <f>SUM('[1]gastos ctas'!E1168+[2]gctas!E1168+[6]ct!E1168)</f>
        <v>0</v>
      </c>
      <c r="S1168" s="191">
        <f t="shared" si="196"/>
        <v>0</v>
      </c>
    </row>
    <row r="1169" spans="1:19" ht="26.25" x14ac:dyDescent="0.25">
      <c r="A1169" s="175">
        <v>3311403310733</v>
      </c>
      <c r="B1169" s="33" t="s">
        <v>1159</v>
      </c>
      <c r="C1169" s="148"/>
      <c r="D1169" s="149">
        <f>SUM(D1170)</f>
        <v>900000000</v>
      </c>
      <c r="E1169" s="149">
        <f>SUM(E1170)</f>
        <v>0</v>
      </c>
      <c r="F1169" s="150">
        <f t="shared" si="192"/>
        <v>900000000</v>
      </c>
      <c r="G1169" s="25">
        <f t="shared" si="197"/>
        <v>3.4832926256165471E-3</v>
      </c>
      <c r="H1169" s="149">
        <f>SUM(H1170)</f>
        <v>0</v>
      </c>
      <c r="I1169" s="151">
        <f t="shared" si="193"/>
        <v>900000000</v>
      </c>
      <c r="J1169" s="149">
        <f>SUM(J1170)</f>
        <v>39491437</v>
      </c>
      <c r="K1169" s="25">
        <f t="shared" si="198"/>
        <v>4.3879374444444448</v>
      </c>
      <c r="L1169" s="150">
        <f t="shared" si="195"/>
        <v>494733365</v>
      </c>
      <c r="M1169" s="25">
        <f t="shared" si="199"/>
        <v>54.970373888888894</v>
      </c>
      <c r="N1169" s="149">
        <f>SUM(N1170)</f>
        <v>534224802</v>
      </c>
      <c r="O1169" s="25">
        <f t="shared" si="200"/>
        <v>59.358311333333333</v>
      </c>
      <c r="P1169" s="151">
        <f t="shared" si="194"/>
        <v>365775198</v>
      </c>
      <c r="R1169" s="152">
        <f>SUM('[1]gastos ctas'!E1169+[2]gctas!E1169+[6]ct!E1169)</f>
        <v>0</v>
      </c>
      <c r="S1169" s="191">
        <f t="shared" si="196"/>
        <v>0</v>
      </c>
    </row>
    <row r="1170" spans="1:19" ht="26.25" x14ac:dyDescent="0.25">
      <c r="A1170" s="175">
        <v>3311403310733230</v>
      </c>
      <c r="B1170" s="33" t="s">
        <v>1159</v>
      </c>
      <c r="C1170" s="148"/>
      <c r="D1170" s="152">
        <f>SUM('[1]gastos ctas'!D1170+[2]gctas!D1170+[6]ct!D1170)</f>
        <v>900000000</v>
      </c>
      <c r="E1170" s="152">
        <f>SUM('[1]gastos ctas'!E1170+[2]gctas!E1170+[6]ct!E1170)</f>
        <v>0</v>
      </c>
      <c r="F1170" s="150">
        <f t="shared" si="192"/>
        <v>900000000</v>
      </c>
      <c r="G1170" s="25">
        <f t="shared" si="197"/>
        <v>3.4832926256165471E-3</v>
      </c>
      <c r="H1170" s="152"/>
      <c r="I1170" s="151">
        <f t="shared" si="193"/>
        <v>900000000</v>
      </c>
      <c r="J1170" s="152">
        <f>SUM('[1]gastos ctas'!J1170+[2]gctas!J1170+[6]ct!J1170)</f>
        <v>39491437</v>
      </c>
      <c r="K1170" s="25">
        <f t="shared" si="198"/>
        <v>4.3879374444444448</v>
      </c>
      <c r="L1170" s="150">
        <f t="shared" si="195"/>
        <v>494733365</v>
      </c>
      <c r="M1170" s="25">
        <f t="shared" si="199"/>
        <v>54.970373888888894</v>
      </c>
      <c r="N1170" s="152">
        <f>SUM('[1]gastos ctas'!N1170+[2]gctas!N1170+[6]ct!N1170)</f>
        <v>534224802</v>
      </c>
      <c r="O1170" s="25">
        <f t="shared" si="200"/>
        <v>59.358311333333333</v>
      </c>
      <c r="P1170" s="151">
        <f t="shared" si="194"/>
        <v>365775198</v>
      </c>
      <c r="R1170" s="152">
        <f>SUM('[1]gastos ctas'!E1170+[2]gctas!E1170+[6]ct!E1170)</f>
        <v>0</v>
      </c>
      <c r="S1170" s="191">
        <f t="shared" si="196"/>
        <v>0</v>
      </c>
    </row>
    <row r="1171" spans="1:19" ht="26.25" x14ac:dyDescent="0.25">
      <c r="A1171" s="147">
        <v>3311403310744</v>
      </c>
      <c r="B1171" s="33" t="s">
        <v>1160</v>
      </c>
      <c r="C1171" s="148"/>
      <c r="D1171" s="149">
        <f>SUM(D1172)</f>
        <v>450000000</v>
      </c>
      <c r="E1171" s="149">
        <f>SUM(E1172)</f>
        <v>0</v>
      </c>
      <c r="F1171" s="150">
        <f t="shared" si="192"/>
        <v>450000000</v>
      </c>
      <c r="G1171" s="25">
        <f t="shared" si="197"/>
        <v>1.7416463128082735E-3</v>
      </c>
      <c r="H1171" s="149">
        <f>SUM(H1172)</f>
        <v>0</v>
      </c>
      <c r="I1171" s="151">
        <f t="shared" si="193"/>
        <v>450000000</v>
      </c>
      <c r="J1171" s="149">
        <f>SUM(J1172)</f>
        <v>480000</v>
      </c>
      <c r="K1171" s="25">
        <f t="shared" si="198"/>
        <v>0.10666666666666667</v>
      </c>
      <c r="L1171" s="150">
        <f t="shared" si="195"/>
        <v>52320000</v>
      </c>
      <c r="M1171" s="25">
        <f t="shared" si="199"/>
        <v>11.626666666666667</v>
      </c>
      <c r="N1171" s="149">
        <f>SUM(N1172)</f>
        <v>52800000</v>
      </c>
      <c r="O1171" s="25">
        <f t="shared" si="200"/>
        <v>11.733333333333333</v>
      </c>
      <c r="P1171" s="151">
        <f t="shared" si="194"/>
        <v>397200000</v>
      </c>
      <c r="R1171" s="152">
        <f>SUM('[1]gastos ctas'!E1171+[2]gctas!E1171+[6]ct!E1171)</f>
        <v>0</v>
      </c>
      <c r="S1171" s="191">
        <f t="shared" si="196"/>
        <v>0</v>
      </c>
    </row>
    <row r="1172" spans="1:19" ht="26.25" x14ac:dyDescent="0.25">
      <c r="A1172" s="147">
        <v>3311403310744230</v>
      </c>
      <c r="B1172" s="33" t="s">
        <v>1160</v>
      </c>
      <c r="C1172" s="148"/>
      <c r="D1172" s="152">
        <f>SUM('[1]gastos ctas'!D1172+[2]gctas!D1172+[6]ct!D1172)</f>
        <v>450000000</v>
      </c>
      <c r="E1172" s="152">
        <f>SUM('[1]gastos ctas'!E1172+[2]gctas!E1172+[6]ct!E1172)</f>
        <v>0</v>
      </c>
      <c r="F1172" s="150">
        <f t="shared" si="192"/>
        <v>450000000</v>
      </c>
      <c r="G1172" s="25">
        <f t="shared" si="197"/>
        <v>1.7416463128082735E-3</v>
      </c>
      <c r="H1172" s="152"/>
      <c r="I1172" s="151">
        <f t="shared" si="193"/>
        <v>450000000</v>
      </c>
      <c r="J1172" s="152">
        <f>SUM('[1]gastos ctas'!J1172+[2]gctas!J1172+[6]ct!J1172)</f>
        <v>480000</v>
      </c>
      <c r="K1172" s="25">
        <f t="shared" si="198"/>
        <v>0.10666666666666667</v>
      </c>
      <c r="L1172" s="150">
        <f t="shared" si="195"/>
        <v>52320000</v>
      </c>
      <c r="M1172" s="25">
        <f t="shared" si="199"/>
        <v>11.626666666666667</v>
      </c>
      <c r="N1172" s="152">
        <f>SUM('[1]gastos ctas'!N1172+[2]gctas!N1172+[6]ct!N1172)</f>
        <v>52800000</v>
      </c>
      <c r="O1172" s="25">
        <f t="shared" si="200"/>
        <v>11.733333333333333</v>
      </c>
      <c r="P1172" s="151">
        <f t="shared" si="194"/>
        <v>397200000</v>
      </c>
      <c r="R1172" s="152">
        <f>SUM('[1]gastos ctas'!E1172+[2]gctas!E1172+[6]ct!E1172)</f>
        <v>0</v>
      </c>
      <c r="S1172" s="191">
        <f t="shared" si="196"/>
        <v>0</v>
      </c>
    </row>
    <row r="1173" spans="1:19" ht="26.25" x14ac:dyDescent="0.25">
      <c r="A1173" s="147">
        <v>3311403310750</v>
      </c>
      <c r="B1173" s="33" t="s">
        <v>1161</v>
      </c>
      <c r="C1173" s="148"/>
      <c r="D1173" s="149">
        <f>SUM(D1174)</f>
        <v>86565072000</v>
      </c>
      <c r="E1173" s="149">
        <f>SUM(E1174)</f>
        <v>218290374</v>
      </c>
      <c r="F1173" s="150">
        <f t="shared" si="192"/>
        <v>86783362374</v>
      </c>
      <c r="G1173" s="25">
        <f t="shared" si="197"/>
        <v>0.33587982909284747</v>
      </c>
      <c r="H1173" s="149">
        <f>SUM(H1174)</f>
        <v>0</v>
      </c>
      <c r="I1173" s="151">
        <f t="shared" si="193"/>
        <v>86783362374</v>
      </c>
      <c r="J1173" s="149">
        <f>SUM(J1174)</f>
        <v>4323523632</v>
      </c>
      <c r="K1173" s="25">
        <f t="shared" si="198"/>
        <v>4.9819729424257861</v>
      </c>
      <c r="L1173" s="150">
        <f t="shared" si="195"/>
        <v>12578104898</v>
      </c>
      <c r="M1173" s="25">
        <f t="shared" si="199"/>
        <v>14.493682376344935</v>
      </c>
      <c r="N1173" s="149">
        <f>SUM(N1174)</f>
        <v>16901628530</v>
      </c>
      <c r="O1173" s="25">
        <f t="shared" si="200"/>
        <v>19.47565531877072</v>
      </c>
      <c r="P1173" s="151">
        <f t="shared" si="194"/>
        <v>69881733844</v>
      </c>
      <c r="R1173" s="152">
        <f>SUM('[1]gastos ctas'!E1173+[2]gctas!E1173+[6]ct!E1173)</f>
        <v>218290374</v>
      </c>
      <c r="S1173" s="191">
        <f t="shared" si="196"/>
        <v>0</v>
      </c>
    </row>
    <row r="1174" spans="1:19" ht="26.25" x14ac:dyDescent="0.25">
      <c r="A1174" s="147">
        <v>3311403310750230</v>
      </c>
      <c r="B1174" s="33" t="s">
        <v>1161</v>
      </c>
      <c r="C1174" s="148"/>
      <c r="D1174" s="152">
        <f>SUM('[1]gastos ctas'!D1174+[2]gctas!D1174+[6]ct!D1174)</f>
        <v>86565072000</v>
      </c>
      <c r="E1174" s="152">
        <f>SUM('[1]gastos ctas'!E1174+[2]gctas!E1174+[6]ct!E1174)</f>
        <v>218290374</v>
      </c>
      <c r="F1174" s="150">
        <f t="shared" si="192"/>
        <v>86783362374</v>
      </c>
      <c r="G1174" s="25">
        <f t="shared" si="197"/>
        <v>0.33587982909284747</v>
      </c>
      <c r="H1174" s="152"/>
      <c r="I1174" s="151">
        <f t="shared" si="193"/>
        <v>86783362374</v>
      </c>
      <c r="J1174" s="152">
        <f>SUM('[1]gastos ctas'!J1174+[2]gctas!J1174+[6]ct!J1174)</f>
        <v>4323523632</v>
      </c>
      <c r="K1174" s="25">
        <f t="shared" si="198"/>
        <v>4.9819729424257861</v>
      </c>
      <c r="L1174" s="150">
        <f t="shared" si="195"/>
        <v>12578104898</v>
      </c>
      <c r="M1174" s="25">
        <f t="shared" si="199"/>
        <v>14.493682376344935</v>
      </c>
      <c r="N1174" s="152">
        <f>SUM('[1]gastos ctas'!N1174+[2]gctas!N1174+[6]ct!N1174)</f>
        <v>16901628530</v>
      </c>
      <c r="O1174" s="25">
        <f t="shared" si="200"/>
        <v>19.47565531877072</v>
      </c>
      <c r="P1174" s="151">
        <f t="shared" si="194"/>
        <v>69881733844</v>
      </c>
      <c r="R1174" s="152">
        <f>SUM('[1]gastos ctas'!E1174+[2]gctas!E1174+[6]ct!E1174)</f>
        <v>218290374</v>
      </c>
      <c r="S1174" s="191">
        <f t="shared" si="196"/>
        <v>0</v>
      </c>
    </row>
    <row r="1175" spans="1:19" ht="26.25" x14ac:dyDescent="0.25">
      <c r="A1175" s="147">
        <v>3311403310758</v>
      </c>
      <c r="B1175" s="33" t="s">
        <v>1162</v>
      </c>
      <c r="C1175" s="148"/>
      <c r="D1175" s="149">
        <f>SUM(D1176)</f>
        <v>99662995000</v>
      </c>
      <c r="E1175" s="149">
        <f>SUM(E1176)</f>
        <v>9361817553</v>
      </c>
      <c r="F1175" s="150">
        <f t="shared" si="192"/>
        <v>109024812553</v>
      </c>
      <c r="G1175" s="25">
        <f t="shared" si="197"/>
        <v>0.42196147286121255</v>
      </c>
      <c r="H1175" s="149">
        <f>SUM(H1176)</f>
        <v>0</v>
      </c>
      <c r="I1175" s="151">
        <f t="shared" si="193"/>
        <v>109024812553</v>
      </c>
      <c r="J1175" s="149">
        <f>SUM(J1176)</f>
        <v>15456014964</v>
      </c>
      <c r="K1175" s="25">
        <f t="shared" si="198"/>
        <v>14.176603107193053</v>
      </c>
      <c r="L1175" s="150">
        <f t="shared" si="195"/>
        <v>1966547567</v>
      </c>
      <c r="M1175" s="25">
        <f t="shared" si="199"/>
        <v>1.8037614749798414</v>
      </c>
      <c r="N1175" s="149">
        <f>SUM(N1176)</f>
        <v>17422562531</v>
      </c>
      <c r="O1175" s="25">
        <f t="shared" si="200"/>
        <v>15.980364582172896</v>
      </c>
      <c r="P1175" s="151">
        <f t="shared" si="194"/>
        <v>91602250022</v>
      </c>
      <c r="R1175" s="152">
        <f>SUM('[1]gastos ctas'!E1175+[2]gctas!E1175+[6]ct!E1175)</f>
        <v>9361817553</v>
      </c>
      <c r="S1175" s="191">
        <f t="shared" si="196"/>
        <v>0</v>
      </c>
    </row>
    <row r="1176" spans="1:19" ht="26.25" x14ac:dyDescent="0.25">
      <c r="A1176" s="147">
        <v>3311403310758230</v>
      </c>
      <c r="B1176" s="33" t="s">
        <v>1162</v>
      </c>
      <c r="C1176" s="148"/>
      <c r="D1176" s="152">
        <f>SUM('[1]gastos ctas'!D1176+[2]gctas!D1176+[6]ct!D1176)</f>
        <v>99662995000</v>
      </c>
      <c r="E1176" s="152">
        <f>SUM('[1]gastos ctas'!E1176+[2]gctas!E1176+[6]ct!E1176)</f>
        <v>9361817553</v>
      </c>
      <c r="F1176" s="150">
        <f t="shared" si="192"/>
        <v>109024812553</v>
      </c>
      <c r="G1176" s="25">
        <f t="shared" si="197"/>
        <v>0.42196147286121255</v>
      </c>
      <c r="H1176" s="152"/>
      <c r="I1176" s="151">
        <f t="shared" si="193"/>
        <v>109024812553</v>
      </c>
      <c r="J1176" s="152">
        <f>SUM('[1]gastos ctas'!J1176+[2]gctas!J1176+[6]ct!J1176)</f>
        <v>15456014964</v>
      </c>
      <c r="K1176" s="25">
        <f t="shared" si="198"/>
        <v>14.176603107193053</v>
      </c>
      <c r="L1176" s="150">
        <f t="shared" si="195"/>
        <v>1966547567</v>
      </c>
      <c r="M1176" s="25">
        <f t="shared" si="199"/>
        <v>1.8037614749798414</v>
      </c>
      <c r="N1176" s="152">
        <f>SUM('[1]gastos ctas'!N1176+[2]gctas!N1176+[6]ct!N1176)</f>
        <v>17422562531</v>
      </c>
      <c r="O1176" s="25">
        <f t="shared" si="200"/>
        <v>15.980364582172896</v>
      </c>
      <c r="P1176" s="151">
        <f t="shared" si="194"/>
        <v>91602250022</v>
      </c>
      <c r="R1176" s="152">
        <f>SUM('[1]gastos ctas'!E1176+[2]gctas!E1176+[6]ct!E1176)</f>
        <v>9361817553</v>
      </c>
      <c r="S1176" s="191">
        <f t="shared" si="196"/>
        <v>0</v>
      </c>
    </row>
    <row r="1177" spans="1:19" x14ac:dyDescent="0.25">
      <c r="A1177" s="147">
        <v>3311403310761</v>
      </c>
      <c r="B1177" s="33" t="s">
        <v>1163</v>
      </c>
      <c r="C1177" s="148"/>
      <c r="D1177" s="149">
        <f>SUM(D1178)</f>
        <v>837621000</v>
      </c>
      <c r="E1177" s="149">
        <f>SUM(E1178)</f>
        <v>289064000</v>
      </c>
      <c r="F1177" s="150">
        <f t="shared" ref="F1177:F1240" si="201">SUM(D1177+E1177)</f>
        <v>1126685000</v>
      </c>
      <c r="G1177" s="25">
        <f t="shared" si="197"/>
        <v>4.3606372798808664E-3</v>
      </c>
      <c r="H1177" s="149">
        <f>SUM(H1178)</f>
        <v>0</v>
      </c>
      <c r="I1177" s="151">
        <f t="shared" si="193"/>
        <v>1126685000</v>
      </c>
      <c r="J1177" s="149">
        <f>SUM(J1178)</f>
        <v>45779667</v>
      </c>
      <c r="K1177" s="25">
        <f t="shared" si="198"/>
        <v>4.0632179358028191</v>
      </c>
      <c r="L1177" s="150">
        <f t="shared" si="195"/>
        <v>673810333</v>
      </c>
      <c r="M1177" s="25">
        <f t="shared" si="199"/>
        <v>59.804677704948581</v>
      </c>
      <c r="N1177" s="149">
        <f>SUM(N1178)</f>
        <v>719590000</v>
      </c>
      <c r="O1177" s="25">
        <f t="shared" si="200"/>
        <v>63.867895640751406</v>
      </c>
      <c r="P1177" s="151">
        <f t="shared" si="194"/>
        <v>407095000</v>
      </c>
      <c r="R1177" s="152">
        <f>SUM('[1]gastos ctas'!E1177+[2]gctas!E1177+[6]ct!E1177)</f>
        <v>289064000</v>
      </c>
      <c r="S1177" s="191">
        <f t="shared" si="196"/>
        <v>0</v>
      </c>
    </row>
    <row r="1178" spans="1:19" x14ac:dyDescent="0.25">
      <c r="A1178" s="147">
        <v>3311403310761230</v>
      </c>
      <c r="B1178" s="33" t="s">
        <v>1163</v>
      </c>
      <c r="C1178" s="148"/>
      <c r="D1178" s="152">
        <f>SUM('[1]gastos ctas'!D1178+[2]gctas!D1178+[6]ct!D1178)</f>
        <v>837621000</v>
      </c>
      <c r="E1178" s="152">
        <f>SUM('[1]gastos ctas'!E1178+[2]gctas!E1178+[6]ct!E1178)</f>
        <v>289064000</v>
      </c>
      <c r="F1178" s="150">
        <f t="shared" si="201"/>
        <v>1126685000</v>
      </c>
      <c r="G1178" s="25">
        <f t="shared" si="197"/>
        <v>4.3606372798808664E-3</v>
      </c>
      <c r="H1178" s="152"/>
      <c r="I1178" s="151">
        <f t="shared" ref="I1178:I1241" si="202">SUM(F1178-H1178)</f>
        <v>1126685000</v>
      </c>
      <c r="J1178" s="152">
        <f>SUM('[1]gastos ctas'!J1178+[2]gctas!J1178+[6]ct!J1178)</f>
        <v>45779667</v>
      </c>
      <c r="K1178" s="25">
        <f t="shared" si="198"/>
        <v>4.0632179358028191</v>
      </c>
      <c r="L1178" s="150">
        <f t="shared" si="195"/>
        <v>673810333</v>
      </c>
      <c r="M1178" s="25">
        <f t="shared" si="199"/>
        <v>59.804677704948581</v>
      </c>
      <c r="N1178" s="152">
        <f>SUM('[1]gastos ctas'!N1178+[2]gctas!N1178+[6]ct!N1178)</f>
        <v>719590000</v>
      </c>
      <c r="O1178" s="25">
        <f t="shared" si="200"/>
        <v>63.867895640751406</v>
      </c>
      <c r="P1178" s="151">
        <f t="shared" si="194"/>
        <v>407095000</v>
      </c>
      <c r="R1178" s="152">
        <f>SUM('[1]gastos ctas'!E1178+[2]gctas!E1178+[6]ct!E1178)</f>
        <v>289064000</v>
      </c>
      <c r="S1178" s="191">
        <f t="shared" si="196"/>
        <v>0</v>
      </c>
    </row>
    <row r="1179" spans="1:19" x14ac:dyDescent="0.25">
      <c r="A1179" s="147">
        <v>3311403310765</v>
      </c>
      <c r="B1179" s="33" t="s">
        <v>1164</v>
      </c>
      <c r="C1179" s="148"/>
      <c r="D1179" s="149">
        <f>SUM(D1180)</f>
        <v>3427154000</v>
      </c>
      <c r="E1179" s="149">
        <f>SUM(E1180)</f>
        <v>0</v>
      </c>
      <c r="F1179" s="150">
        <f t="shared" si="201"/>
        <v>3427154000</v>
      </c>
      <c r="G1179" s="25">
        <f t="shared" si="197"/>
        <v>1.3264200283391391E-2</v>
      </c>
      <c r="H1179" s="149">
        <f>SUM(H1180)</f>
        <v>0</v>
      </c>
      <c r="I1179" s="151">
        <f t="shared" si="202"/>
        <v>3427154000</v>
      </c>
      <c r="J1179" s="149">
        <f>SUM(J1180)</f>
        <v>293483827</v>
      </c>
      <c r="K1179" s="25">
        <f t="shared" si="198"/>
        <v>8.5634852416903353</v>
      </c>
      <c r="L1179" s="150">
        <f t="shared" si="195"/>
        <v>2904730173</v>
      </c>
      <c r="M1179" s="25">
        <f t="shared" si="199"/>
        <v>84.756336394571122</v>
      </c>
      <c r="N1179" s="149">
        <f>SUM(N1180)</f>
        <v>3198214000</v>
      </c>
      <c r="O1179" s="25">
        <f t="shared" si="200"/>
        <v>93.319821636261452</v>
      </c>
      <c r="P1179" s="151">
        <f t="shared" si="194"/>
        <v>228940000</v>
      </c>
      <c r="R1179" s="152">
        <f>SUM('[1]gastos ctas'!E1179+[2]gctas!E1179+[6]ct!E1179)</f>
        <v>0</v>
      </c>
      <c r="S1179" s="191">
        <f t="shared" si="196"/>
        <v>0</v>
      </c>
    </row>
    <row r="1180" spans="1:19" x14ac:dyDescent="0.25">
      <c r="A1180" s="147">
        <v>3311403310765230</v>
      </c>
      <c r="B1180" s="33" t="s">
        <v>1164</v>
      </c>
      <c r="C1180" s="148"/>
      <c r="D1180" s="152">
        <f>SUM('[1]gastos ctas'!D1180+[2]gctas!D1180+[6]ct!D1180)</f>
        <v>3427154000</v>
      </c>
      <c r="E1180" s="152">
        <f>SUM('[1]gastos ctas'!E1180+[2]gctas!E1180+[6]ct!E1180)</f>
        <v>0</v>
      </c>
      <c r="F1180" s="150">
        <f t="shared" si="201"/>
        <v>3427154000</v>
      </c>
      <c r="G1180" s="25">
        <f t="shared" si="197"/>
        <v>1.3264200283391391E-2</v>
      </c>
      <c r="H1180" s="152"/>
      <c r="I1180" s="151">
        <f t="shared" si="202"/>
        <v>3427154000</v>
      </c>
      <c r="J1180" s="152">
        <f>SUM('[1]gastos ctas'!J1180+[2]gctas!J1180+[6]ct!J1180)</f>
        <v>293483827</v>
      </c>
      <c r="K1180" s="25">
        <f t="shared" si="198"/>
        <v>8.5634852416903353</v>
      </c>
      <c r="L1180" s="150">
        <f t="shared" si="195"/>
        <v>2904730173</v>
      </c>
      <c r="M1180" s="25">
        <f t="shared" si="199"/>
        <v>84.756336394571122</v>
      </c>
      <c r="N1180" s="152">
        <f>SUM('[1]gastos ctas'!N1180+[2]gctas!N1180+[6]ct!N1180)</f>
        <v>3198214000</v>
      </c>
      <c r="O1180" s="25">
        <f t="shared" si="200"/>
        <v>93.319821636261452</v>
      </c>
      <c r="P1180" s="151">
        <f t="shared" si="194"/>
        <v>228940000</v>
      </c>
      <c r="R1180" s="152">
        <f>SUM('[1]gastos ctas'!E1180+[2]gctas!E1180+[6]ct!E1180)</f>
        <v>0</v>
      </c>
      <c r="S1180" s="191">
        <f t="shared" si="196"/>
        <v>0</v>
      </c>
    </row>
    <row r="1181" spans="1:19" ht="26.25" x14ac:dyDescent="0.25">
      <c r="A1181" s="175">
        <v>3311403310784</v>
      </c>
      <c r="B1181" s="33" t="s">
        <v>1165</v>
      </c>
      <c r="C1181" s="148"/>
      <c r="D1181" s="149">
        <f>SUM(D1182)</f>
        <v>1870000000</v>
      </c>
      <c r="E1181" s="149">
        <f>SUM(E1182)</f>
        <v>0</v>
      </c>
      <c r="F1181" s="150">
        <f t="shared" si="201"/>
        <v>1870000000</v>
      </c>
      <c r="G1181" s="25">
        <f t="shared" si="197"/>
        <v>7.2375080110032696E-3</v>
      </c>
      <c r="H1181" s="149">
        <f>SUM(H1182)</f>
        <v>0</v>
      </c>
      <c r="I1181" s="151">
        <f t="shared" si="202"/>
        <v>1870000000</v>
      </c>
      <c r="J1181" s="149">
        <f>SUM(J1182)</f>
        <v>318536940</v>
      </c>
      <c r="K1181" s="25">
        <f t="shared" si="198"/>
        <v>17.034060962566844</v>
      </c>
      <c r="L1181" s="150">
        <f t="shared" si="195"/>
        <v>713952000</v>
      </c>
      <c r="M1181" s="25">
        <f t="shared" si="199"/>
        <v>38.179251336898396</v>
      </c>
      <c r="N1181" s="149">
        <f>SUM(N1182)</f>
        <v>1032488940</v>
      </c>
      <c r="O1181" s="25">
        <f t="shared" si="200"/>
        <v>55.213312299465244</v>
      </c>
      <c r="P1181" s="151">
        <f t="shared" si="194"/>
        <v>837511060</v>
      </c>
      <c r="R1181" s="152">
        <f>SUM('[1]gastos ctas'!E1181+[2]gctas!E1181+[6]ct!E1181)</f>
        <v>0</v>
      </c>
      <c r="S1181" s="191">
        <f t="shared" si="196"/>
        <v>0</v>
      </c>
    </row>
    <row r="1182" spans="1:19" ht="26.25" x14ac:dyDescent="0.25">
      <c r="A1182" s="175">
        <v>3311403310784230</v>
      </c>
      <c r="B1182" s="33" t="s">
        <v>1165</v>
      </c>
      <c r="C1182" s="148"/>
      <c r="D1182" s="152">
        <f>SUM('[1]gastos ctas'!D1182+[2]gctas!D1182+[6]ct!D1182)</f>
        <v>1870000000</v>
      </c>
      <c r="E1182" s="152">
        <f>SUM('[1]gastos ctas'!E1182+[2]gctas!E1182+[6]ct!E1182)</f>
        <v>0</v>
      </c>
      <c r="F1182" s="150">
        <f t="shared" si="201"/>
        <v>1870000000</v>
      </c>
      <c r="G1182" s="25">
        <f t="shared" si="197"/>
        <v>7.2375080110032696E-3</v>
      </c>
      <c r="H1182" s="152"/>
      <c r="I1182" s="151">
        <f t="shared" si="202"/>
        <v>1870000000</v>
      </c>
      <c r="J1182" s="152">
        <f>SUM('[1]gastos ctas'!J1182+[2]gctas!J1182+[6]ct!J1182)</f>
        <v>318536940</v>
      </c>
      <c r="K1182" s="25">
        <f t="shared" si="198"/>
        <v>17.034060962566844</v>
      </c>
      <c r="L1182" s="150">
        <f t="shared" si="195"/>
        <v>713952000</v>
      </c>
      <c r="M1182" s="25">
        <f t="shared" si="199"/>
        <v>38.179251336898396</v>
      </c>
      <c r="N1182" s="152">
        <f>SUM('[1]gastos ctas'!N1182+[2]gctas!N1182+[6]ct!N1182)</f>
        <v>1032488940</v>
      </c>
      <c r="O1182" s="25">
        <f t="shared" si="200"/>
        <v>55.213312299465244</v>
      </c>
      <c r="P1182" s="151">
        <f t="shared" si="194"/>
        <v>837511060</v>
      </c>
      <c r="R1182" s="152">
        <f>SUM('[1]gastos ctas'!E1182+[2]gctas!E1182+[6]ct!E1182)</f>
        <v>0</v>
      </c>
      <c r="S1182" s="191">
        <f t="shared" si="196"/>
        <v>0</v>
      </c>
    </row>
    <row r="1183" spans="1:19" ht="26.25" x14ac:dyDescent="0.25">
      <c r="A1183" s="147">
        <v>3311403310791</v>
      </c>
      <c r="B1183" s="33" t="s">
        <v>1166</v>
      </c>
      <c r="C1183" s="148"/>
      <c r="D1183" s="149">
        <f>SUM(D1184)</f>
        <v>2896578000</v>
      </c>
      <c r="E1183" s="149">
        <f>SUM(E1184)</f>
        <v>402422000</v>
      </c>
      <c r="F1183" s="150">
        <f t="shared" si="201"/>
        <v>3299000000</v>
      </c>
      <c r="G1183" s="25">
        <f t="shared" si="197"/>
        <v>1.2768202635454433E-2</v>
      </c>
      <c r="H1183" s="149">
        <f>SUM(H1184)</f>
        <v>0</v>
      </c>
      <c r="I1183" s="151">
        <f t="shared" si="202"/>
        <v>3299000000</v>
      </c>
      <c r="J1183" s="149">
        <f>SUM(J1184)</f>
        <v>479193627</v>
      </c>
      <c r="K1183" s="25">
        <f t="shared" si="198"/>
        <v>14.525420642618975</v>
      </c>
      <c r="L1183" s="150">
        <f t="shared" si="195"/>
        <v>2189977612</v>
      </c>
      <c r="M1183" s="25">
        <f t="shared" si="199"/>
        <v>66.383074022431046</v>
      </c>
      <c r="N1183" s="149">
        <f>SUM(N1184)</f>
        <v>2669171239</v>
      </c>
      <c r="O1183" s="25">
        <f t="shared" si="200"/>
        <v>80.908494665050014</v>
      </c>
      <c r="P1183" s="151">
        <f t="shared" si="194"/>
        <v>629828761</v>
      </c>
      <c r="R1183" s="152">
        <f>SUM('[1]gastos ctas'!E1183+[2]gctas!E1183+[6]ct!E1183)</f>
        <v>402422000</v>
      </c>
      <c r="S1183" s="191">
        <f t="shared" si="196"/>
        <v>0</v>
      </c>
    </row>
    <row r="1184" spans="1:19" ht="26.25" x14ac:dyDescent="0.25">
      <c r="A1184" s="147">
        <v>3311403310791230</v>
      </c>
      <c r="B1184" s="33" t="s">
        <v>1166</v>
      </c>
      <c r="C1184" s="148"/>
      <c r="D1184" s="152">
        <f>SUM('[1]gastos ctas'!D1184+[2]gctas!D1184+[6]ct!D1184)</f>
        <v>2896578000</v>
      </c>
      <c r="E1184" s="152">
        <f>SUM('[1]gastos ctas'!E1184+[2]gctas!E1184+[6]ct!E1184)</f>
        <v>402422000</v>
      </c>
      <c r="F1184" s="150">
        <f t="shared" si="201"/>
        <v>3299000000</v>
      </c>
      <c r="G1184" s="25">
        <f t="shared" si="197"/>
        <v>1.2768202635454433E-2</v>
      </c>
      <c r="H1184" s="152"/>
      <c r="I1184" s="151">
        <f t="shared" si="202"/>
        <v>3299000000</v>
      </c>
      <c r="J1184" s="152">
        <f>SUM('[1]gastos ctas'!J1184+[2]gctas!J1184+[6]ct!J1184)</f>
        <v>479193627</v>
      </c>
      <c r="K1184" s="25">
        <f t="shared" si="198"/>
        <v>14.525420642618975</v>
      </c>
      <c r="L1184" s="150">
        <f t="shared" si="195"/>
        <v>2189977612</v>
      </c>
      <c r="M1184" s="25">
        <f t="shared" si="199"/>
        <v>66.383074022431046</v>
      </c>
      <c r="N1184" s="152">
        <f>SUM('[1]gastos ctas'!N1184+[2]gctas!N1184+[6]ct!N1184)</f>
        <v>2669171239</v>
      </c>
      <c r="O1184" s="25">
        <f t="shared" si="200"/>
        <v>80.908494665050014</v>
      </c>
      <c r="P1184" s="151">
        <f t="shared" ref="P1184:P1247" si="203">SUM(F1184-N1184)</f>
        <v>629828761</v>
      </c>
      <c r="R1184" s="152">
        <f>SUM('[1]gastos ctas'!E1184+[2]gctas!E1184+[6]ct!E1184)</f>
        <v>402422000</v>
      </c>
      <c r="S1184" s="191">
        <f t="shared" si="196"/>
        <v>0</v>
      </c>
    </row>
    <row r="1185" spans="1:19" ht="26.25" x14ac:dyDescent="0.25">
      <c r="A1185" s="175">
        <v>3311403310794</v>
      </c>
      <c r="B1185" s="33" t="s">
        <v>1167</v>
      </c>
      <c r="C1185" s="148"/>
      <c r="D1185" s="149">
        <f>SUM(D1186)</f>
        <v>1292000000</v>
      </c>
      <c r="E1185" s="149">
        <f>SUM(E1186)</f>
        <v>0</v>
      </c>
      <c r="F1185" s="150">
        <f t="shared" si="201"/>
        <v>1292000000</v>
      </c>
      <c r="G1185" s="25">
        <f t="shared" si="197"/>
        <v>5.0004600803295321E-3</v>
      </c>
      <c r="H1185" s="149">
        <f>SUM(H1186)</f>
        <v>0</v>
      </c>
      <c r="I1185" s="151">
        <f t="shared" si="202"/>
        <v>1292000000</v>
      </c>
      <c r="J1185" s="149">
        <f>SUM(J1186)</f>
        <v>112112145</v>
      </c>
      <c r="K1185" s="25">
        <f t="shared" si="198"/>
        <v>8.6774106037151704</v>
      </c>
      <c r="L1185" s="150">
        <f t="shared" ref="L1185:L1248" si="204">SUM(N1185-J1185)</f>
        <v>485543621</v>
      </c>
      <c r="M1185" s="25">
        <f t="shared" si="199"/>
        <v>37.580775619195045</v>
      </c>
      <c r="N1185" s="149">
        <f>SUM(N1186)</f>
        <v>597655766</v>
      </c>
      <c r="O1185" s="25">
        <f t="shared" si="200"/>
        <v>46.258186222910219</v>
      </c>
      <c r="P1185" s="151">
        <f t="shared" si="203"/>
        <v>694344234</v>
      </c>
      <c r="R1185" s="152">
        <f>SUM('[1]gastos ctas'!E1185+[2]gctas!E1185+[6]ct!E1185)</f>
        <v>0</v>
      </c>
      <c r="S1185" s="191">
        <f t="shared" si="196"/>
        <v>0</v>
      </c>
    </row>
    <row r="1186" spans="1:19" ht="26.25" x14ac:dyDescent="0.25">
      <c r="A1186" s="175">
        <v>3311403310794230</v>
      </c>
      <c r="B1186" s="33" t="s">
        <v>1167</v>
      </c>
      <c r="C1186" s="148"/>
      <c r="D1186" s="152">
        <f>SUM('[1]gastos ctas'!D1186+[2]gctas!D1186+[6]ct!D1186)</f>
        <v>1292000000</v>
      </c>
      <c r="E1186" s="152">
        <f>SUM('[1]gastos ctas'!E1186+[2]gctas!E1186+[6]ct!E1186)</f>
        <v>0</v>
      </c>
      <c r="F1186" s="150">
        <f t="shared" si="201"/>
        <v>1292000000</v>
      </c>
      <c r="G1186" s="25">
        <f t="shared" si="197"/>
        <v>5.0004600803295321E-3</v>
      </c>
      <c r="H1186" s="152"/>
      <c r="I1186" s="151">
        <f t="shared" si="202"/>
        <v>1292000000</v>
      </c>
      <c r="J1186" s="152">
        <f>SUM('[1]gastos ctas'!J1186+[2]gctas!J1186+[6]ct!J1186)</f>
        <v>112112145</v>
      </c>
      <c r="K1186" s="25">
        <f t="shared" si="198"/>
        <v>8.6774106037151704</v>
      </c>
      <c r="L1186" s="150">
        <f t="shared" si="204"/>
        <v>485543621</v>
      </c>
      <c r="M1186" s="25">
        <f t="shared" si="199"/>
        <v>37.580775619195045</v>
      </c>
      <c r="N1186" s="152">
        <f>SUM('[1]gastos ctas'!N1186+[2]gctas!N1186+[6]ct!N1186)</f>
        <v>597655766</v>
      </c>
      <c r="O1186" s="25">
        <f t="shared" si="200"/>
        <v>46.258186222910219</v>
      </c>
      <c r="P1186" s="151">
        <f t="shared" si="203"/>
        <v>694344234</v>
      </c>
      <c r="R1186" s="152">
        <f>SUM('[1]gastos ctas'!E1186+[2]gctas!E1186+[6]ct!E1186)</f>
        <v>0</v>
      </c>
      <c r="S1186" s="191">
        <f t="shared" si="196"/>
        <v>0</v>
      </c>
    </row>
    <row r="1187" spans="1:19" ht="26.25" x14ac:dyDescent="0.25">
      <c r="A1187" s="147">
        <v>3311403310800</v>
      </c>
      <c r="B1187" s="33" t="s">
        <v>1168</v>
      </c>
      <c r="C1187" s="148"/>
      <c r="D1187" s="149">
        <f>SUM(D1188)</f>
        <v>1020100000</v>
      </c>
      <c r="E1187" s="149">
        <f>SUM(E1188)</f>
        <v>0</v>
      </c>
      <c r="F1187" s="150">
        <f t="shared" si="201"/>
        <v>1020100000</v>
      </c>
      <c r="G1187" s="25">
        <f t="shared" si="197"/>
        <v>3.9481186748793777E-3</v>
      </c>
      <c r="H1187" s="149">
        <f>SUM(H1188)</f>
        <v>0</v>
      </c>
      <c r="I1187" s="151">
        <f t="shared" si="202"/>
        <v>1020100000</v>
      </c>
      <c r="J1187" s="149">
        <f>SUM(J1188)</f>
        <v>151663796</v>
      </c>
      <c r="K1187" s="25">
        <f t="shared" si="198"/>
        <v>14.867542005685715</v>
      </c>
      <c r="L1187" s="150">
        <f t="shared" si="204"/>
        <v>179726921</v>
      </c>
      <c r="M1187" s="25">
        <f t="shared" si="199"/>
        <v>17.618559062836976</v>
      </c>
      <c r="N1187" s="149">
        <f>SUM(N1188)</f>
        <v>331390717</v>
      </c>
      <c r="O1187" s="25">
        <f t="shared" si="200"/>
        <v>32.486101068522693</v>
      </c>
      <c r="P1187" s="151">
        <f t="shared" si="203"/>
        <v>688709283</v>
      </c>
      <c r="R1187" s="152">
        <f>SUM('[1]gastos ctas'!E1187+[2]gctas!E1187+[6]ct!E1187)</f>
        <v>0</v>
      </c>
      <c r="S1187" s="191">
        <f t="shared" si="196"/>
        <v>0</v>
      </c>
    </row>
    <row r="1188" spans="1:19" ht="26.25" x14ac:dyDescent="0.25">
      <c r="A1188" s="147">
        <v>3311403310800230</v>
      </c>
      <c r="B1188" s="33" t="s">
        <v>1168</v>
      </c>
      <c r="C1188" s="148"/>
      <c r="D1188" s="152">
        <f>SUM('[1]gastos ctas'!D1188+[2]gctas!D1188+[6]ct!D1188)</f>
        <v>1020100000</v>
      </c>
      <c r="E1188" s="152">
        <f>SUM('[1]gastos ctas'!E1188+[2]gctas!E1188+[6]ct!E1188)</f>
        <v>0</v>
      </c>
      <c r="F1188" s="150">
        <f t="shared" si="201"/>
        <v>1020100000</v>
      </c>
      <c r="G1188" s="25">
        <f t="shared" si="197"/>
        <v>3.9481186748793777E-3</v>
      </c>
      <c r="H1188" s="152"/>
      <c r="I1188" s="151">
        <f t="shared" si="202"/>
        <v>1020100000</v>
      </c>
      <c r="J1188" s="152">
        <f>SUM('[1]gastos ctas'!J1188+[2]gctas!J1188+[6]ct!J1188)</f>
        <v>151663796</v>
      </c>
      <c r="K1188" s="25">
        <f t="shared" si="198"/>
        <v>14.867542005685715</v>
      </c>
      <c r="L1188" s="150">
        <f t="shared" si="204"/>
        <v>179726921</v>
      </c>
      <c r="M1188" s="25">
        <f t="shared" si="199"/>
        <v>17.618559062836976</v>
      </c>
      <c r="N1188" s="152">
        <f>SUM('[1]gastos ctas'!N1188+[2]gctas!N1188+[6]ct!N1188)</f>
        <v>331390717</v>
      </c>
      <c r="O1188" s="25">
        <f t="shared" si="200"/>
        <v>32.486101068522693</v>
      </c>
      <c r="P1188" s="151">
        <f t="shared" si="203"/>
        <v>688709283</v>
      </c>
      <c r="R1188" s="152">
        <f>SUM('[1]gastos ctas'!E1188+[2]gctas!E1188+[6]ct!E1188)</f>
        <v>0</v>
      </c>
      <c r="S1188" s="191">
        <f t="shared" si="196"/>
        <v>0</v>
      </c>
    </row>
    <row r="1189" spans="1:19" x14ac:dyDescent="0.25">
      <c r="A1189" s="175">
        <v>3311403310818</v>
      </c>
      <c r="B1189" s="176" t="s">
        <v>1122</v>
      </c>
      <c r="C1189" s="148"/>
      <c r="D1189" s="149">
        <f>SUM(D1190)</f>
        <v>7909895000</v>
      </c>
      <c r="E1189" s="149">
        <f>SUM(E1190)</f>
        <v>0</v>
      </c>
      <c r="F1189" s="150">
        <f t="shared" si="201"/>
        <v>7909895000</v>
      </c>
      <c r="G1189" s="25">
        <f t="shared" si="197"/>
        <v>3.0613865469890221E-2</v>
      </c>
      <c r="H1189" s="149">
        <f>SUM(H1190)</f>
        <v>0</v>
      </c>
      <c r="I1189" s="151">
        <f t="shared" si="202"/>
        <v>7909895000</v>
      </c>
      <c r="J1189" s="149">
        <f>SUM(J1190)</f>
        <v>450146266</v>
      </c>
      <c r="K1189" s="25">
        <f t="shared" si="198"/>
        <v>5.6909259351736017</v>
      </c>
      <c r="L1189" s="150">
        <f t="shared" si="204"/>
        <v>902992624</v>
      </c>
      <c r="M1189" s="25">
        <f t="shared" si="199"/>
        <v>11.415987494144991</v>
      </c>
      <c r="N1189" s="149">
        <f>SUM(N1190)</f>
        <v>1353138890</v>
      </c>
      <c r="O1189" s="25">
        <f t="shared" si="200"/>
        <v>17.106913429318592</v>
      </c>
      <c r="P1189" s="151">
        <f t="shared" si="203"/>
        <v>6556756110</v>
      </c>
      <c r="R1189" s="152">
        <f>SUM('[1]gastos ctas'!E1189+[2]gctas!E1189+[6]ct!E1189)</f>
        <v>0</v>
      </c>
      <c r="S1189" s="191">
        <f t="shared" si="196"/>
        <v>0</v>
      </c>
    </row>
    <row r="1190" spans="1:19" x14ac:dyDescent="0.25">
      <c r="A1190" s="175">
        <v>3311403310818230</v>
      </c>
      <c r="B1190" s="176" t="s">
        <v>1169</v>
      </c>
      <c r="C1190" s="148"/>
      <c r="D1190" s="152">
        <f>SUM('[1]gastos ctas'!D1190+[2]gctas!D1190+[6]ct!D1190)</f>
        <v>7909895000</v>
      </c>
      <c r="E1190" s="152">
        <f>SUM('[1]gastos ctas'!E1190+[2]gctas!E1190+[6]ct!E1190)</f>
        <v>0</v>
      </c>
      <c r="F1190" s="150">
        <f t="shared" si="201"/>
        <v>7909895000</v>
      </c>
      <c r="G1190" s="25">
        <f t="shared" si="197"/>
        <v>3.0613865469890221E-2</v>
      </c>
      <c r="H1190" s="152"/>
      <c r="I1190" s="151">
        <f t="shared" si="202"/>
        <v>7909895000</v>
      </c>
      <c r="J1190" s="152">
        <f>SUM('[1]gastos ctas'!J1190+[2]gctas!J1190+[6]ct!J1190)</f>
        <v>450146266</v>
      </c>
      <c r="K1190" s="25">
        <f t="shared" si="198"/>
        <v>5.6909259351736017</v>
      </c>
      <c r="L1190" s="150">
        <f t="shared" si="204"/>
        <v>902992624</v>
      </c>
      <c r="M1190" s="25">
        <f t="shared" si="199"/>
        <v>11.415987494144991</v>
      </c>
      <c r="N1190" s="152">
        <f>SUM('[1]gastos ctas'!N1190+[2]gctas!N1190+[6]ct!N1190)</f>
        <v>1353138890</v>
      </c>
      <c r="O1190" s="25">
        <f t="shared" si="200"/>
        <v>17.106913429318592</v>
      </c>
      <c r="P1190" s="151">
        <f t="shared" si="203"/>
        <v>6556756110</v>
      </c>
      <c r="R1190" s="152">
        <f>SUM('[1]gastos ctas'!E1190+[2]gctas!E1190+[6]ct!E1190)</f>
        <v>0</v>
      </c>
      <c r="S1190" s="191">
        <f t="shared" si="196"/>
        <v>0</v>
      </c>
    </row>
    <row r="1191" spans="1:19" ht="26.25" x14ac:dyDescent="0.25">
      <c r="A1191" s="147">
        <v>3311403310822</v>
      </c>
      <c r="B1191" s="33" t="s">
        <v>1170</v>
      </c>
      <c r="C1191" s="148"/>
      <c r="D1191" s="149">
        <f>SUM(D1192:D1194)</f>
        <v>6449984000</v>
      </c>
      <c r="E1191" s="149">
        <f>SUM(E1192:E1194)</f>
        <v>0</v>
      </c>
      <c r="F1191" s="150">
        <f t="shared" si="201"/>
        <v>6449984000</v>
      </c>
      <c r="G1191" s="25">
        <f t="shared" si="197"/>
        <v>2.4963535225049689E-2</v>
      </c>
      <c r="H1191" s="149">
        <f>SUM(H1192:H1194)</f>
        <v>0</v>
      </c>
      <c r="I1191" s="151">
        <f t="shared" si="202"/>
        <v>6449984000</v>
      </c>
      <c r="J1191" s="149">
        <f>SUM(J1192:J1194)</f>
        <v>485919999</v>
      </c>
      <c r="K1191" s="25">
        <f t="shared" si="198"/>
        <v>7.5336620835028425</v>
      </c>
      <c r="L1191" s="150">
        <f t="shared" si="204"/>
        <v>4772063334</v>
      </c>
      <c r="M1191" s="25">
        <f t="shared" si="199"/>
        <v>73.985661576834914</v>
      </c>
      <c r="N1191" s="149">
        <f>SUM(N1192:N1194)</f>
        <v>5257983333</v>
      </c>
      <c r="O1191" s="25">
        <f t="shared" si="200"/>
        <v>81.519323660337761</v>
      </c>
      <c r="P1191" s="151">
        <f t="shared" si="203"/>
        <v>1192000667</v>
      </c>
      <c r="R1191" s="152">
        <f>SUM('[1]gastos ctas'!E1191+[2]gctas!E1191+[6]ct!E1191)</f>
        <v>0</v>
      </c>
      <c r="S1191" s="191">
        <f t="shared" si="196"/>
        <v>0</v>
      </c>
    </row>
    <row r="1192" spans="1:19" ht="26.25" x14ac:dyDescent="0.25">
      <c r="A1192" s="147">
        <v>3311403310822230</v>
      </c>
      <c r="B1192" s="33" t="s">
        <v>1170</v>
      </c>
      <c r="C1192" s="148"/>
      <c r="D1192" s="152">
        <f>SUM('[1]gastos ctas'!D1192+[2]gctas!D1192+[6]ct!D1192)</f>
        <v>5275984000</v>
      </c>
      <c r="E1192" s="152">
        <f>SUM('[1]gastos ctas'!E1192+[2]gctas!E1192+[6]ct!E1192)</f>
        <v>0</v>
      </c>
      <c r="F1192" s="150">
        <f t="shared" si="201"/>
        <v>5275984000</v>
      </c>
      <c r="G1192" s="25">
        <f t="shared" si="197"/>
        <v>2.0419773511189884E-2</v>
      </c>
      <c r="H1192" s="152"/>
      <c r="I1192" s="151">
        <f t="shared" si="202"/>
        <v>5275984000</v>
      </c>
      <c r="J1192" s="152">
        <f>SUM('[1]gastos ctas'!J1192+[2]gctas!J1192+[6]ct!J1192)</f>
        <v>408986665</v>
      </c>
      <c r="K1192" s="25">
        <f t="shared" si="198"/>
        <v>7.7518556727996142</v>
      </c>
      <c r="L1192" s="150">
        <f t="shared" si="204"/>
        <v>4139496668</v>
      </c>
      <c r="M1192" s="25">
        <f t="shared" si="199"/>
        <v>78.459234675465282</v>
      </c>
      <c r="N1192" s="152">
        <f>SUM('[1]gastos ctas'!N1192+[2]gctas!N1192+[6]ct!N1192)</f>
        <v>4548483333</v>
      </c>
      <c r="O1192" s="25">
        <f t="shared" si="200"/>
        <v>86.211090348264889</v>
      </c>
      <c r="P1192" s="151">
        <f t="shared" si="203"/>
        <v>727500667</v>
      </c>
      <c r="R1192" s="152">
        <f>SUM('[1]gastos ctas'!E1192+[2]gctas!E1192+[6]ct!E1192)</f>
        <v>0</v>
      </c>
      <c r="S1192" s="191">
        <f t="shared" si="196"/>
        <v>0</v>
      </c>
    </row>
    <row r="1193" spans="1:19" ht="26.25" x14ac:dyDescent="0.25">
      <c r="A1193" s="147">
        <v>3311403310822230</v>
      </c>
      <c r="B1193" s="33" t="s">
        <v>1170</v>
      </c>
      <c r="C1193" s="148"/>
      <c r="D1193" s="152">
        <f>SUM('[1]gastos ctas'!D1193+[2]gctas!D1193+[6]ct!D1193)</f>
        <v>186000000</v>
      </c>
      <c r="E1193" s="152">
        <f>SUM('[1]gastos ctas'!E1193+[2]gctas!E1193+[6]ct!E1193)</f>
        <v>0</v>
      </c>
      <c r="F1193" s="150">
        <f t="shared" si="201"/>
        <v>186000000</v>
      </c>
      <c r="G1193" s="25">
        <f t="shared" si="197"/>
        <v>7.1988047596075312E-4</v>
      </c>
      <c r="H1193" s="152"/>
      <c r="I1193" s="151">
        <f t="shared" si="202"/>
        <v>186000000</v>
      </c>
      <c r="J1193" s="152">
        <f>SUM('[1]gastos ctas'!J1193+[2]gctas!J1193+[6]ct!J1193)</f>
        <v>6266667</v>
      </c>
      <c r="K1193" s="25">
        <f t="shared" si="198"/>
        <v>3.3691758064516133</v>
      </c>
      <c r="L1193" s="150">
        <f t="shared" si="204"/>
        <v>37733333</v>
      </c>
      <c r="M1193" s="25">
        <f t="shared" si="199"/>
        <v>20.286738172043012</v>
      </c>
      <c r="N1193" s="152">
        <f>SUM('[1]gastos ctas'!N1193+[2]gctas!N1193+[6]ct!N1193)</f>
        <v>44000000</v>
      </c>
      <c r="O1193" s="25">
        <f t="shared" si="200"/>
        <v>23.655913978494624</v>
      </c>
      <c r="P1193" s="151">
        <f t="shared" si="203"/>
        <v>142000000</v>
      </c>
      <c r="R1193" s="152">
        <f>SUM('[1]gastos ctas'!E1193+[2]gctas!E1193+[6]ct!E1193)</f>
        <v>0</v>
      </c>
      <c r="S1193" s="191">
        <f t="shared" si="196"/>
        <v>0</v>
      </c>
    </row>
    <row r="1194" spans="1:19" ht="26.25" x14ac:dyDescent="0.25">
      <c r="A1194" s="147">
        <v>3311403310822230</v>
      </c>
      <c r="B1194" s="33" t="s">
        <v>1170</v>
      </c>
      <c r="C1194" s="148"/>
      <c r="D1194" s="152">
        <f>SUM('[1]gastos ctas'!D1194+[2]gctas!D1194+[6]ct!D1194)</f>
        <v>988000000</v>
      </c>
      <c r="E1194" s="152">
        <f>SUM('[1]gastos ctas'!E1194+[2]gctas!E1194+[6]ct!E1194)</f>
        <v>0</v>
      </c>
      <c r="F1194" s="150">
        <f t="shared" si="201"/>
        <v>988000000</v>
      </c>
      <c r="G1194" s="25">
        <f t="shared" si="197"/>
        <v>3.8238812378990545E-3</v>
      </c>
      <c r="H1194" s="152"/>
      <c r="I1194" s="151">
        <f t="shared" si="202"/>
        <v>988000000</v>
      </c>
      <c r="J1194" s="152">
        <f>SUM('[1]gastos ctas'!J1194+[2]gctas!J1194+[6]ct!J1194)</f>
        <v>70666667</v>
      </c>
      <c r="K1194" s="25">
        <f t="shared" si="198"/>
        <v>7.1524966599190289</v>
      </c>
      <c r="L1194" s="150">
        <f t="shared" si="204"/>
        <v>594833333</v>
      </c>
      <c r="M1194" s="25">
        <f t="shared" si="199"/>
        <v>60.205802935222671</v>
      </c>
      <c r="N1194" s="152">
        <f>SUM('[1]gastos ctas'!N1194+[2]gctas!N1194+[6]ct!N1194)</f>
        <v>665500000</v>
      </c>
      <c r="O1194" s="25">
        <f t="shared" si="200"/>
        <v>67.358299595141702</v>
      </c>
      <c r="P1194" s="151">
        <f t="shared" si="203"/>
        <v>322500000</v>
      </c>
      <c r="R1194" s="152">
        <f>SUM('[1]gastos ctas'!E1194+[2]gctas!E1194+[6]ct!E1194)</f>
        <v>0</v>
      </c>
      <c r="S1194" s="191">
        <f t="shared" si="196"/>
        <v>0</v>
      </c>
    </row>
    <row r="1195" spans="1:19" ht="26.25" x14ac:dyDescent="0.25">
      <c r="A1195" s="147">
        <v>3311403310825</v>
      </c>
      <c r="B1195" s="33" t="s">
        <v>1171</v>
      </c>
      <c r="C1195" s="148"/>
      <c r="D1195" s="149">
        <f>SUM(D1196)</f>
        <v>1330430000</v>
      </c>
      <c r="E1195" s="149">
        <f>SUM(E1196)</f>
        <v>0</v>
      </c>
      <c r="F1195" s="150">
        <f t="shared" si="201"/>
        <v>1330430000</v>
      </c>
      <c r="G1195" s="25">
        <f t="shared" si="197"/>
        <v>5.1491966754433583E-3</v>
      </c>
      <c r="H1195" s="149">
        <f>SUM(H1196)</f>
        <v>0</v>
      </c>
      <c r="I1195" s="151">
        <f t="shared" si="202"/>
        <v>1330430000</v>
      </c>
      <c r="J1195" s="149">
        <f>SUM(J1196)</f>
        <v>55800000</v>
      </c>
      <c r="K1195" s="25">
        <f t="shared" si="198"/>
        <v>4.1941327240065238</v>
      </c>
      <c r="L1195" s="150">
        <f t="shared" si="204"/>
        <v>542200000</v>
      </c>
      <c r="M1195" s="25">
        <f t="shared" si="199"/>
        <v>40.753741271618949</v>
      </c>
      <c r="N1195" s="149">
        <f>SUM(N1196)</f>
        <v>598000000</v>
      </c>
      <c r="O1195" s="25">
        <f t="shared" si="200"/>
        <v>44.947873995625478</v>
      </c>
      <c r="P1195" s="151">
        <f t="shared" si="203"/>
        <v>732430000</v>
      </c>
      <c r="R1195" s="152">
        <f>SUM('[1]gastos ctas'!E1195+[2]gctas!E1195+[6]ct!E1195)</f>
        <v>0</v>
      </c>
      <c r="S1195" s="191">
        <f t="shared" si="196"/>
        <v>0</v>
      </c>
    </row>
    <row r="1196" spans="1:19" ht="26.25" x14ac:dyDescent="0.25">
      <c r="A1196" s="147">
        <v>3311403310825230</v>
      </c>
      <c r="B1196" s="33" t="s">
        <v>1171</v>
      </c>
      <c r="C1196" s="148"/>
      <c r="D1196" s="152">
        <f>SUM('[1]gastos ctas'!D1196+[2]gctas!D1196+[6]ct!D1196)</f>
        <v>1330430000</v>
      </c>
      <c r="E1196" s="152">
        <f>SUM('[1]gastos ctas'!E1196+[2]gctas!E1196+[6]ct!E1196)</f>
        <v>0</v>
      </c>
      <c r="F1196" s="150">
        <f t="shared" si="201"/>
        <v>1330430000</v>
      </c>
      <c r="G1196" s="25">
        <f t="shared" si="197"/>
        <v>5.1491966754433583E-3</v>
      </c>
      <c r="H1196" s="152"/>
      <c r="I1196" s="151">
        <f t="shared" si="202"/>
        <v>1330430000</v>
      </c>
      <c r="J1196" s="152">
        <f>SUM('[1]gastos ctas'!J1196+[2]gctas!J1196+[6]ct!J1196)</f>
        <v>55800000</v>
      </c>
      <c r="K1196" s="25">
        <f t="shared" si="198"/>
        <v>4.1941327240065238</v>
      </c>
      <c r="L1196" s="150">
        <f t="shared" si="204"/>
        <v>542200000</v>
      </c>
      <c r="M1196" s="25">
        <f t="shared" si="199"/>
        <v>40.753741271618949</v>
      </c>
      <c r="N1196" s="152">
        <f>SUM('[1]gastos ctas'!N1196+[2]gctas!N1196+[6]ct!N1196)</f>
        <v>598000000</v>
      </c>
      <c r="O1196" s="25">
        <f t="shared" si="200"/>
        <v>44.947873995625478</v>
      </c>
      <c r="P1196" s="151">
        <f t="shared" si="203"/>
        <v>732430000</v>
      </c>
      <c r="R1196" s="152">
        <f>SUM('[1]gastos ctas'!E1196+[2]gctas!E1196+[6]ct!E1196)</f>
        <v>0</v>
      </c>
      <c r="S1196" s="191">
        <f t="shared" si="196"/>
        <v>0</v>
      </c>
    </row>
    <row r="1197" spans="1:19" ht="64.5" x14ac:dyDescent="0.25">
      <c r="A1197" s="147">
        <v>3311403310835</v>
      </c>
      <c r="B1197" s="33" t="s">
        <v>1172</v>
      </c>
      <c r="C1197" s="148"/>
      <c r="D1197" s="149">
        <f>SUM(D1198)</f>
        <v>2008854000</v>
      </c>
      <c r="E1197" s="149">
        <f>SUM(E1198)</f>
        <v>0</v>
      </c>
      <c r="F1197" s="150">
        <f t="shared" si="201"/>
        <v>2008854000</v>
      </c>
      <c r="G1197" s="25">
        <f t="shared" si="197"/>
        <v>7.774918137933671E-3</v>
      </c>
      <c r="H1197" s="149">
        <f>SUM(H1198)</f>
        <v>0</v>
      </c>
      <c r="I1197" s="151">
        <f t="shared" si="202"/>
        <v>2008854000</v>
      </c>
      <c r="J1197" s="149">
        <f>SUM(J1198)</f>
        <v>54146667</v>
      </c>
      <c r="K1197" s="25">
        <f t="shared" si="198"/>
        <v>2.6954008106114236</v>
      </c>
      <c r="L1197" s="150">
        <f t="shared" si="204"/>
        <v>1006253333</v>
      </c>
      <c r="M1197" s="25">
        <f t="shared" si="199"/>
        <v>50.090914172956325</v>
      </c>
      <c r="N1197" s="149">
        <f>SUM(N1198)</f>
        <v>1060400000</v>
      </c>
      <c r="O1197" s="25">
        <f t="shared" si="200"/>
        <v>52.786314983567749</v>
      </c>
      <c r="P1197" s="151">
        <f t="shared" si="203"/>
        <v>948454000</v>
      </c>
      <c r="R1197" s="152">
        <f>SUM('[1]gastos ctas'!E1197+[2]gctas!E1197+[6]ct!E1197)</f>
        <v>0</v>
      </c>
      <c r="S1197" s="191">
        <f t="shared" si="196"/>
        <v>0</v>
      </c>
    </row>
    <row r="1198" spans="1:19" ht="64.5" x14ac:dyDescent="0.25">
      <c r="A1198" s="147">
        <v>3311403310835230</v>
      </c>
      <c r="B1198" s="33" t="s">
        <v>1172</v>
      </c>
      <c r="C1198" s="148"/>
      <c r="D1198" s="152">
        <f>SUM('[1]gastos ctas'!D1198+[2]gctas!D1198+[6]ct!D1198)</f>
        <v>2008854000</v>
      </c>
      <c r="E1198" s="152">
        <f>SUM('[1]gastos ctas'!E1198+[2]gctas!E1198+[6]ct!E1198)</f>
        <v>0</v>
      </c>
      <c r="F1198" s="150">
        <f t="shared" si="201"/>
        <v>2008854000</v>
      </c>
      <c r="G1198" s="25">
        <f t="shared" si="197"/>
        <v>7.774918137933671E-3</v>
      </c>
      <c r="H1198" s="152"/>
      <c r="I1198" s="151">
        <f t="shared" si="202"/>
        <v>2008854000</v>
      </c>
      <c r="J1198" s="152">
        <f>SUM('[1]gastos ctas'!J1198+[2]gctas!J1198+[6]ct!J1198)</f>
        <v>54146667</v>
      </c>
      <c r="K1198" s="25">
        <f t="shared" si="198"/>
        <v>2.6954008106114236</v>
      </c>
      <c r="L1198" s="150">
        <f t="shared" si="204"/>
        <v>1006253333</v>
      </c>
      <c r="M1198" s="25">
        <f t="shared" si="199"/>
        <v>50.090914172956325</v>
      </c>
      <c r="N1198" s="152">
        <f>SUM('[1]gastos ctas'!N1198+[2]gctas!N1198+[6]ct!N1198)</f>
        <v>1060400000</v>
      </c>
      <c r="O1198" s="25">
        <f t="shared" si="200"/>
        <v>52.786314983567749</v>
      </c>
      <c r="P1198" s="151">
        <f t="shared" si="203"/>
        <v>948454000</v>
      </c>
      <c r="R1198" s="152">
        <f>SUM('[1]gastos ctas'!E1198+[2]gctas!E1198+[6]ct!E1198)</f>
        <v>0</v>
      </c>
      <c r="S1198" s="191">
        <f t="shared" si="196"/>
        <v>0</v>
      </c>
    </row>
    <row r="1199" spans="1:19" ht="26.25" x14ac:dyDescent="0.25">
      <c r="A1199" s="147">
        <v>3311403310844</v>
      </c>
      <c r="B1199" s="33" t="s">
        <v>1173</v>
      </c>
      <c r="C1199" s="148"/>
      <c r="D1199" s="149">
        <f>SUM(D1200:D1201)</f>
        <v>3488000000</v>
      </c>
      <c r="E1199" s="149">
        <f>SUM(E1200:E1201)</f>
        <v>0</v>
      </c>
      <c r="F1199" s="150">
        <f t="shared" si="201"/>
        <v>3488000000</v>
      </c>
      <c r="G1199" s="25">
        <f t="shared" si="197"/>
        <v>1.3499694086833908E-2</v>
      </c>
      <c r="H1199" s="149">
        <f>SUM(H1200:H1201)</f>
        <v>0</v>
      </c>
      <c r="I1199" s="151">
        <f t="shared" si="202"/>
        <v>3488000000</v>
      </c>
      <c r="J1199" s="149">
        <f>SUM(J1200:J1201)</f>
        <v>167902301</v>
      </c>
      <c r="K1199" s="25">
        <f t="shared" si="198"/>
        <v>4.8137127580275232</v>
      </c>
      <c r="L1199" s="150">
        <f t="shared" si="204"/>
        <v>1973610712</v>
      </c>
      <c r="M1199" s="25">
        <f t="shared" si="199"/>
        <v>56.582875917431195</v>
      </c>
      <c r="N1199" s="149">
        <f>SUM(N1200:N1201)</f>
        <v>2141513013</v>
      </c>
      <c r="O1199" s="25">
        <f t="shared" si="200"/>
        <v>61.396588675458716</v>
      </c>
      <c r="P1199" s="151">
        <f t="shared" si="203"/>
        <v>1346486987</v>
      </c>
      <c r="R1199" s="152">
        <f>SUM('[1]gastos ctas'!E1199+[2]gctas!E1199+[6]ct!E1199)</f>
        <v>0</v>
      </c>
      <c r="S1199" s="191">
        <f t="shared" si="196"/>
        <v>0</v>
      </c>
    </row>
    <row r="1200" spans="1:19" ht="26.25" x14ac:dyDescent="0.25">
      <c r="A1200" s="147">
        <v>3311403310844230</v>
      </c>
      <c r="B1200" s="33" t="s">
        <v>1173</v>
      </c>
      <c r="C1200" s="148"/>
      <c r="D1200" s="152">
        <f>SUM('[1]gastos ctas'!D1200+[2]gctas!D1200+[6]ct!D1200)</f>
        <v>1992828000</v>
      </c>
      <c r="E1200" s="152">
        <f>SUM('[1]gastos ctas'!E1200+[2]gctas!E1200+[6]ct!E1200)</f>
        <v>0</v>
      </c>
      <c r="F1200" s="150">
        <f t="shared" si="201"/>
        <v>1992828000</v>
      </c>
      <c r="G1200" s="25">
        <f t="shared" si="197"/>
        <v>7.712892307246858E-3</v>
      </c>
      <c r="H1200" s="152"/>
      <c r="I1200" s="151">
        <f t="shared" si="202"/>
        <v>1992828000</v>
      </c>
      <c r="J1200" s="152">
        <f>SUM('[1]gastos ctas'!J1200+[2]gctas!J1200+[6]ct!J1200)</f>
        <v>135072383</v>
      </c>
      <c r="K1200" s="25">
        <f t="shared" si="198"/>
        <v>6.7779247882908109</v>
      </c>
      <c r="L1200" s="150">
        <f t="shared" si="204"/>
        <v>1251678542</v>
      </c>
      <c r="M1200" s="25">
        <f t="shared" si="199"/>
        <v>62.80916075045112</v>
      </c>
      <c r="N1200" s="152">
        <f>SUM('[1]gastos ctas'!N1200+[2]gctas!N1200+[6]ct!N1200)</f>
        <v>1386750925</v>
      </c>
      <c r="O1200" s="25">
        <f t="shared" si="200"/>
        <v>69.587085538741931</v>
      </c>
      <c r="P1200" s="151">
        <f t="shared" si="203"/>
        <v>606077075</v>
      </c>
      <c r="R1200" s="152">
        <f>SUM('[1]gastos ctas'!E1200+[2]gctas!E1200+[6]ct!E1200)</f>
        <v>0</v>
      </c>
      <c r="S1200" s="191">
        <f t="shared" si="196"/>
        <v>0</v>
      </c>
    </row>
    <row r="1201" spans="1:19" ht="26.25" x14ac:dyDescent="0.25">
      <c r="A1201" s="147">
        <v>3311403310844230</v>
      </c>
      <c r="B1201" s="33" t="s">
        <v>1173</v>
      </c>
      <c r="C1201" s="148"/>
      <c r="D1201" s="152">
        <f>SUM('[1]gastos ctas'!D1201+[2]gctas!D1201+[6]ct!D1201)</f>
        <v>1495172000</v>
      </c>
      <c r="E1201" s="152">
        <f>SUM('[1]gastos ctas'!E1201+[2]gctas!E1201+[6]ct!E1201)</f>
        <v>0</v>
      </c>
      <c r="F1201" s="150">
        <f t="shared" si="201"/>
        <v>1495172000</v>
      </c>
      <c r="G1201" s="25">
        <f t="shared" si="197"/>
        <v>5.7868017795870488E-3</v>
      </c>
      <c r="H1201" s="152"/>
      <c r="I1201" s="151">
        <f t="shared" si="202"/>
        <v>1495172000</v>
      </c>
      <c r="J1201" s="152">
        <f>SUM('[1]gastos ctas'!J1201+[2]gctas!J1201+[6]ct!J1201)</f>
        <v>32829918</v>
      </c>
      <c r="K1201" s="25">
        <f t="shared" si="198"/>
        <v>2.1957285181905495</v>
      </c>
      <c r="L1201" s="150">
        <f t="shared" si="204"/>
        <v>721932170</v>
      </c>
      <c r="M1201" s="25">
        <f t="shared" si="199"/>
        <v>48.284222149692482</v>
      </c>
      <c r="N1201" s="152">
        <f>SUM('[1]gastos ctas'!N1201+[2]gctas!N1201+[6]ct!N1201)</f>
        <v>754762088</v>
      </c>
      <c r="O1201" s="25">
        <f t="shared" si="200"/>
        <v>50.479950667883024</v>
      </c>
      <c r="P1201" s="151">
        <f t="shared" si="203"/>
        <v>740409912</v>
      </c>
      <c r="R1201" s="152">
        <f>SUM('[1]gastos ctas'!E1201+[2]gctas!E1201+[6]ct!E1201)</f>
        <v>0</v>
      </c>
      <c r="S1201" s="191">
        <f t="shared" si="196"/>
        <v>0</v>
      </c>
    </row>
    <row r="1202" spans="1:19" x14ac:dyDescent="0.25">
      <c r="A1202" s="175">
        <v>3311403310866</v>
      </c>
      <c r="B1202" s="33" t="s">
        <v>1174</v>
      </c>
      <c r="C1202" s="148"/>
      <c r="D1202" s="149">
        <f>SUM(D1203)</f>
        <v>5213714000</v>
      </c>
      <c r="E1202" s="149">
        <f>SUM(E1203)</f>
        <v>0</v>
      </c>
      <c r="F1202" s="150">
        <f t="shared" si="201"/>
        <v>5213714000</v>
      </c>
      <c r="G1202" s="25">
        <f t="shared" si="197"/>
        <v>2.0178768364748613E-2</v>
      </c>
      <c r="H1202" s="149">
        <f>SUM(H1203)</f>
        <v>0</v>
      </c>
      <c r="I1202" s="151">
        <f t="shared" si="202"/>
        <v>5213714000</v>
      </c>
      <c r="J1202" s="149">
        <f>SUM(J1203)</f>
        <v>115630507</v>
      </c>
      <c r="K1202" s="25">
        <f t="shared" si="198"/>
        <v>2.2178145368157898</v>
      </c>
      <c r="L1202" s="150">
        <f t="shared" si="204"/>
        <v>1962907580</v>
      </c>
      <c r="M1202" s="25">
        <f t="shared" si="199"/>
        <v>37.648930877297829</v>
      </c>
      <c r="N1202" s="149">
        <f>SUM(N1203)</f>
        <v>2078538087</v>
      </c>
      <c r="O1202" s="25">
        <f t="shared" si="200"/>
        <v>39.866745414113623</v>
      </c>
      <c r="P1202" s="151">
        <f t="shared" si="203"/>
        <v>3135175913</v>
      </c>
      <c r="R1202" s="152">
        <f>SUM('[1]gastos ctas'!E1202+[2]gctas!E1202+[6]ct!E1202)</f>
        <v>0</v>
      </c>
      <c r="S1202" s="191">
        <f t="shared" si="196"/>
        <v>0</v>
      </c>
    </row>
    <row r="1203" spans="1:19" x14ac:dyDescent="0.25">
      <c r="A1203" s="175">
        <v>3311403310866230</v>
      </c>
      <c r="B1203" s="33" t="s">
        <v>1174</v>
      </c>
      <c r="C1203" s="148"/>
      <c r="D1203" s="152">
        <f>SUM('[1]gastos ctas'!D1203+[2]gctas!D1203+[6]ct!D1203)</f>
        <v>5213714000</v>
      </c>
      <c r="E1203" s="152">
        <f>SUM('[1]gastos ctas'!E1203+[2]gctas!E1203+[6]ct!E1203)</f>
        <v>0</v>
      </c>
      <c r="F1203" s="150">
        <f t="shared" si="201"/>
        <v>5213714000</v>
      </c>
      <c r="G1203" s="25">
        <f t="shared" si="197"/>
        <v>2.0178768364748613E-2</v>
      </c>
      <c r="H1203" s="152"/>
      <c r="I1203" s="151">
        <f t="shared" si="202"/>
        <v>5213714000</v>
      </c>
      <c r="J1203" s="152">
        <f>SUM('[1]gastos ctas'!J1203+[2]gctas!J1203+[6]ct!J1203)</f>
        <v>115630507</v>
      </c>
      <c r="K1203" s="25">
        <f t="shared" si="198"/>
        <v>2.2178145368157898</v>
      </c>
      <c r="L1203" s="150">
        <f t="shared" si="204"/>
        <v>1962907580</v>
      </c>
      <c r="M1203" s="25">
        <f t="shared" si="199"/>
        <v>37.648930877297829</v>
      </c>
      <c r="N1203" s="152">
        <f>SUM('[1]gastos ctas'!N1203+[2]gctas!N1203+[6]ct!N1203)</f>
        <v>2078538087</v>
      </c>
      <c r="O1203" s="25">
        <f t="shared" si="200"/>
        <v>39.866745414113623</v>
      </c>
      <c r="P1203" s="151">
        <f t="shared" si="203"/>
        <v>3135175913</v>
      </c>
      <c r="R1203" s="152">
        <f>SUM('[1]gastos ctas'!E1203+[2]gctas!E1203+[6]ct!E1203)</f>
        <v>0</v>
      </c>
      <c r="S1203" s="191">
        <f t="shared" si="196"/>
        <v>0</v>
      </c>
    </row>
    <row r="1204" spans="1:19" x14ac:dyDescent="0.25">
      <c r="A1204" s="175">
        <v>3311403310873</v>
      </c>
      <c r="B1204" s="33" t="s">
        <v>1175</v>
      </c>
      <c r="C1204" s="148"/>
      <c r="D1204" s="149">
        <f>SUM(D1205)</f>
        <v>1392223000</v>
      </c>
      <c r="E1204" s="149">
        <f>SUM(E1205)</f>
        <v>0</v>
      </c>
      <c r="F1204" s="150">
        <f t="shared" si="201"/>
        <v>1392223000</v>
      </c>
      <c r="G1204" s="25">
        <f t="shared" si="197"/>
        <v>5.3883556767930513E-3</v>
      </c>
      <c r="H1204" s="149">
        <f>SUM(H1205)</f>
        <v>0</v>
      </c>
      <c r="I1204" s="151">
        <f t="shared" si="202"/>
        <v>1392223000</v>
      </c>
      <c r="J1204" s="149">
        <f>SUM(J1205)</f>
        <v>102593321</v>
      </c>
      <c r="K1204" s="25">
        <f t="shared" si="198"/>
        <v>7.3690293149876132</v>
      </c>
      <c r="L1204" s="150">
        <f t="shared" si="204"/>
        <v>814106679</v>
      </c>
      <c r="M1204" s="25">
        <f t="shared" si="199"/>
        <v>58.475307404058121</v>
      </c>
      <c r="N1204" s="149">
        <f>SUM(N1205)</f>
        <v>916700000</v>
      </c>
      <c r="O1204" s="25">
        <f t="shared" si="200"/>
        <v>65.844336719045728</v>
      </c>
      <c r="P1204" s="151">
        <f t="shared" si="203"/>
        <v>475523000</v>
      </c>
      <c r="R1204" s="152">
        <f>SUM('[1]gastos ctas'!E1204+[2]gctas!E1204+[6]ct!E1204)</f>
        <v>0</v>
      </c>
      <c r="S1204" s="191">
        <f t="shared" si="196"/>
        <v>0</v>
      </c>
    </row>
    <row r="1205" spans="1:19" x14ac:dyDescent="0.25">
      <c r="A1205" s="175">
        <v>3311403310873230</v>
      </c>
      <c r="B1205" s="33" t="s">
        <v>1175</v>
      </c>
      <c r="C1205" s="148"/>
      <c r="D1205" s="152">
        <f>SUM('[1]gastos ctas'!D1205+[2]gctas!D1205+[6]ct!D1205)</f>
        <v>1392223000</v>
      </c>
      <c r="E1205" s="152">
        <f>SUM('[1]gastos ctas'!E1205+[2]gctas!E1205+[6]ct!E1205)</f>
        <v>0</v>
      </c>
      <c r="F1205" s="150">
        <f t="shared" si="201"/>
        <v>1392223000</v>
      </c>
      <c r="G1205" s="25">
        <f t="shared" si="197"/>
        <v>5.3883556767930513E-3</v>
      </c>
      <c r="H1205" s="152"/>
      <c r="I1205" s="151">
        <f t="shared" si="202"/>
        <v>1392223000</v>
      </c>
      <c r="J1205" s="152">
        <f>SUM('[1]gastos ctas'!J1205+[2]gctas!J1205+[6]ct!J1205)</f>
        <v>102593321</v>
      </c>
      <c r="K1205" s="25">
        <f t="shared" si="198"/>
        <v>7.3690293149876132</v>
      </c>
      <c r="L1205" s="150">
        <f t="shared" si="204"/>
        <v>814106679</v>
      </c>
      <c r="M1205" s="25">
        <f t="shared" si="199"/>
        <v>58.475307404058121</v>
      </c>
      <c r="N1205" s="152">
        <f>SUM('[1]gastos ctas'!N1205+[2]gctas!N1205+[6]ct!N1205)</f>
        <v>916700000</v>
      </c>
      <c r="O1205" s="25">
        <f t="shared" si="200"/>
        <v>65.844336719045728</v>
      </c>
      <c r="P1205" s="151">
        <f t="shared" si="203"/>
        <v>475523000</v>
      </c>
      <c r="R1205" s="152">
        <f>SUM('[1]gastos ctas'!E1205+[2]gctas!E1205+[6]ct!E1205)</f>
        <v>0</v>
      </c>
      <c r="S1205" s="191">
        <f t="shared" si="196"/>
        <v>0</v>
      </c>
    </row>
    <row r="1206" spans="1:19" ht="26.25" x14ac:dyDescent="0.25">
      <c r="A1206" s="175">
        <v>3311403310906</v>
      </c>
      <c r="B1206" s="33" t="s">
        <v>1176</v>
      </c>
      <c r="C1206" s="148"/>
      <c r="D1206" s="149">
        <f>SUM(D1207)</f>
        <v>4711176000</v>
      </c>
      <c r="E1206" s="149">
        <f>SUM(E1207)</f>
        <v>0</v>
      </c>
      <c r="F1206" s="150">
        <f t="shared" si="201"/>
        <v>4711176000</v>
      </c>
      <c r="G1206" s="25">
        <f t="shared" si="197"/>
        <v>1.8233782909757405E-2</v>
      </c>
      <c r="H1206" s="149">
        <f>SUM(H1207)</f>
        <v>0</v>
      </c>
      <c r="I1206" s="151">
        <f t="shared" si="202"/>
        <v>4711176000</v>
      </c>
      <c r="J1206" s="149">
        <f>SUM(J1207)</f>
        <v>236998767</v>
      </c>
      <c r="K1206" s="25">
        <f t="shared" si="198"/>
        <v>5.0305649162756811</v>
      </c>
      <c r="L1206" s="150">
        <f t="shared" si="204"/>
        <v>597773333</v>
      </c>
      <c r="M1206" s="25">
        <f t="shared" si="199"/>
        <v>12.688410133690612</v>
      </c>
      <c r="N1206" s="149">
        <f>SUM(N1207)</f>
        <v>834772100</v>
      </c>
      <c r="O1206" s="25">
        <f t="shared" si="200"/>
        <v>17.718975049966293</v>
      </c>
      <c r="P1206" s="151">
        <f t="shared" si="203"/>
        <v>3876403900</v>
      </c>
      <c r="R1206" s="152">
        <f>SUM('[1]gastos ctas'!E1206+[2]gctas!E1206+[6]ct!E1206)</f>
        <v>0</v>
      </c>
      <c r="S1206" s="191">
        <f t="shared" si="196"/>
        <v>0</v>
      </c>
    </row>
    <row r="1207" spans="1:19" ht="26.25" x14ac:dyDescent="0.25">
      <c r="A1207" s="175">
        <v>3311403310906230</v>
      </c>
      <c r="B1207" s="33" t="s">
        <v>1176</v>
      </c>
      <c r="C1207" s="148"/>
      <c r="D1207" s="152">
        <f>SUM('[1]gastos ctas'!D1207+[2]gctas!D1207+[6]ct!D1207)</f>
        <v>4711176000</v>
      </c>
      <c r="E1207" s="152">
        <f>SUM('[1]gastos ctas'!E1207+[2]gctas!E1207+[6]ct!E1207)</f>
        <v>0</v>
      </c>
      <c r="F1207" s="150">
        <f t="shared" si="201"/>
        <v>4711176000</v>
      </c>
      <c r="G1207" s="25">
        <f t="shared" si="197"/>
        <v>1.8233782909757405E-2</v>
      </c>
      <c r="H1207" s="152"/>
      <c r="I1207" s="151">
        <f t="shared" si="202"/>
        <v>4711176000</v>
      </c>
      <c r="J1207" s="152">
        <f>SUM('[1]gastos ctas'!J1207+[2]gctas!J1207+[6]ct!J1207)</f>
        <v>236998767</v>
      </c>
      <c r="K1207" s="25">
        <f t="shared" si="198"/>
        <v>5.0305649162756811</v>
      </c>
      <c r="L1207" s="150">
        <f t="shared" si="204"/>
        <v>597773333</v>
      </c>
      <c r="M1207" s="25">
        <f t="shared" si="199"/>
        <v>12.688410133690612</v>
      </c>
      <c r="N1207" s="152">
        <f>SUM('[1]gastos ctas'!N1207+[2]gctas!N1207+[6]ct!N1207)</f>
        <v>834772100</v>
      </c>
      <c r="O1207" s="25">
        <f t="shared" si="200"/>
        <v>17.718975049966293</v>
      </c>
      <c r="P1207" s="151">
        <f t="shared" si="203"/>
        <v>3876403900</v>
      </c>
      <c r="R1207" s="152">
        <f>SUM('[1]gastos ctas'!E1207+[2]gctas!E1207+[6]ct!E1207)</f>
        <v>0</v>
      </c>
      <c r="S1207" s="191">
        <f t="shared" si="196"/>
        <v>0</v>
      </c>
    </row>
    <row r="1208" spans="1:19" x14ac:dyDescent="0.25">
      <c r="A1208" s="175">
        <v>3311403310907</v>
      </c>
      <c r="B1208" s="33" t="s">
        <v>1122</v>
      </c>
      <c r="C1208" s="148"/>
      <c r="D1208" s="149">
        <f>SUM(D1209)</f>
        <v>748644000</v>
      </c>
      <c r="E1208" s="149">
        <f>SUM(E1209)</f>
        <v>0</v>
      </c>
      <c r="F1208" s="150">
        <f t="shared" si="201"/>
        <v>748644000</v>
      </c>
      <c r="G1208" s="25">
        <f t="shared" si="197"/>
        <v>2.8974956937911937E-3</v>
      </c>
      <c r="H1208" s="149">
        <f>SUM(H1209)</f>
        <v>0</v>
      </c>
      <c r="I1208" s="151">
        <f t="shared" si="202"/>
        <v>748644000</v>
      </c>
      <c r="J1208" s="149">
        <f>SUM(J1209)</f>
        <v>7054502</v>
      </c>
      <c r="K1208" s="25">
        <f t="shared" si="198"/>
        <v>0.94230395221226637</v>
      </c>
      <c r="L1208" s="150">
        <f t="shared" si="204"/>
        <v>142764676</v>
      </c>
      <c r="M1208" s="25">
        <f t="shared" si="199"/>
        <v>19.069768274373398</v>
      </c>
      <c r="N1208" s="149">
        <f>SUM(N1209)</f>
        <v>149819178</v>
      </c>
      <c r="O1208" s="25">
        <f t="shared" si="200"/>
        <v>20.012072226585666</v>
      </c>
      <c r="P1208" s="151">
        <f t="shared" si="203"/>
        <v>598824822</v>
      </c>
      <c r="R1208" s="152">
        <f>SUM('[1]gastos ctas'!E1208+[2]gctas!E1208+[6]ct!E1208)</f>
        <v>0</v>
      </c>
      <c r="S1208" s="191">
        <f t="shared" si="196"/>
        <v>0</v>
      </c>
    </row>
    <row r="1209" spans="1:19" x14ac:dyDescent="0.25">
      <c r="A1209" s="175">
        <v>3311403310907230</v>
      </c>
      <c r="B1209" s="33" t="s">
        <v>1122</v>
      </c>
      <c r="C1209" s="148"/>
      <c r="D1209" s="152">
        <f>SUM('[1]gastos ctas'!D1209+[2]gctas!D1209+[6]ct!D1209)</f>
        <v>748644000</v>
      </c>
      <c r="E1209" s="152">
        <f>SUM('[1]gastos ctas'!E1209+[2]gctas!E1209+[6]ct!E1209)</f>
        <v>0</v>
      </c>
      <c r="F1209" s="150">
        <f t="shared" si="201"/>
        <v>748644000</v>
      </c>
      <c r="G1209" s="25">
        <f t="shared" si="197"/>
        <v>2.8974956937911937E-3</v>
      </c>
      <c r="H1209" s="152"/>
      <c r="I1209" s="151">
        <f t="shared" si="202"/>
        <v>748644000</v>
      </c>
      <c r="J1209" s="152">
        <f>SUM('[1]gastos ctas'!J1209+[2]gctas!J1209+[6]ct!J1209)</f>
        <v>7054502</v>
      </c>
      <c r="K1209" s="25">
        <f t="shared" si="198"/>
        <v>0.94230395221226637</v>
      </c>
      <c r="L1209" s="150">
        <f t="shared" si="204"/>
        <v>142764676</v>
      </c>
      <c r="M1209" s="25">
        <f t="shared" si="199"/>
        <v>19.069768274373398</v>
      </c>
      <c r="N1209" s="152">
        <f>SUM('[1]gastos ctas'!N1209+[2]gctas!N1209+[6]ct!N1209)</f>
        <v>149819178</v>
      </c>
      <c r="O1209" s="25">
        <f t="shared" si="200"/>
        <v>20.012072226585666</v>
      </c>
      <c r="P1209" s="151">
        <f t="shared" si="203"/>
        <v>598824822</v>
      </c>
      <c r="R1209" s="152">
        <f>SUM('[1]gastos ctas'!E1209+[2]gctas!E1209+[6]ct!E1209)</f>
        <v>0</v>
      </c>
      <c r="S1209" s="191">
        <f t="shared" si="196"/>
        <v>0</v>
      </c>
    </row>
    <row r="1210" spans="1:19" ht="26.25" x14ac:dyDescent="0.25">
      <c r="A1210" s="147">
        <v>3311403310908</v>
      </c>
      <c r="B1210" s="33" t="s">
        <v>1177</v>
      </c>
      <c r="C1210" s="148"/>
      <c r="D1210" s="149">
        <f>SUM(D1211)</f>
        <v>3269304000</v>
      </c>
      <c r="E1210" s="149">
        <f>SUM(E1211)</f>
        <v>0</v>
      </c>
      <c r="F1210" s="150">
        <f t="shared" si="201"/>
        <v>3269304000</v>
      </c>
      <c r="G1210" s="25">
        <f t="shared" si="197"/>
        <v>1.2653269460109645E-2</v>
      </c>
      <c r="H1210" s="149">
        <f>SUM(H1211)</f>
        <v>0</v>
      </c>
      <c r="I1210" s="151">
        <f t="shared" si="202"/>
        <v>3269304000</v>
      </c>
      <c r="J1210" s="149">
        <f>SUM(J1211)</f>
        <v>222850499</v>
      </c>
      <c r="K1210" s="25">
        <f t="shared" si="198"/>
        <v>6.816450810325378</v>
      </c>
      <c r="L1210" s="150">
        <f t="shared" si="204"/>
        <v>2564604501</v>
      </c>
      <c r="M1210" s="25">
        <f t="shared" si="199"/>
        <v>78.444968745641276</v>
      </c>
      <c r="N1210" s="149">
        <f>SUM(N1211)</f>
        <v>2787455000</v>
      </c>
      <c r="O1210" s="25">
        <f t="shared" si="200"/>
        <v>85.261419555966654</v>
      </c>
      <c r="P1210" s="151">
        <f t="shared" si="203"/>
        <v>481849000</v>
      </c>
      <c r="R1210" s="152">
        <f>SUM('[1]gastos ctas'!E1210+[2]gctas!E1210+[6]ct!E1210)</f>
        <v>0</v>
      </c>
      <c r="S1210" s="191">
        <f t="shared" si="196"/>
        <v>0</v>
      </c>
    </row>
    <row r="1211" spans="1:19" ht="26.25" x14ac:dyDescent="0.25">
      <c r="A1211" s="147">
        <v>3311403310908230</v>
      </c>
      <c r="B1211" s="33" t="s">
        <v>1177</v>
      </c>
      <c r="C1211" s="148"/>
      <c r="D1211" s="152">
        <f>SUM('[1]gastos ctas'!D1211+[2]gctas!D1211+[6]ct!D1211)</f>
        <v>3269304000</v>
      </c>
      <c r="E1211" s="152">
        <f>SUM('[1]gastos ctas'!E1211+[2]gctas!E1211+[6]ct!E1211)</f>
        <v>0</v>
      </c>
      <c r="F1211" s="150">
        <f t="shared" si="201"/>
        <v>3269304000</v>
      </c>
      <c r="G1211" s="25">
        <f t="shared" si="197"/>
        <v>1.2653269460109645E-2</v>
      </c>
      <c r="H1211" s="152"/>
      <c r="I1211" s="151">
        <f t="shared" si="202"/>
        <v>3269304000</v>
      </c>
      <c r="J1211" s="152">
        <f>SUM('[1]gastos ctas'!J1211+[2]gctas!J1211+[6]ct!J1211)</f>
        <v>222850499</v>
      </c>
      <c r="K1211" s="25">
        <f t="shared" si="198"/>
        <v>6.816450810325378</v>
      </c>
      <c r="L1211" s="150">
        <f t="shared" si="204"/>
        <v>2564604501</v>
      </c>
      <c r="M1211" s="25">
        <f t="shared" si="199"/>
        <v>78.444968745641276</v>
      </c>
      <c r="N1211" s="152">
        <f>SUM('[1]gastos ctas'!N1211+[2]gctas!N1211+[6]ct!N1211)</f>
        <v>2787455000</v>
      </c>
      <c r="O1211" s="25">
        <f t="shared" si="200"/>
        <v>85.261419555966654</v>
      </c>
      <c r="P1211" s="151">
        <f t="shared" si="203"/>
        <v>481849000</v>
      </c>
      <c r="R1211" s="152">
        <f>SUM('[1]gastos ctas'!E1211+[2]gctas!E1211+[6]ct!E1211)</f>
        <v>0</v>
      </c>
      <c r="S1211" s="191">
        <f t="shared" si="196"/>
        <v>0</v>
      </c>
    </row>
    <row r="1212" spans="1:19" x14ac:dyDescent="0.25">
      <c r="A1212" s="147">
        <v>3311403311122</v>
      </c>
      <c r="B1212" s="33" t="s">
        <v>1178</v>
      </c>
      <c r="C1212" s="148"/>
      <c r="D1212" s="149">
        <f>SUM(D1213)</f>
        <v>3500000000</v>
      </c>
      <c r="E1212" s="149">
        <f>SUM(E1213)</f>
        <v>0</v>
      </c>
      <c r="F1212" s="150">
        <f t="shared" si="201"/>
        <v>3500000000</v>
      </c>
      <c r="G1212" s="25">
        <f t="shared" si="197"/>
        <v>1.3546137988508795E-2</v>
      </c>
      <c r="H1212" s="149">
        <f>SUM(H1213)</f>
        <v>0</v>
      </c>
      <c r="I1212" s="151">
        <f t="shared" si="202"/>
        <v>3500000000</v>
      </c>
      <c r="J1212" s="149">
        <f>SUM(J1213)</f>
        <v>180270808</v>
      </c>
      <c r="K1212" s="25">
        <f t="shared" si="198"/>
        <v>5.1505945142857144</v>
      </c>
      <c r="L1212" s="150">
        <f t="shared" si="204"/>
        <v>310406450</v>
      </c>
      <c r="M1212" s="25">
        <f t="shared" si="199"/>
        <v>8.8687557142857152</v>
      </c>
      <c r="N1212" s="149">
        <f>SUM(N1213)</f>
        <v>490677258</v>
      </c>
      <c r="O1212" s="25">
        <f t="shared" si="200"/>
        <v>14.019350228571428</v>
      </c>
      <c r="P1212" s="151">
        <f t="shared" si="203"/>
        <v>3009322742</v>
      </c>
      <c r="R1212" s="152">
        <f>SUM('[1]gastos ctas'!E1212+[2]gctas!E1212+[6]ct!E1212)</f>
        <v>0</v>
      </c>
      <c r="S1212" s="191">
        <f t="shared" si="196"/>
        <v>0</v>
      </c>
    </row>
    <row r="1213" spans="1:19" x14ac:dyDescent="0.25">
      <c r="A1213" s="147">
        <v>3311403311122230</v>
      </c>
      <c r="B1213" s="33" t="s">
        <v>1178</v>
      </c>
      <c r="C1213" s="148"/>
      <c r="D1213" s="152">
        <f>SUM('[1]gastos ctas'!D1213+[2]gctas!D1213+[6]ct!D1213)</f>
        <v>3500000000</v>
      </c>
      <c r="E1213" s="152">
        <f>SUM('[1]gastos ctas'!E1213+[2]gctas!E1213+[6]ct!E1213)</f>
        <v>0</v>
      </c>
      <c r="F1213" s="150">
        <f t="shared" si="201"/>
        <v>3500000000</v>
      </c>
      <c r="G1213" s="25">
        <f t="shared" si="197"/>
        <v>1.3546137988508795E-2</v>
      </c>
      <c r="H1213" s="152"/>
      <c r="I1213" s="151">
        <f t="shared" si="202"/>
        <v>3500000000</v>
      </c>
      <c r="J1213" s="152">
        <f>SUM('[1]gastos ctas'!J1213+[2]gctas!J1213+[6]ct!J1213)</f>
        <v>180270808</v>
      </c>
      <c r="K1213" s="25">
        <f t="shared" si="198"/>
        <v>5.1505945142857144</v>
      </c>
      <c r="L1213" s="150">
        <f t="shared" si="204"/>
        <v>310406450</v>
      </c>
      <c r="M1213" s="25">
        <f t="shared" si="199"/>
        <v>8.8687557142857152</v>
      </c>
      <c r="N1213" s="152">
        <f>SUM('[1]gastos ctas'!N1213+[2]gctas!N1213+[6]ct!N1213)</f>
        <v>490677258</v>
      </c>
      <c r="O1213" s="25">
        <f t="shared" si="200"/>
        <v>14.019350228571428</v>
      </c>
      <c r="P1213" s="151">
        <f t="shared" si="203"/>
        <v>3009322742</v>
      </c>
      <c r="R1213" s="152">
        <f>SUM('[1]gastos ctas'!E1213+[2]gctas!E1213+[6]ct!E1213)</f>
        <v>0</v>
      </c>
      <c r="S1213" s="191">
        <f t="shared" si="196"/>
        <v>0</v>
      </c>
    </row>
    <row r="1214" spans="1:19" ht="39" x14ac:dyDescent="0.25">
      <c r="A1214" s="147">
        <v>3311403316036</v>
      </c>
      <c r="B1214" s="33" t="s">
        <v>1179</v>
      </c>
      <c r="C1214" s="148"/>
      <c r="D1214" s="149">
        <f>SUM(D1215)</f>
        <v>2000000000</v>
      </c>
      <c r="E1214" s="149">
        <f>SUM(E1215)</f>
        <v>0</v>
      </c>
      <c r="F1214" s="150">
        <f t="shared" si="201"/>
        <v>2000000000</v>
      </c>
      <c r="G1214" s="25">
        <f t="shared" si="197"/>
        <v>7.7406502791478836E-3</v>
      </c>
      <c r="H1214" s="149">
        <f>SUM(H1215)</f>
        <v>0</v>
      </c>
      <c r="I1214" s="151">
        <f t="shared" si="202"/>
        <v>2000000000</v>
      </c>
      <c r="J1214" s="149">
        <f>SUM(J1215)</f>
        <v>106706345</v>
      </c>
      <c r="K1214" s="25">
        <f t="shared" si="198"/>
        <v>5.3353172500000001</v>
      </c>
      <c r="L1214" s="150">
        <f t="shared" si="204"/>
        <v>234853136</v>
      </c>
      <c r="M1214" s="25">
        <f t="shared" si="199"/>
        <v>11.742656799999999</v>
      </c>
      <c r="N1214" s="149">
        <f>SUM(N1215)</f>
        <v>341559481</v>
      </c>
      <c r="O1214" s="25">
        <f t="shared" si="200"/>
        <v>17.077974050000002</v>
      </c>
      <c r="P1214" s="151">
        <f t="shared" si="203"/>
        <v>1658440519</v>
      </c>
      <c r="R1214" s="152">
        <f>SUM('[1]gastos ctas'!E1214+[2]gctas!E1214+[6]ct!E1214)</f>
        <v>0</v>
      </c>
      <c r="S1214" s="191">
        <f t="shared" si="196"/>
        <v>0</v>
      </c>
    </row>
    <row r="1215" spans="1:19" ht="39" x14ac:dyDescent="0.25">
      <c r="A1215" s="147">
        <v>3311403316036230</v>
      </c>
      <c r="B1215" s="33" t="s">
        <v>1179</v>
      </c>
      <c r="C1215" s="148"/>
      <c r="D1215" s="152">
        <f>SUM('[1]gastos ctas'!D1215+[2]gctas!D1215+[6]ct!D1215)</f>
        <v>2000000000</v>
      </c>
      <c r="E1215" s="152">
        <f>SUM('[1]gastos ctas'!E1215+[2]gctas!E1215+[6]ct!E1215)</f>
        <v>0</v>
      </c>
      <c r="F1215" s="150">
        <f t="shared" si="201"/>
        <v>2000000000</v>
      </c>
      <c r="G1215" s="25">
        <f t="shared" si="197"/>
        <v>7.7406502791478836E-3</v>
      </c>
      <c r="H1215" s="152"/>
      <c r="I1215" s="151">
        <f t="shared" si="202"/>
        <v>2000000000</v>
      </c>
      <c r="J1215" s="152">
        <f>SUM('[1]gastos ctas'!J1215+[2]gctas!J1215+[6]ct!J1215)</f>
        <v>106706345</v>
      </c>
      <c r="K1215" s="25">
        <f t="shared" si="198"/>
        <v>5.3353172500000001</v>
      </c>
      <c r="L1215" s="150">
        <f t="shared" si="204"/>
        <v>234853136</v>
      </c>
      <c r="M1215" s="25">
        <f t="shared" si="199"/>
        <v>11.742656799999999</v>
      </c>
      <c r="N1215" s="152">
        <f>SUM('[1]gastos ctas'!N1215+[2]gctas!N1215+[6]ct!N1215)</f>
        <v>341559481</v>
      </c>
      <c r="O1215" s="25">
        <f t="shared" si="200"/>
        <v>17.077974050000002</v>
      </c>
      <c r="P1215" s="151">
        <f t="shared" si="203"/>
        <v>1658440519</v>
      </c>
      <c r="R1215" s="152">
        <f>SUM('[1]gastos ctas'!E1215+[2]gctas!E1215+[6]ct!E1215)</f>
        <v>0</v>
      </c>
      <c r="S1215" s="191">
        <f t="shared" si="196"/>
        <v>0</v>
      </c>
    </row>
    <row r="1216" spans="1:19" x14ac:dyDescent="0.25">
      <c r="A1216" s="147">
        <v>3311403316094</v>
      </c>
      <c r="B1216" s="33" t="s">
        <v>1122</v>
      </c>
      <c r="C1216" s="148"/>
      <c r="D1216" s="149">
        <f>SUM(D1217:D1219)</f>
        <v>64042102000</v>
      </c>
      <c r="E1216" s="149">
        <f>SUM(E1217:E1219)</f>
        <v>-18664827417</v>
      </c>
      <c r="F1216" s="150">
        <f t="shared" si="201"/>
        <v>45377274583</v>
      </c>
      <c r="G1216" s="25">
        <f t="shared" si="197"/>
        <v>0.17562480658393453</v>
      </c>
      <c r="H1216" s="149">
        <f>SUM(H1217:H1219)</f>
        <v>0</v>
      </c>
      <c r="I1216" s="151">
        <f t="shared" si="202"/>
        <v>45377274583</v>
      </c>
      <c r="J1216" s="149">
        <f>SUM(J1217:J1219)</f>
        <v>339576279</v>
      </c>
      <c r="K1216" s="25">
        <f t="shared" si="198"/>
        <v>0.74833996118228263</v>
      </c>
      <c r="L1216" s="150">
        <f t="shared" si="204"/>
        <v>2350813537</v>
      </c>
      <c r="M1216" s="25">
        <f t="shared" si="199"/>
        <v>5.1805965840899164</v>
      </c>
      <c r="N1216" s="149">
        <f>SUM(N1217:N1219)</f>
        <v>2690389816</v>
      </c>
      <c r="O1216" s="25">
        <f t="shared" si="200"/>
        <v>5.9289365452721992</v>
      </c>
      <c r="P1216" s="151">
        <f t="shared" si="203"/>
        <v>42686884767</v>
      </c>
      <c r="R1216" s="152">
        <f>SUM('[1]gastos ctas'!E1216+[2]gctas!E1216+[6]ct!E1216)</f>
        <v>-18664827417</v>
      </c>
      <c r="S1216" s="191">
        <f t="shared" si="196"/>
        <v>0</v>
      </c>
    </row>
    <row r="1217" spans="1:19" x14ac:dyDescent="0.25">
      <c r="A1217" s="147">
        <v>3311403316094230</v>
      </c>
      <c r="B1217" s="33" t="s">
        <v>1136</v>
      </c>
      <c r="C1217" s="148"/>
      <c r="D1217" s="152">
        <f>SUM('[1]gastos ctas'!D1217+[2]gctas!D1217+[6]ct!D1217)</f>
        <v>25218136000</v>
      </c>
      <c r="E1217" s="152">
        <f>SUM('[1]gastos ctas'!E1217+[2]gctas!E1217+[6]ct!E1217)</f>
        <v>538743172</v>
      </c>
      <c r="F1217" s="150">
        <f t="shared" si="201"/>
        <v>25756879172</v>
      </c>
      <c r="G1217" s="25">
        <f t="shared" si="197"/>
        <v>9.9687496976360035E-2</v>
      </c>
      <c r="H1217" s="152"/>
      <c r="I1217" s="151">
        <f t="shared" si="202"/>
        <v>25756879172</v>
      </c>
      <c r="J1217" s="152">
        <f>SUM('[1]gastos ctas'!J1217+[2]gctas!J1217+[6]ct!J1217)</f>
        <v>188325503</v>
      </c>
      <c r="K1217" s="25">
        <f t="shared" si="198"/>
        <v>0.73116584405429996</v>
      </c>
      <c r="L1217" s="150">
        <f t="shared" si="204"/>
        <v>2340039217</v>
      </c>
      <c r="M1217" s="25">
        <f t="shared" si="199"/>
        <v>9.0851038333239895</v>
      </c>
      <c r="N1217" s="152">
        <f>SUM('[1]gastos ctas'!N1217+[2]gctas!N1217+[6]ct!N1217)</f>
        <v>2528364720</v>
      </c>
      <c r="O1217" s="25">
        <f t="shared" si="200"/>
        <v>9.8162696773782887</v>
      </c>
      <c r="P1217" s="151">
        <f t="shared" si="203"/>
        <v>23228514452</v>
      </c>
      <c r="R1217" s="152">
        <f>SUM('[1]gastos ctas'!E1217+[2]gctas!E1217+[6]ct!E1217)</f>
        <v>538743172</v>
      </c>
      <c r="S1217" s="191">
        <f t="shared" si="196"/>
        <v>0</v>
      </c>
    </row>
    <row r="1218" spans="1:19" x14ac:dyDescent="0.25">
      <c r="A1218" s="147">
        <v>3311403316094230</v>
      </c>
      <c r="B1218" s="33" t="s">
        <v>1180</v>
      </c>
      <c r="C1218" s="148"/>
      <c r="D1218" s="152">
        <f>SUM('[1]gastos ctas'!D1218+[2]gctas!D1218+[6]ct!D1218)</f>
        <v>38823966000</v>
      </c>
      <c r="E1218" s="152">
        <f>SUM('[1]gastos ctas'!E1218+[2]gctas!E1218+[6]ct!E1218)</f>
        <v>-19203570589</v>
      </c>
      <c r="F1218" s="150">
        <f t="shared" si="201"/>
        <v>19620395411</v>
      </c>
      <c r="G1218" s="25">
        <f t="shared" si="197"/>
        <v>7.5937309607574499E-2</v>
      </c>
      <c r="H1218" s="152"/>
      <c r="I1218" s="151">
        <f t="shared" si="202"/>
        <v>19620395411</v>
      </c>
      <c r="J1218" s="152">
        <f>SUM('[1]gastos ctas'!J1218+[2]gctas!J1218+[6]ct!J1218)</f>
        <v>151250776</v>
      </c>
      <c r="K1218" s="25">
        <f t="shared" si="198"/>
        <v>0.77088546296677896</v>
      </c>
      <c r="L1218" s="150">
        <f t="shared" si="204"/>
        <v>10774320</v>
      </c>
      <c r="M1218" s="25">
        <f t="shared" si="199"/>
        <v>5.4913878004514999E-2</v>
      </c>
      <c r="N1218" s="152">
        <f>SUM('[1]gastos ctas'!N1218+[2]gctas!N1218+[6]ct!N1218)</f>
        <v>162025096</v>
      </c>
      <c r="O1218" s="25">
        <f t="shared" si="200"/>
        <v>0.82579934097129393</v>
      </c>
      <c r="P1218" s="151">
        <f t="shared" si="203"/>
        <v>19458370315</v>
      </c>
      <c r="R1218" s="152">
        <f>SUM('[1]gastos ctas'!E1218+[2]gctas!E1218+[6]ct!E1218)</f>
        <v>-19203570589</v>
      </c>
      <c r="S1218" s="191">
        <f t="shared" si="196"/>
        <v>0</v>
      </c>
    </row>
    <row r="1219" spans="1:19" x14ac:dyDescent="0.25">
      <c r="A1219" s="147">
        <v>3311403316094230</v>
      </c>
      <c r="B1219" s="33" t="s">
        <v>1181</v>
      </c>
      <c r="C1219" s="148"/>
      <c r="D1219" s="152">
        <f>SUM('[1]gastos ctas'!D1219+[2]gctas!D1219+[6]ct!D1219)</f>
        <v>0</v>
      </c>
      <c r="E1219" s="152">
        <f>SUM('[1]gastos ctas'!E1219+[2]gctas!E1219+[6]ct!E1219)</f>
        <v>0</v>
      </c>
      <c r="F1219" s="150">
        <f t="shared" si="201"/>
        <v>0</v>
      </c>
      <c r="G1219" s="25">
        <f t="shared" si="197"/>
        <v>0</v>
      </c>
      <c r="H1219" s="152"/>
      <c r="I1219" s="151">
        <f t="shared" si="202"/>
        <v>0</v>
      </c>
      <c r="J1219" s="152">
        <f>SUM('[1]gastos ctas'!J1219+[2]gctas!J1219+[6]ct!J1219)</f>
        <v>0</v>
      </c>
      <c r="K1219" s="25">
        <f t="shared" si="198"/>
        <v>0</v>
      </c>
      <c r="L1219" s="150">
        <f t="shared" si="204"/>
        <v>0</v>
      </c>
      <c r="M1219" s="25">
        <f t="shared" si="199"/>
        <v>0</v>
      </c>
      <c r="N1219" s="152">
        <f>SUM('[1]gastos ctas'!N1219+[2]gctas!N1219+[6]ct!N1219)</f>
        <v>0</v>
      </c>
      <c r="O1219" s="25">
        <f t="shared" si="200"/>
        <v>0</v>
      </c>
      <c r="P1219" s="151">
        <f t="shared" si="203"/>
        <v>0</v>
      </c>
      <c r="R1219" s="152">
        <f>SUM('[1]gastos ctas'!E1219+[2]gctas!E1219+[6]ct!E1219)</f>
        <v>0</v>
      </c>
      <c r="S1219" s="191">
        <f t="shared" si="196"/>
        <v>0</v>
      </c>
    </row>
    <row r="1220" spans="1:19" ht="26.25" x14ac:dyDescent="0.25">
      <c r="A1220" s="175">
        <v>3311403317032</v>
      </c>
      <c r="B1220" s="33" t="s">
        <v>1182</v>
      </c>
      <c r="C1220" s="148"/>
      <c r="D1220" s="149">
        <f>SUM(D1221)</f>
        <v>594000000</v>
      </c>
      <c r="E1220" s="149">
        <f>SUM(E1221)</f>
        <v>0</v>
      </c>
      <c r="F1220" s="150">
        <f t="shared" si="201"/>
        <v>594000000</v>
      </c>
      <c r="G1220" s="25">
        <f t="shared" si="197"/>
        <v>2.2989731329069213E-3</v>
      </c>
      <c r="H1220" s="149">
        <f>SUM(H1221)</f>
        <v>0</v>
      </c>
      <c r="I1220" s="151">
        <f t="shared" si="202"/>
        <v>594000000</v>
      </c>
      <c r="J1220" s="149">
        <f>SUM(J1221)</f>
        <v>9454344</v>
      </c>
      <c r="K1220" s="25">
        <f t="shared" si="198"/>
        <v>1.591640404040404</v>
      </c>
      <c r="L1220" s="150">
        <f t="shared" si="204"/>
        <v>148245656</v>
      </c>
      <c r="M1220" s="25">
        <f t="shared" si="199"/>
        <v>24.957181144781146</v>
      </c>
      <c r="N1220" s="149">
        <f>SUM(N1221)</f>
        <v>157700000</v>
      </c>
      <c r="O1220" s="25">
        <f t="shared" si="200"/>
        <v>26.54882154882155</v>
      </c>
      <c r="P1220" s="151">
        <f t="shared" si="203"/>
        <v>436300000</v>
      </c>
      <c r="R1220" s="152">
        <f>SUM('[1]gastos ctas'!E1220+[2]gctas!E1220+[6]ct!E1220)</f>
        <v>0</v>
      </c>
      <c r="S1220" s="191">
        <f t="shared" si="196"/>
        <v>0</v>
      </c>
    </row>
    <row r="1221" spans="1:19" ht="26.25" x14ac:dyDescent="0.25">
      <c r="A1221" s="175">
        <v>3311403317032230</v>
      </c>
      <c r="B1221" s="33" t="s">
        <v>1182</v>
      </c>
      <c r="C1221" s="148"/>
      <c r="D1221" s="152">
        <f>SUM('[1]gastos ctas'!D1221+[2]gctas!D1221+[6]ct!D1221)</f>
        <v>594000000</v>
      </c>
      <c r="E1221" s="152">
        <f>SUM('[1]gastos ctas'!E1221+[2]gctas!E1221+[6]ct!E1221)</f>
        <v>0</v>
      </c>
      <c r="F1221" s="150">
        <f t="shared" si="201"/>
        <v>594000000</v>
      </c>
      <c r="G1221" s="25">
        <f t="shared" si="197"/>
        <v>2.2989731329069213E-3</v>
      </c>
      <c r="H1221" s="152"/>
      <c r="I1221" s="151">
        <f t="shared" si="202"/>
        <v>594000000</v>
      </c>
      <c r="J1221" s="152">
        <f>SUM('[1]gastos ctas'!J1221+[2]gctas!J1221+[6]ct!J1221)</f>
        <v>9454344</v>
      </c>
      <c r="K1221" s="25">
        <f t="shared" si="198"/>
        <v>1.591640404040404</v>
      </c>
      <c r="L1221" s="150">
        <f t="shared" si="204"/>
        <v>148245656</v>
      </c>
      <c r="M1221" s="25">
        <f t="shared" si="199"/>
        <v>24.957181144781146</v>
      </c>
      <c r="N1221" s="152">
        <f>SUM('[1]gastos ctas'!N1221+[2]gctas!N1221+[6]ct!N1221)</f>
        <v>157700000</v>
      </c>
      <c r="O1221" s="25">
        <f t="shared" si="200"/>
        <v>26.54882154882155</v>
      </c>
      <c r="P1221" s="151">
        <f t="shared" si="203"/>
        <v>436300000</v>
      </c>
      <c r="R1221" s="152">
        <f>SUM('[1]gastos ctas'!E1221+[2]gctas!E1221+[6]ct!E1221)</f>
        <v>0</v>
      </c>
      <c r="S1221" s="191">
        <f t="shared" si="196"/>
        <v>0</v>
      </c>
    </row>
    <row r="1222" spans="1:19" x14ac:dyDescent="0.25">
      <c r="A1222" s="147">
        <v>3311403317096</v>
      </c>
      <c r="B1222" s="33" t="s">
        <v>1183</v>
      </c>
      <c r="C1222" s="148"/>
      <c r="D1222" s="149">
        <f>SUM(D1223)</f>
        <v>4000000000</v>
      </c>
      <c r="E1222" s="149">
        <f>SUM(E1223)</f>
        <v>0</v>
      </c>
      <c r="F1222" s="150">
        <f t="shared" si="201"/>
        <v>4000000000</v>
      </c>
      <c r="G1222" s="25">
        <f t="shared" si="197"/>
        <v>1.5481300558295767E-2</v>
      </c>
      <c r="H1222" s="149">
        <f>SUM(H1223)</f>
        <v>0</v>
      </c>
      <c r="I1222" s="151">
        <f t="shared" si="202"/>
        <v>4000000000</v>
      </c>
      <c r="J1222" s="149">
        <f>SUM(J1223)</f>
        <v>37102832</v>
      </c>
      <c r="K1222" s="25">
        <f t="shared" si="198"/>
        <v>0.92757080000000003</v>
      </c>
      <c r="L1222" s="150">
        <f t="shared" si="204"/>
        <v>2050601797</v>
      </c>
      <c r="M1222" s="25">
        <f t="shared" si="199"/>
        <v>51.265044925000005</v>
      </c>
      <c r="N1222" s="149">
        <f>SUM(N1223)</f>
        <v>2087704629</v>
      </c>
      <c r="O1222" s="25">
        <f t="shared" si="200"/>
        <v>52.192615725000003</v>
      </c>
      <c r="P1222" s="151">
        <f t="shared" si="203"/>
        <v>1912295371</v>
      </c>
      <c r="R1222" s="152">
        <f>SUM('[1]gastos ctas'!E1222+[2]gctas!E1222+[6]ct!E1222)</f>
        <v>0</v>
      </c>
      <c r="S1222" s="191">
        <f t="shared" si="196"/>
        <v>0</v>
      </c>
    </row>
    <row r="1223" spans="1:19" x14ac:dyDescent="0.25">
      <c r="A1223" s="147">
        <v>3311403317096230</v>
      </c>
      <c r="B1223" s="33" t="s">
        <v>1183</v>
      </c>
      <c r="C1223" s="148"/>
      <c r="D1223" s="152">
        <f>SUM('[1]gastos ctas'!D1223+[2]gctas!D1223+[6]ct!D1223)</f>
        <v>4000000000</v>
      </c>
      <c r="E1223" s="152">
        <f>SUM('[1]gastos ctas'!E1223+[2]gctas!E1223+[6]ct!E1223)</f>
        <v>0</v>
      </c>
      <c r="F1223" s="150">
        <f t="shared" si="201"/>
        <v>4000000000</v>
      </c>
      <c r="G1223" s="25">
        <f t="shared" si="197"/>
        <v>1.5481300558295767E-2</v>
      </c>
      <c r="H1223" s="152"/>
      <c r="I1223" s="151">
        <f t="shared" si="202"/>
        <v>4000000000</v>
      </c>
      <c r="J1223" s="152">
        <f>SUM('[1]gastos ctas'!J1223+[2]gctas!J1223+[6]ct!J1223)</f>
        <v>37102832</v>
      </c>
      <c r="K1223" s="25">
        <f t="shared" si="198"/>
        <v>0.92757080000000003</v>
      </c>
      <c r="L1223" s="150">
        <f t="shared" si="204"/>
        <v>2050601797</v>
      </c>
      <c r="M1223" s="25">
        <f t="shared" si="199"/>
        <v>51.265044925000005</v>
      </c>
      <c r="N1223" s="152">
        <f>SUM('[1]gastos ctas'!N1223+[2]gctas!N1223+[6]ct!N1223)</f>
        <v>2087704629</v>
      </c>
      <c r="O1223" s="25">
        <f t="shared" si="200"/>
        <v>52.192615725000003</v>
      </c>
      <c r="P1223" s="151">
        <f t="shared" si="203"/>
        <v>1912295371</v>
      </c>
      <c r="R1223" s="152">
        <f>SUM('[1]gastos ctas'!E1223+[2]gctas!E1223+[6]ct!E1223)</f>
        <v>0</v>
      </c>
      <c r="S1223" s="191">
        <f t="shared" si="196"/>
        <v>0</v>
      </c>
    </row>
    <row r="1224" spans="1:19" hidden="1" x14ac:dyDescent="0.25">
      <c r="A1224" s="147">
        <v>3311403317219</v>
      </c>
      <c r="B1224" s="33" t="s">
        <v>1184</v>
      </c>
      <c r="C1224" s="148"/>
      <c r="D1224" s="149">
        <f>SUM(D1225)</f>
        <v>0</v>
      </c>
      <c r="E1224" s="149">
        <f>SUM(E1225)</f>
        <v>0</v>
      </c>
      <c r="F1224" s="150">
        <f t="shared" si="201"/>
        <v>0</v>
      </c>
      <c r="G1224" s="25">
        <f t="shared" si="197"/>
        <v>0</v>
      </c>
      <c r="H1224" s="149">
        <f>SUM(H1225)</f>
        <v>0</v>
      </c>
      <c r="I1224" s="151">
        <f t="shared" si="202"/>
        <v>0</v>
      </c>
      <c r="J1224" s="149">
        <f>SUM(J1225)</f>
        <v>0</v>
      </c>
      <c r="K1224" s="25">
        <f t="shared" si="198"/>
        <v>0</v>
      </c>
      <c r="L1224" s="150">
        <f t="shared" si="204"/>
        <v>0</v>
      </c>
      <c r="M1224" s="25">
        <f t="shared" si="199"/>
        <v>0</v>
      </c>
      <c r="N1224" s="149">
        <f>SUM(N1225)</f>
        <v>0</v>
      </c>
      <c r="O1224" s="25">
        <f t="shared" si="200"/>
        <v>0</v>
      </c>
      <c r="P1224" s="151">
        <f t="shared" si="203"/>
        <v>0</v>
      </c>
      <c r="R1224" s="152">
        <f>SUM('[1]gastos ctas'!E1224+[2]gctas!E1224+[6]ct!E1224)</f>
        <v>0</v>
      </c>
      <c r="S1224" s="191">
        <f t="shared" ref="S1224:S1287" si="205">SUM(E1224-R1224)</f>
        <v>0</v>
      </c>
    </row>
    <row r="1225" spans="1:19" hidden="1" x14ac:dyDescent="0.25">
      <c r="A1225" s="147">
        <v>3311403317219230</v>
      </c>
      <c r="B1225" s="33" t="s">
        <v>1185</v>
      </c>
      <c r="C1225" s="148"/>
      <c r="D1225" s="152">
        <f>SUM('[1]gastos ctas'!D1225+[2]gctas!D1225+[6]ct!D1225)</f>
        <v>0</v>
      </c>
      <c r="E1225" s="152">
        <f>SUM('[1]gastos ctas'!E1225+[2]gctas!E1225+[6]ct!E1225)</f>
        <v>0</v>
      </c>
      <c r="F1225" s="150">
        <f t="shared" si="201"/>
        <v>0</v>
      </c>
      <c r="G1225" s="25">
        <f t="shared" si="197"/>
        <v>0</v>
      </c>
      <c r="H1225" s="152"/>
      <c r="I1225" s="151">
        <f t="shared" si="202"/>
        <v>0</v>
      </c>
      <c r="J1225" s="152">
        <f>SUM('[1]gastos ctas'!J1225+[2]gctas!J1225+[6]ct!J1225)</f>
        <v>0</v>
      </c>
      <c r="K1225" s="25">
        <f t="shared" si="198"/>
        <v>0</v>
      </c>
      <c r="L1225" s="150">
        <f t="shared" si="204"/>
        <v>0</v>
      </c>
      <c r="M1225" s="25">
        <f t="shared" si="199"/>
        <v>0</v>
      </c>
      <c r="N1225" s="152">
        <f>SUM('[1]gastos ctas'!N1225+[2]gctas!N1225+[6]ct!N1225)</f>
        <v>0</v>
      </c>
      <c r="O1225" s="25">
        <f t="shared" si="200"/>
        <v>0</v>
      </c>
      <c r="P1225" s="151">
        <f t="shared" si="203"/>
        <v>0</v>
      </c>
      <c r="R1225" s="152">
        <f>SUM('[1]gastos ctas'!E1225+[2]gctas!E1225+[6]ct!E1225)</f>
        <v>0</v>
      </c>
      <c r="S1225" s="191">
        <f t="shared" si="205"/>
        <v>0</v>
      </c>
    </row>
    <row r="1226" spans="1:19" x14ac:dyDescent="0.25">
      <c r="A1226" s="147">
        <v>3311403317225</v>
      </c>
      <c r="B1226" s="33" t="s">
        <v>1122</v>
      </c>
      <c r="C1226" s="148"/>
      <c r="D1226" s="149">
        <f>SUM(D1227)</f>
        <v>6534000000</v>
      </c>
      <c r="E1226" s="149">
        <f>SUM(E1227)</f>
        <v>-5939026446</v>
      </c>
      <c r="F1226" s="150">
        <f t="shared" si="201"/>
        <v>594973554</v>
      </c>
      <c r="G1226" s="25">
        <f t="shared" ref="G1226:G1290" si="206">IF(OR(F1226=0,F$7=0),0,F1226/F$7)*100</f>
        <v>2.302741103427854E-3</v>
      </c>
      <c r="H1226" s="149">
        <f>SUM(H1227)</f>
        <v>0</v>
      </c>
      <c r="I1226" s="151">
        <f t="shared" si="202"/>
        <v>594973554</v>
      </c>
      <c r="J1226" s="149">
        <f>SUM(J1227)</f>
        <v>19209175</v>
      </c>
      <c r="K1226" s="25">
        <f t="shared" si="198"/>
        <v>3.2285762738288031</v>
      </c>
      <c r="L1226" s="150">
        <f t="shared" si="204"/>
        <v>296457885</v>
      </c>
      <c r="M1226" s="25">
        <f t="shared" si="199"/>
        <v>49.827069288528406</v>
      </c>
      <c r="N1226" s="149">
        <f>SUM(N1227)</f>
        <v>315667060</v>
      </c>
      <c r="O1226" s="25">
        <f t="shared" si="200"/>
        <v>53.055645562357213</v>
      </c>
      <c r="P1226" s="151">
        <f t="shared" si="203"/>
        <v>279306494</v>
      </c>
      <c r="R1226" s="152">
        <f>SUM('[1]gastos ctas'!E1226+[2]gctas!E1226+[6]ct!E1226)</f>
        <v>-5939026446</v>
      </c>
      <c r="S1226" s="191">
        <f t="shared" si="205"/>
        <v>0</v>
      </c>
    </row>
    <row r="1227" spans="1:19" x14ac:dyDescent="0.25">
      <c r="A1227" s="147">
        <v>3311403317225</v>
      </c>
      <c r="B1227" s="33" t="s">
        <v>1122</v>
      </c>
      <c r="C1227" s="148"/>
      <c r="D1227" s="152">
        <f>SUM('[1]gastos ctas'!D1227+[2]gctas!D1227+[6]ct!D1227)</f>
        <v>6534000000</v>
      </c>
      <c r="E1227" s="152">
        <f>SUM('[1]gastos ctas'!E1227+[2]gctas!E1227+[6]ct!E1227)</f>
        <v>-5939026446</v>
      </c>
      <c r="F1227" s="150">
        <f t="shared" si="201"/>
        <v>594973554</v>
      </c>
      <c r="G1227" s="25">
        <f t="shared" si="206"/>
        <v>2.302741103427854E-3</v>
      </c>
      <c r="H1227" s="152"/>
      <c r="I1227" s="151">
        <f t="shared" si="202"/>
        <v>594973554</v>
      </c>
      <c r="J1227" s="152">
        <f>SUM('[1]gastos ctas'!J1227+[2]gctas!J1227+[6]ct!J1227)</f>
        <v>19209175</v>
      </c>
      <c r="K1227" s="25">
        <f t="shared" si="198"/>
        <v>3.2285762738288031</v>
      </c>
      <c r="L1227" s="150">
        <f t="shared" si="204"/>
        <v>296457885</v>
      </c>
      <c r="M1227" s="25">
        <f t="shared" si="199"/>
        <v>49.827069288528406</v>
      </c>
      <c r="N1227" s="152">
        <f>SUM('[1]gastos ctas'!N1227+[2]gctas!N1227+[6]ct!N1227)</f>
        <v>315667060</v>
      </c>
      <c r="O1227" s="25">
        <f t="shared" si="200"/>
        <v>53.055645562357213</v>
      </c>
      <c r="P1227" s="151">
        <f t="shared" si="203"/>
        <v>279306494</v>
      </c>
      <c r="R1227" s="152">
        <f>SUM('[1]gastos ctas'!E1227+[2]gctas!E1227+[6]ct!E1227)</f>
        <v>-5939026446</v>
      </c>
      <c r="S1227" s="191">
        <f t="shared" si="205"/>
        <v>0</v>
      </c>
    </row>
    <row r="1228" spans="1:19" ht="26.25" x14ac:dyDescent="0.25">
      <c r="A1228" s="147">
        <v>3311403317377</v>
      </c>
      <c r="B1228" s="33" t="s">
        <v>1186</v>
      </c>
      <c r="C1228" s="148"/>
      <c r="D1228" s="149">
        <f>SUM(D1229)</f>
        <v>1809000000</v>
      </c>
      <c r="E1228" s="149">
        <f>SUM(E1229)</f>
        <v>0</v>
      </c>
      <c r="F1228" s="150">
        <f t="shared" si="201"/>
        <v>1809000000</v>
      </c>
      <c r="G1228" s="25">
        <f t="shared" si="206"/>
        <v>7.0014181774892591E-3</v>
      </c>
      <c r="H1228" s="149">
        <f>SUM(H1229)</f>
        <v>0</v>
      </c>
      <c r="I1228" s="151">
        <f t="shared" si="202"/>
        <v>1809000000</v>
      </c>
      <c r="J1228" s="149">
        <f>SUM(J1229)</f>
        <v>106679860</v>
      </c>
      <c r="K1228" s="25">
        <f t="shared" si="198"/>
        <v>5.8971730237700388</v>
      </c>
      <c r="L1228" s="150">
        <f t="shared" si="204"/>
        <v>214386397</v>
      </c>
      <c r="M1228" s="25">
        <f t="shared" si="199"/>
        <v>11.851099889441681</v>
      </c>
      <c r="N1228" s="149">
        <f>SUM(N1229)</f>
        <v>321066257</v>
      </c>
      <c r="O1228" s="25">
        <f t="shared" si="200"/>
        <v>17.748272913211718</v>
      </c>
      <c r="P1228" s="151">
        <f t="shared" si="203"/>
        <v>1487933743</v>
      </c>
      <c r="R1228" s="152">
        <f>SUM('[1]gastos ctas'!E1228+[2]gctas!E1228+[6]ct!E1228)</f>
        <v>0</v>
      </c>
      <c r="S1228" s="191">
        <f t="shared" si="205"/>
        <v>0</v>
      </c>
    </row>
    <row r="1229" spans="1:19" ht="26.25" x14ac:dyDescent="0.25">
      <c r="A1229" s="147">
        <v>3311403317377230</v>
      </c>
      <c r="B1229" s="33" t="s">
        <v>1186</v>
      </c>
      <c r="C1229" s="148"/>
      <c r="D1229" s="152">
        <f>SUM('[1]gastos ctas'!D1229+[2]gctas!D1229+[6]ct!D1229)</f>
        <v>1809000000</v>
      </c>
      <c r="E1229" s="152">
        <f>SUM('[1]gastos ctas'!E1229+[2]gctas!E1229+[6]ct!E1229)</f>
        <v>0</v>
      </c>
      <c r="F1229" s="150">
        <f t="shared" si="201"/>
        <v>1809000000</v>
      </c>
      <c r="G1229" s="25">
        <f t="shared" si="206"/>
        <v>7.0014181774892591E-3</v>
      </c>
      <c r="H1229" s="152"/>
      <c r="I1229" s="151">
        <f t="shared" si="202"/>
        <v>1809000000</v>
      </c>
      <c r="J1229" s="152">
        <f>SUM('[1]gastos ctas'!J1229+[2]gctas!J1229+[6]ct!J1229)</f>
        <v>106679860</v>
      </c>
      <c r="K1229" s="25">
        <f t="shared" ref="K1229:K1292" si="207">IF(OR(J1229=0,F1229=0),0,J1229/F1229)*100</f>
        <v>5.8971730237700388</v>
      </c>
      <c r="L1229" s="150">
        <f t="shared" si="204"/>
        <v>214386397</v>
      </c>
      <c r="M1229" s="25">
        <f t="shared" ref="M1229:M1292" si="208">IF(OR(L1229=0,F1229=0),0,L1229/F1229)*100</f>
        <v>11.851099889441681</v>
      </c>
      <c r="N1229" s="152">
        <f>SUM('[1]gastos ctas'!N1229+[2]gctas!N1229+[6]ct!N1229)</f>
        <v>321066257</v>
      </c>
      <c r="O1229" s="25">
        <f t="shared" ref="O1229:O1292" si="209">IF(OR(N1229=0,F1229=0),0,N1229/F1229)*100</f>
        <v>17.748272913211718</v>
      </c>
      <c r="P1229" s="151">
        <f t="shared" si="203"/>
        <v>1487933743</v>
      </c>
      <c r="R1229" s="152">
        <f>SUM('[1]gastos ctas'!E1229+[2]gctas!E1229+[6]ct!E1229)</f>
        <v>0</v>
      </c>
      <c r="S1229" s="191">
        <f t="shared" si="205"/>
        <v>0</v>
      </c>
    </row>
    <row r="1230" spans="1:19" ht="26.25" x14ac:dyDescent="0.25">
      <c r="A1230" s="147">
        <v>3311403317379</v>
      </c>
      <c r="B1230" s="33" t="s">
        <v>1187</v>
      </c>
      <c r="C1230" s="148"/>
      <c r="D1230" s="149">
        <f>SUM(D1231)</f>
        <v>2500000000</v>
      </c>
      <c r="E1230" s="149">
        <f>SUM(E1231)</f>
        <v>0</v>
      </c>
      <c r="F1230" s="150">
        <f t="shared" si="201"/>
        <v>2500000000</v>
      </c>
      <c r="G1230" s="25">
        <f t="shared" si="206"/>
        <v>9.6758128489348536E-3</v>
      </c>
      <c r="H1230" s="149">
        <f>SUM(H1231)</f>
        <v>0</v>
      </c>
      <c r="I1230" s="151">
        <f t="shared" si="202"/>
        <v>2500000000</v>
      </c>
      <c r="J1230" s="149">
        <f>SUM(J1231)</f>
        <v>108672208</v>
      </c>
      <c r="K1230" s="25">
        <f t="shared" si="207"/>
        <v>4.3468883200000006</v>
      </c>
      <c r="L1230" s="150">
        <f t="shared" si="204"/>
        <v>1218312404</v>
      </c>
      <c r="M1230" s="25">
        <f t="shared" si="208"/>
        <v>48.732496159999997</v>
      </c>
      <c r="N1230" s="149">
        <f>SUM(N1231)</f>
        <v>1326984612</v>
      </c>
      <c r="O1230" s="25">
        <f t="shared" si="209"/>
        <v>53.079384480000002</v>
      </c>
      <c r="P1230" s="151">
        <f t="shared" si="203"/>
        <v>1173015388</v>
      </c>
      <c r="R1230" s="152">
        <f>SUM('[1]gastos ctas'!E1230+[2]gctas!E1230+[6]ct!E1230)</f>
        <v>0</v>
      </c>
      <c r="S1230" s="191">
        <f t="shared" si="205"/>
        <v>0</v>
      </c>
    </row>
    <row r="1231" spans="1:19" ht="26.25" x14ac:dyDescent="0.25">
      <c r="A1231" s="147">
        <v>3311403317379230</v>
      </c>
      <c r="B1231" s="33" t="s">
        <v>1187</v>
      </c>
      <c r="C1231" s="148"/>
      <c r="D1231" s="152">
        <f>SUM('[1]gastos ctas'!D1231+[2]gctas!D1231+[6]ct!D1231)</f>
        <v>2500000000</v>
      </c>
      <c r="E1231" s="152">
        <f>SUM('[1]gastos ctas'!E1231+[2]gctas!E1231+[6]ct!E1231)</f>
        <v>0</v>
      </c>
      <c r="F1231" s="150">
        <f t="shared" si="201"/>
        <v>2500000000</v>
      </c>
      <c r="G1231" s="25">
        <f t="shared" si="206"/>
        <v>9.6758128489348536E-3</v>
      </c>
      <c r="H1231" s="152"/>
      <c r="I1231" s="151">
        <f t="shared" si="202"/>
        <v>2500000000</v>
      </c>
      <c r="J1231" s="152">
        <f>SUM('[1]gastos ctas'!J1231+[2]gctas!J1231+[6]ct!J1231)</f>
        <v>108672208</v>
      </c>
      <c r="K1231" s="25">
        <f t="shared" si="207"/>
        <v>4.3468883200000006</v>
      </c>
      <c r="L1231" s="150">
        <f t="shared" si="204"/>
        <v>1218312404</v>
      </c>
      <c r="M1231" s="25">
        <f t="shared" si="208"/>
        <v>48.732496159999997</v>
      </c>
      <c r="N1231" s="152">
        <f>SUM('[1]gastos ctas'!N1231+[2]gctas!N1231+[6]ct!N1231)</f>
        <v>1326984612</v>
      </c>
      <c r="O1231" s="25">
        <f t="shared" si="209"/>
        <v>53.079384480000002</v>
      </c>
      <c r="P1231" s="151">
        <f t="shared" si="203"/>
        <v>1173015388</v>
      </c>
      <c r="R1231" s="152">
        <f>SUM('[1]gastos ctas'!E1231+[2]gctas!E1231+[6]ct!E1231)</f>
        <v>0</v>
      </c>
      <c r="S1231" s="191">
        <f t="shared" si="205"/>
        <v>0</v>
      </c>
    </row>
    <row r="1232" spans="1:19" ht="64.5" hidden="1" x14ac:dyDescent="0.25">
      <c r="A1232" s="147">
        <v>3311403317379</v>
      </c>
      <c r="B1232" s="33" t="s">
        <v>1172</v>
      </c>
      <c r="C1232" s="148"/>
      <c r="D1232" s="149">
        <f>SUM(D1233)</f>
        <v>0</v>
      </c>
      <c r="E1232" s="149">
        <f>SUM(E1233)</f>
        <v>0</v>
      </c>
      <c r="F1232" s="150">
        <f t="shared" si="201"/>
        <v>0</v>
      </c>
      <c r="G1232" s="25">
        <f t="shared" si="206"/>
        <v>0</v>
      </c>
      <c r="H1232" s="149">
        <f>SUM(H1233)</f>
        <v>0</v>
      </c>
      <c r="I1232" s="151">
        <f t="shared" si="202"/>
        <v>0</v>
      </c>
      <c r="J1232" s="149">
        <f>SUM(J1233)</f>
        <v>0</v>
      </c>
      <c r="K1232" s="25">
        <f t="shared" si="207"/>
        <v>0</v>
      </c>
      <c r="L1232" s="150">
        <f t="shared" si="204"/>
        <v>0</v>
      </c>
      <c r="M1232" s="25">
        <f t="shared" si="208"/>
        <v>0</v>
      </c>
      <c r="N1232" s="149">
        <f>SUM(N1233)</f>
        <v>0</v>
      </c>
      <c r="O1232" s="25">
        <f t="shared" si="209"/>
        <v>0</v>
      </c>
      <c r="P1232" s="151">
        <f t="shared" si="203"/>
        <v>0</v>
      </c>
      <c r="R1232" s="152">
        <f>SUM('[1]gastos ctas'!E1232+[2]gctas!E1232+[6]ct!E1232)</f>
        <v>0</v>
      </c>
      <c r="S1232" s="191">
        <f t="shared" si="205"/>
        <v>0</v>
      </c>
    </row>
    <row r="1233" spans="1:19" hidden="1" x14ac:dyDescent="0.25">
      <c r="A1233" s="147">
        <v>3311403317379230</v>
      </c>
      <c r="B1233" s="33" t="s">
        <v>1188</v>
      </c>
      <c r="C1233" s="148"/>
      <c r="D1233" s="152">
        <f>SUM('[1]gastos ctas'!D1233+[2]gctas!D1233+[6]ct!D1233)</f>
        <v>0</v>
      </c>
      <c r="E1233" s="152">
        <f>SUM('[1]gastos ctas'!E1233+[2]gctas!E1233+[6]ct!E1233)</f>
        <v>0</v>
      </c>
      <c r="F1233" s="150">
        <f t="shared" si="201"/>
        <v>0</v>
      </c>
      <c r="G1233" s="25">
        <f t="shared" si="206"/>
        <v>0</v>
      </c>
      <c r="H1233" s="152"/>
      <c r="I1233" s="151">
        <f t="shared" si="202"/>
        <v>0</v>
      </c>
      <c r="J1233" s="152">
        <f>SUM('[1]gastos ctas'!J1233+[2]gctas!J1233+[6]ct!J1233)</f>
        <v>0</v>
      </c>
      <c r="K1233" s="25">
        <f t="shared" si="207"/>
        <v>0</v>
      </c>
      <c r="L1233" s="150">
        <f t="shared" si="204"/>
        <v>0</v>
      </c>
      <c r="M1233" s="25">
        <f t="shared" si="208"/>
        <v>0</v>
      </c>
      <c r="N1233" s="152">
        <f>SUM('[1]gastos ctas'!N1233+[2]gctas!N1233+[6]ct!N1233)</f>
        <v>0</v>
      </c>
      <c r="O1233" s="25">
        <f t="shared" si="209"/>
        <v>0</v>
      </c>
      <c r="P1233" s="151">
        <f t="shared" si="203"/>
        <v>0</v>
      </c>
      <c r="R1233" s="152">
        <f>SUM('[1]gastos ctas'!E1233+[2]gctas!E1233+[6]ct!E1233)</f>
        <v>0</v>
      </c>
      <c r="S1233" s="191">
        <f t="shared" si="205"/>
        <v>0</v>
      </c>
    </row>
    <row r="1234" spans="1:19" ht="26.25" x14ac:dyDescent="0.25">
      <c r="A1234" s="175">
        <v>331140332</v>
      </c>
      <c r="B1234" s="33" t="s">
        <v>1189</v>
      </c>
      <c r="C1234" s="148"/>
      <c r="D1234" s="149">
        <f>SUM(D1235+D1237+D1239+D1241+D1243+D1245+D1250+D1253+D1255)</f>
        <v>66891809000</v>
      </c>
      <c r="E1234" s="149">
        <f>SUM(E1235+E1237+E1239+E1241+E1243+E1245+E1250+E1253+E1255)</f>
        <v>-116300000</v>
      </c>
      <c r="F1234" s="150">
        <f t="shared" si="201"/>
        <v>66775509000</v>
      </c>
      <c r="G1234" s="25">
        <f t="shared" si="206"/>
        <v>0.25844293119054601</v>
      </c>
      <c r="H1234" s="149">
        <f>SUM(H1235+H1237+H1239+H1241+H1243+H1245+H1250+H1253+H1255)</f>
        <v>0</v>
      </c>
      <c r="I1234" s="151">
        <f t="shared" si="202"/>
        <v>66775509000</v>
      </c>
      <c r="J1234" s="149">
        <f>SUM(J1235+J1237+J1239+J1241+J1243+J1245+J1250+J1253+J1255)</f>
        <v>1449020404</v>
      </c>
      <c r="K1234" s="25">
        <f t="shared" si="207"/>
        <v>2.1699878079551591</v>
      </c>
      <c r="L1234" s="150">
        <f t="shared" si="204"/>
        <v>19909725720</v>
      </c>
      <c r="M1234" s="25">
        <f t="shared" si="208"/>
        <v>29.815910081643853</v>
      </c>
      <c r="N1234" s="149">
        <f>SUM(N1235+N1237+N1239+N1241+N1243+N1245+N1250+N1253+N1255)</f>
        <v>21358746124</v>
      </c>
      <c r="O1234" s="25">
        <f t="shared" si="209"/>
        <v>31.985897889599013</v>
      </c>
      <c r="P1234" s="151">
        <f t="shared" si="203"/>
        <v>45416762876</v>
      </c>
      <c r="R1234" s="152">
        <f>SUM('[1]gastos ctas'!E1234+[2]gctas!E1234+[6]ct!E1234)</f>
        <v>-116300000</v>
      </c>
      <c r="S1234" s="191">
        <f t="shared" si="205"/>
        <v>0</v>
      </c>
    </row>
    <row r="1235" spans="1:19" x14ac:dyDescent="0.25">
      <c r="A1235" s="175">
        <v>3311403320188</v>
      </c>
      <c r="B1235" s="33" t="s">
        <v>1190</v>
      </c>
      <c r="C1235" s="148"/>
      <c r="D1235" s="149">
        <f>SUM(D1236)</f>
        <v>3620000000</v>
      </c>
      <c r="E1235" s="149">
        <f>SUM(E1236)</f>
        <v>0</v>
      </c>
      <c r="F1235" s="150">
        <f t="shared" si="201"/>
        <v>3620000000</v>
      </c>
      <c r="G1235" s="25">
        <f t="shared" si="206"/>
        <v>1.4010577005257667E-2</v>
      </c>
      <c r="H1235" s="149">
        <f>SUM(H1236)</f>
        <v>0</v>
      </c>
      <c r="I1235" s="151">
        <f t="shared" si="202"/>
        <v>3620000000</v>
      </c>
      <c r="J1235" s="149">
        <f>SUM(J1236)</f>
        <v>17223846</v>
      </c>
      <c r="K1235" s="25">
        <f t="shared" si="207"/>
        <v>0.4757968508287293</v>
      </c>
      <c r="L1235" s="150">
        <f t="shared" si="204"/>
        <v>325616614</v>
      </c>
      <c r="M1235" s="25">
        <f t="shared" si="208"/>
        <v>8.9949340883977911</v>
      </c>
      <c r="N1235" s="149">
        <f>SUM(N1236)</f>
        <v>342840460</v>
      </c>
      <c r="O1235" s="25">
        <f t="shared" si="209"/>
        <v>9.4707309392265202</v>
      </c>
      <c r="P1235" s="151">
        <f t="shared" si="203"/>
        <v>3277159540</v>
      </c>
      <c r="R1235" s="152">
        <f>SUM('[1]gastos ctas'!E1235+[2]gctas!E1235+[6]ct!E1235)</f>
        <v>0</v>
      </c>
      <c r="S1235" s="191">
        <f t="shared" si="205"/>
        <v>0</v>
      </c>
    </row>
    <row r="1236" spans="1:19" x14ac:dyDescent="0.25">
      <c r="A1236" s="175">
        <v>3311403320188240</v>
      </c>
      <c r="B1236" s="176" t="s">
        <v>1191</v>
      </c>
      <c r="C1236" s="148"/>
      <c r="D1236" s="152">
        <f>SUM('[1]gastos ctas'!D1236+[2]gctas!D1236+[6]ct!D1236)</f>
        <v>3620000000</v>
      </c>
      <c r="E1236" s="152">
        <f>SUM('[1]gastos ctas'!E1236+[2]gctas!E1236+[6]ct!E1236)</f>
        <v>0</v>
      </c>
      <c r="F1236" s="150">
        <f t="shared" si="201"/>
        <v>3620000000</v>
      </c>
      <c r="G1236" s="25">
        <f t="shared" si="206"/>
        <v>1.4010577005257667E-2</v>
      </c>
      <c r="H1236" s="152"/>
      <c r="I1236" s="151">
        <f t="shared" si="202"/>
        <v>3620000000</v>
      </c>
      <c r="J1236" s="152">
        <f>SUM('[1]gastos ctas'!J1236+[2]gctas!J1236+[6]ct!J1236)</f>
        <v>17223846</v>
      </c>
      <c r="K1236" s="25">
        <f t="shared" si="207"/>
        <v>0.4757968508287293</v>
      </c>
      <c r="L1236" s="150">
        <f t="shared" si="204"/>
        <v>325616614</v>
      </c>
      <c r="M1236" s="25">
        <f t="shared" si="208"/>
        <v>8.9949340883977911</v>
      </c>
      <c r="N1236" s="152">
        <f>SUM('[1]gastos ctas'!N1236+[2]gctas!N1236+[6]ct!N1236)</f>
        <v>342840460</v>
      </c>
      <c r="O1236" s="25">
        <f t="shared" si="209"/>
        <v>9.4707309392265202</v>
      </c>
      <c r="P1236" s="151">
        <f t="shared" si="203"/>
        <v>3277159540</v>
      </c>
      <c r="R1236" s="152">
        <f>SUM('[1]gastos ctas'!E1236+[2]gctas!E1236+[6]ct!E1236)</f>
        <v>0</v>
      </c>
      <c r="S1236" s="191">
        <f t="shared" si="205"/>
        <v>0</v>
      </c>
    </row>
    <row r="1237" spans="1:19" x14ac:dyDescent="0.25">
      <c r="A1237" s="147">
        <v>3311403320690</v>
      </c>
      <c r="B1237" s="33" t="s">
        <v>1192</v>
      </c>
      <c r="C1237" s="148"/>
      <c r="D1237" s="149">
        <f>SUM(D1238)</f>
        <v>1200000000</v>
      </c>
      <c r="E1237" s="149">
        <f>SUM(E1238)</f>
        <v>0</v>
      </c>
      <c r="F1237" s="150">
        <f t="shared" si="201"/>
        <v>1200000000</v>
      </c>
      <c r="G1237" s="25">
        <f t="shared" si="206"/>
        <v>4.6443901674887295E-3</v>
      </c>
      <c r="H1237" s="149">
        <f>SUM(H1238)</f>
        <v>0</v>
      </c>
      <c r="I1237" s="151">
        <f t="shared" si="202"/>
        <v>1200000000</v>
      </c>
      <c r="J1237" s="149">
        <f>SUM(J1238)</f>
        <v>105560021</v>
      </c>
      <c r="K1237" s="25">
        <f t="shared" si="207"/>
        <v>8.7966684166666678</v>
      </c>
      <c r="L1237" s="150">
        <f t="shared" si="204"/>
        <v>94000000</v>
      </c>
      <c r="M1237" s="25">
        <f t="shared" si="208"/>
        <v>7.8333333333333339</v>
      </c>
      <c r="N1237" s="149">
        <f>SUM(N1238)</f>
        <v>199560021</v>
      </c>
      <c r="O1237" s="25">
        <f t="shared" si="209"/>
        <v>16.630001750000002</v>
      </c>
      <c r="P1237" s="151">
        <f t="shared" si="203"/>
        <v>1000439979</v>
      </c>
      <c r="R1237" s="152">
        <f>SUM('[1]gastos ctas'!E1237+[2]gctas!E1237+[6]ct!E1237)</f>
        <v>0</v>
      </c>
      <c r="S1237" s="191">
        <f t="shared" si="205"/>
        <v>0</v>
      </c>
    </row>
    <row r="1238" spans="1:19" x14ac:dyDescent="0.25">
      <c r="A1238" s="147">
        <v>3311403320690240</v>
      </c>
      <c r="B1238" s="33" t="s">
        <v>1192</v>
      </c>
      <c r="C1238" s="148"/>
      <c r="D1238" s="152">
        <f>SUM('[1]gastos ctas'!D1238+[2]gctas!D1238+[6]ct!D1238)</f>
        <v>1200000000</v>
      </c>
      <c r="E1238" s="152">
        <f>SUM('[1]gastos ctas'!E1238+[2]gctas!E1238+[6]ct!E1238)</f>
        <v>0</v>
      </c>
      <c r="F1238" s="150">
        <f t="shared" si="201"/>
        <v>1200000000</v>
      </c>
      <c r="G1238" s="25">
        <f t="shared" si="206"/>
        <v>4.6443901674887295E-3</v>
      </c>
      <c r="H1238" s="152"/>
      <c r="I1238" s="151">
        <f t="shared" si="202"/>
        <v>1200000000</v>
      </c>
      <c r="J1238" s="152">
        <f>SUM('[1]gastos ctas'!J1238+[2]gctas!J1238+[6]ct!J1238)</f>
        <v>105560021</v>
      </c>
      <c r="K1238" s="25">
        <f t="shared" si="207"/>
        <v>8.7966684166666678</v>
      </c>
      <c r="L1238" s="150">
        <f t="shared" si="204"/>
        <v>94000000</v>
      </c>
      <c r="M1238" s="25">
        <f t="shared" si="208"/>
        <v>7.8333333333333339</v>
      </c>
      <c r="N1238" s="152">
        <f>SUM('[1]gastos ctas'!N1238+[2]gctas!N1238+[6]ct!N1238)</f>
        <v>199560021</v>
      </c>
      <c r="O1238" s="25">
        <f t="shared" si="209"/>
        <v>16.630001750000002</v>
      </c>
      <c r="P1238" s="151">
        <f t="shared" si="203"/>
        <v>1000439979</v>
      </c>
      <c r="R1238" s="152">
        <f>SUM('[1]gastos ctas'!E1238+[2]gctas!E1238+[6]ct!E1238)</f>
        <v>0</v>
      </c>
      <c r="S1238" s="191">
        <f t="shared" si="205"/>
        <v>0</v>
      </c>
    </row>
    <row r="1239" spans="1:19" x14ac:dyDescent="0.25">
      <c r="A1239" s="147">
        <v>3311403320705</v>
      </c>
      <c r="B1239" s="33" t="s">
        <v>1193</v>
      </c>
      <c r="C1239" s="148"/>
      <c r="D1239" s="149">
        <f>SUM(D1240)</f>
        <v>6938090000</v>
      </c>
      <c r="E1239" s="149">
        <f>SUM(E1240)</f>
        <v>0</v>
      </c>
      <c r="F1239" s="150">
        <f t="shared" si="201"/>
        <v>6938090000</v>
      </c>
      <c r="G1239" s="25">
        <f t="shared" si="206"/>
        <v>2.6852664147626566E-2</v>
      </c>
      <c r="H1239" s="149">
        <f>SUM(H1240)</f>
        <v>0</v>
      </c>
      <c r="I1239" s="151">
        <f t="shared" si="202"/>
        <v>6938090000</v>
      </c>
      <c r="J1239" s="149">
        <f>SUM(J1240)</f>
        <v>199559270</v>
      </c>
      <c r="K1239" s="25">
        <f t="shared" si="207"/>
        <v>2.8762854041962558</v>
      </c>
      <c r="L1239" s="150">
        <f t="shared" si="204"/>
        <v>4960879618</v>
      </c>
      <c r="M1239" s="25">
        <f t="shared" si="208"/>
        <v>71.502093775087957</v>
      </c>
      <c r="N1239" s="149">
        <f>SUM(N1240)</f>
        <v>5160438888</v>
      </c>
      <c r="O1239" s="25">
        <f t="shared" si="209"/>
        <v>74.378379179284209</v>
      </c>
      <c r="P1239" s="151">
        <f t="shared" si="203"/>
        <v>1777651112</v>
      </c>
      <c r="R1239" s="152">
        <f>SUM('[1]gastos ctas'!E1239+[2]gctas!E1239+[6]ct!E1239)</f>
        <v>0</v>
      </c>
      <c r="S1239" s="191">
        <f t="shared" si="205"/>
        <v>0</v>
      </c>
    </row>
    <row r="1240" spans="1:19" x14ac:dyDescent="0.25">
      <c r="A1240" s="147">
        <v>3311403320705240</v>
      </c>
      <c r="B1240" s="33" t="s">
        <v>1193</v>
      </c>
      <c r="C1240" s="148"/>
      <c r="D1240" s="152">
        <f>SUM('[1]gastos ctas'!D1240+[2]gctas!D1240+[6]ct!D1240)</f>
        <v>6938090000</v>
      </c>
      <c r="E1240" s="152">
        <f>SUM('[1]gastos ctas'!E1240+[2]gctas!E1240+[6]ct!E1240)</f>
        <v>0</v>
      </c>
      <c r="F1240" s="150">
        <f t="shared" si="201"/>
        <v>6938090000</v>
      </c>
      <c r="G1240" s="25">
        <f t="shared" si="206"/>
        <v>2.6852664147626566E-2</v>
      </c>
      <c r="H1240" s="152"/>
      <c r="I1240" s="151">
        <f t="shared" si="202"/>
        <v>6938090000</v>
      </c>
      <c r="J1240" s="152">
        <f>SUM('[1]gastos ctas'!J1240+[2]gctas!J1240+[6]ct!J1240)</f>
        <v>199559270</v>
      </c>
      <c r="K1240" s="25">
        <f t="shared" si="207"/>
        <v>2.8762854041962558</v>
      </c>
      <c r="L1240" s="150">
        <f t="shared" si="204"/>
        <v>4960879618</v>
      </c>
      <c r="M1240" s="25">
        <f t="shared" si="208"/>
        <v>71.502093775087957</v>
      </c>
      <c r="N1240" s="152">
        <f>SUM('[1]gastos ctas'!N1240+[2]gctas!N1240+[6]ct!N1240)</f>
        <v>5160438888</v>
      </c>
      <c r="O1240" s="25">
        <f t="shared" si="209"/>
        <v>74.378379179284209</v>
      </c>
      <c r="P1240" s="151">
        <f t="shared" si="203"/>
        <v>1777651112</v>
      </c>
      <c r="R1240" s="152">
        <f>SUM('[1]gastos ctas'!E1240+[2]gctas!E1240+[6]ct!E1240)</f>
        <v>0</v>
      </c>
      <c r="S1240" s="191">
        <f t="shared" si="205"/>
        <v>0</v>
      </c>
    </row>
    <row r="1241" spans="1:19" x14ac:dyDescent="0.25">
      <c r="A1241" s="147">
        <v>3311403320734</v>
      </c>
      <c r="B1241" s="33" t="s">
        <v>1194</v>
      </c>
      <c r="C1241" s="148"/>
      <c r="D1241" s="149">
        <f>SUM(D1242)</f>
        <v>3801090000</v>
      </c>
      <c r="E1241" s="149">
        <f>SUM(E1242)</f>
        <v>-116300000</v>
      </c>
      <c r="F1241" s="150">
        <f t="shared" ref="F1241:F1310" si="210">SUM(D1241+E1241)</f>
        <v>3684790000</v>
      </c>
      <c r="G1241" s="25">
        <f t="shared" si="206"/>
        <v>1.4261335371050664E-2</v>
      </c>
      <c r="H1241" s="149">
        <f>SUM(H1242)</f>
        <v>0</v>
      </c>
      <c r="I1241" s="151">
        <f t="shared" si="202"/>
        <v>3684790000</v>
      </c>
      <c r="J1241" s="149">
        <f>SUM(J1242)</f>
        <v>49482830</v>
      </c>
      <c r="K1241" s="25">
        <f t="shared" si="207"/>
        <v>1.3428941676459174</v>
      </c>
      <c r="L1241" s="150">
        <f t="shared" si="204"/>
        <v>2304158000</v>
      </c>
      <c r="M1241" s="25">
        <f t="shared" si="208"/>
        <v>62.531596101813122</v>
      </c>
      <c r="N1241" s="149">
        <f>SUM(N1242)</f>
        <v>2353640830</v>
      </c>
      <c r="O1241" s="25">
        <f t="shared" si="209"/>
        <v>63.874490269459052</v>
      </c>
      <c r="P1241" s="151">
        <f t="shared" si="203"/>
        <v>1331149170</v>
      </c>
      <c r="R1241" s="152">
        <f>SUM('[1]gastos ctas'!E1241+[2]gctas!E1241+[6]ct!E1241)</f>
        <v>-116300000</v>
      </c>
      <c r="S1241" s="191">
        <f t="shared" si="205"/>
        <v>0</v>
      </c>
    </row>
    <row r="1242" spans="1:19" x14ac:dyDescent="0.25">
      <c r="A1242" s="147">
        <v>3311403320734240</v>
      </c>
      <c r="B1242" s="33" t="s">
        <v>1194</v>
      </c>
      <c r="C1242" s="148"/>
      <c r="D1242" s="152">
        <f>SUM('[1]gastos ctas'!D1242+[2]gctas!D1242+[6]ct!D1242)</f>
        <v>3801090000</v>
      </c>
      <c r="E1242" s="152">
        <f>SUM('[1]gastos ctas'!E1242+[2]gctas!E1242+[6]ct!E1242)</f>
        <v>-116300000</v>
      </c>
      <c r="F1242" s="150">
        <f t="shared" si="210"/>
        <v>3684790000</v>
      </c>
      <c r="G1242" s="25">
        <f t="shared" si="206"/>
        <v>1.4261335371050664E-2</v>
      </c>
      <c r="H1242" s="152"/>
      <c r="I1242" s="151">
        <f t="shared" ref="I1242:I1311" si="211">SUM(F1242-H1242)</f>
        <v>3684790000</v>
      </c>
      <c r="J1242" s="152">
        <f>SUM('[1]gastos ctas'!J1242+[2]gctas!J1242+[6]ct!J1242)</f>
        <v>49482830</v>
      </c>
      <c r="K1242" s="25">
        <f t="shared" si="207"/>
        <v>1.3428941676459174</v>
      </c>
      <c r="L1242" s="150">
        <f t="shared" si="204"/>
        <v>2304158000</v>
      </c>
      <c r="M1242" s="25">
        <f t="shared" si="208"/>
        <v>62.531596101813122</v>
      </c>
      <c r="N1242" s="152">
        <f>SUM('[1]gastos ctas'!N1242+[2]gctas!N1242+[6]ct!N1242)</f>
        <v>2353640830</v>
      </c>
      <c r="O1242" s="25">
        <f t="shared" si="209"/>
        <v>63.874490269459052</v>
      </c>
      <c r="P1242" s="151">
        <f t="shared" si="203"/>
        <v>1331149170</v>
      </c>
      <c r="R1242" s="152">
        <f>SUM('[1]gastos ctas'!E1242+[2]gctas!E1242+[6]ct!E1242)</f>
        <v>-116300000</v>
      </c>
      <c r="S1242" s="191">
        <f t="shared" si="205"/>
        <v>0</v>
      </c>
    </row>
    <row r="1243" spans="1:19" ht="26.25" x14ac:dyDescent="0.25">
      <c r="A1243" s="147">
        <v>3311403320759</v>
      </c>
      <c r="B1243" s="33" t="s">
        <v>1195</v>
      </c>
      <c r="C1243" s="148"/>
      <c r="D1243" s="149">
        <f>SUM(D1244)</f>
        <v>10315338000</v>
      </c>
      <c r="E1243" s="149">
        <f>SUM(E1244)</f>
        <v>0</v>
      </c>
      <c r="F1243" s="150">
        <f t="shared" si="210"/>
        <v>10315338000</v>
      </c>
      <c r="G1243" s="25">
        <f t="shared" si="206"/>
        <v>3.9923711984602379E-2</v>
      </c>
      <c r="H1243" s="149">
        <f>SUM(H1244)</f>
        <v>0</v>
      </c>
      <c r="I1243" s="151">
        <f t="shared" si="211"/>
        <v>10315338000</v>
      </c>
      <c r="J1243" s="149">
        <f>SUM(J1244)</f>
        <v>465297351</v>
      </c>
      <c r="K1243" s="25">
        <f t="shared" si="207"/>
        <v>4.5107329590169511</v>
      </c>
      <c r="L1243" s="150">
        <f t="shared" si="204"/>
        <v>4880544667</v>
      </c>
      <c r="M1243" s="25">
        <f t="shared" si="208"/>
        <v>47.313473072816421</v>
      </c>
      <c r="N1243" s="149">
        <f>SUM(N1244)</f>
        <v>5345842018</v>
      </c>
      <c r="O1243" s="25">
        <f t="shared" si="209"/>
        <v>51.824206031833377</v>
      </c>
      <c r="P1243" s="151">
        <f t="shared" si="203"/>
        <v>4969495982</v>
      </c>
      <c r="R1243" s="152">
        <f>SUM('[1]gastos ctas'!E1243+[2]gctas!E1243+[6]ct!E1243)</f>
        <v>0</v>
      </c>
      <c r="S1243" s="191">
        <f t="shared" si="205"/>
        <v>0</v>
      </c>
    </row>
    <row r="1244" spans="1:19" ht="26.25" x14ac:dyDescent="0.25">
      <c r="A1244" s="147">
        <v>3311403320759240</v>
      </c>
      <c r="B1244" s="33" t="s">
        <v>1195</v>
      </c>
      <c r="C1244" s="148"/>
      <c r="D1244" s="152">
        <f>SUM('[1]gastos ctas'!D1244+[2]gctas!D1244+[6]ct!D1244)</f>
        <v>10315338000</v>
      </c>
      <c r="E1244" s="152">
        <f>SUM('[1]gastos ctas'!E1244+[2]gctas!E1244+[6]ct!E1244)</f>
        <v>0</v>
      </c>
      <c r="F1244" s="150">
        <f t="shared" si="210"/>
        <v>10315338000</v>
      </c>
      <c r="G1244" s="25">
        <f t="shared" si="206"/>
        <v>3.9923711984602379E-2</v>
      </c>
      <c r="H1244" s="152"/>
      <c r="I1244" s="151">
        <f t="shared" si="211"/>
        <v>10315338000</v>
      </c>
      <c r="J1244" s="152">
        <f>SUM('[1]gastos ctas'!J1244+[2]gctas!J1244+[6]ct!J1244)</f>
        <v>465297351</v>
      </c>
      <c r="K1244" s="25">
        <f t="shared" si="207"/>
        <v>4.5107329590169511</v>
      </c>
      <c r="L1244" s="150">
        <f t="shared" si="204"/>
        <v>4880544667</v>
      </c>
      <c r="M1244" s="25">
        <f t="shared" si="208"/>
        <v>47.313473072816421</v>
      </c>
      <c r="N1244" s="152">
        <f>SUM('[1]gastos ctas'!N1244+[2]gctas!N1244+[6]ct!N1244)</f>
        <v>5345842018</v>
      </c>
      <c r="O1244" s="25">
        <f t="shared" si="209"/>
        <v>51.824206031833377</v>
      </c>
      <c r="P1244" s="151">
        <f t="shared" si="203"/>
        <v>4969495982</v>
      </c>
      <c r="R1244" s="152">
        <f>SUM('[1]gastos ctas'!E1244+[2]gctas!E1244+[6]ct!E1244)</f>
        <v>0</v>
      </c>
      <c r="S1244" s="191">
        <f t="shared" si="205"/>
        <v>0</v>
      </c>
    </row>
    <row r="1245" spans="1:19" ht="39" x14ac:dyDescent="0.25">
      <c r="A1245" s="147">
        <v>3311403320766</v>
      </c>
      <c r="B1245" s="33" t="s">
        <v>1196</v>
      </c>
      <c r="C1245" s="148"/>
      <c r="D1245" s="149">
        <f>SUM(D1246:D1249)</f>
        <v>25000000000</v>
      </c>
      <c r="E1245" s="149">
        <f>SUM(E1246:E1249)</f>
        <v>0</v>
      </c>
      <c r="F1245" s="150">
        <f t="shared" si="210"/>
        <v>25000000000</v>
      </c>
      <c r="G1245" s="25">
        <f t="shared" si="206"/>
        <v>9.6758128489348533E-2</v>
      </c>
      <c r="H1245" s="149">
        <f>SUM(H1246:H1249)</f>
        <v>0</v>
      </c>
      <c r="I1245" s="151">
        <f t="shared" si="211"/>
        <v>25000000000</v>
      </c>
      <c r="J1245" s="149">
        <f>SUM(J1246:J1249)</f>
        <v>394101318</v>
      </c>
      <c r="K1245" s="25">
        <f t="shared" si="207"/>
        <v>1.5764052720000001</v>
      </c>
      <c r="L1245" s="150">
        <f t="shared" si="204"/>
        <v>2426056601</v>
      </c>
      <c r="M1245" s="25">
        <f t="shared" si="208"/>
        <v>9.7042264039999999</v>
      </c>
      <c r="N1245" s="149">
        <f>SUM(N1246:N1249)</f>
        <v>2820157919</v>
      </c>
      <c r="O1245" s="25">
        <f t="shared" si="209"/>
        <v>11.280631676</v>
      </c>
      <c r="P1245" s="151">
        <f t="shared" si="203"/>
        <v>22179842081</v>
      </c>
      <c r="R1245" s="152">
        <f>SUM('[1]gastos ctas'!E1245+[2]gctas!E1245+[6]ct!E1245)</f>
        <v>0</v>
      </c>
      <c r="S1245" s="191">
        <f t="shared" si="205"/>
        <v>0</v>
      </c>
    </row>
    <row r="1246" spans="1:19" ht="39" x14ac:dyDescent="0.25">
      <c r="A1246" s="147">
        <v>3311403320766240</v>
      </c>
      <c r="B1246" s="33" t="s">
        <v>1196</v>
      </c>
      <c r="C1246" s="148"/>
      <c r="D1246" s="152">
        <f>SUM('[1]gastos ctas'!D1246+[2]gctas!D1246+[6]ct!D1246)</f>
        <v>17311000000</v>
      </c>
      <c r="E1246" s="152">
        <f>SUM('[1]gastos ctas'!E1246+[2]gctas!E1246+[6]ct!E1246)</f>
        <v>0</v>
      </c>
      <c r="F1246" s="150">
        <f t="shared" si="210"/>
        <v>17311000000</v>
      </c>
      <c r="G1246" s="25">
        <f t="shared" si="206"/>
        <v>6.6999198491164494E-2</v>
      </c>
      <c r="H1246" s="152"/>
      <c r="I1246" s="151">
        <f t="shared" si="211"/>
        <v>17311000000</v>
      </c>
      <c r="J1246" s="152">
        <f>SUM('[1]gastos ctas'!J1246+[2]gctas!J1246+[6]ct!J1246)</f>
        <v>303116849</v>
      </c>
      <c r="K1246" s="25">
        <f t="shared" si="207"/>
        <v>1.7510071572988273</v>
      </c>
      <c r="L1246" s="150">
        <f t="shared" si="204"/>
        <v>2321545489</v>
      </c>
      <c r="M1246" s="25">
        <f t="shared" si="208"/>
        <v>13.410810981456878</v>
      </c>
      <c r="N1246" s="152">
        <f>SUM('[1]gastos ctas'!N1246+[2]gctas!N1246+[6]ct!N1246)</f>
        <v>2624662338</v>
      </c>
      <c r="O1246" s="25">
        <f t="shared" si="209"/>
        <v>15.161818138755704</v>
      </c>
      <c r="P1246" s="151">
        <f t="shared" si="203"/>
        <v>14686337662</v>
      </c>
      <c r="R1246" s="152">
        <f>SUM('[1]gastos ctas'!E1246+[2]gctas!E1246+[6]ct!E1246)</f>
        <v>0</v>
      </c>
      <c r="S1246" s="191">
        <f t="shared" si="205"/>
        <v>0</v>
      </c>
    </row>
    <row r="1247" spans="1:19" ht="39" x14ac:dyDescent="0.25">
      <c r="A1247" s="147">
        <v>3311403320766240</v>
      </c>
      <c r="B1247" s="33" t="s">
        <v>1196</v>
      </c>
      <c r="C1247" s="148"/>
      <c r="D1247" s="152">
        <f>SUM('[1]gastos ctas'!D1247+[2]gctas!D1247+[6]ct!D1247)</f>
        <v>7689000000</v>
      </c>
      <c r="E1247" s="152">
        <f>SUM('[1]gastos ctas'!E1247+[2]gctas!E1247+[6]ct!E1247)</f>
        <v>0</v>
      </c>
      <c r="F1247" s="150">
        <f t="shared" si="210"/>
        <v>7689000000</v>
      </c>
      <c r="G1247" s="25">
        <f t="shared" si="206"/>
        <v>2.9758929998184039E-2</v>
      </c>
      <c r="H1247" s="152"/>
      <c r="I1247" s="151">
        <f t="shared" si="211"/>
        <v>7689000000</v>
      </c>
      <c r="J1247" s="152">
        <f>SUM('[1]gastos ctas'!J1247+[2]gctas!J1247+[6]ct!J1247)</f>
        <v>90984469</v>
      </c>
      <c r="K1247" s="25">
        <f t="shared" si="207"/>
        <v>1.1833069189751593</v>
      </c>
      <c r="L1247" s="150">
        <f t="shared" si="204"/>
        <v>104511112</v>
      </c>
      <c r="M1247" s="25">
        <f t="shared" si="208"/>
        <v>1.3592289244375082</v>
      </c>
      <c r="N1247" s="152">
        <f>SUM('[1]gastos ctas'!N1247+[2]gctas!N1247+[6]ct!N1247)</f>
        <v>195495581</v>
      </c>
      <c r="O1247" s="25">
        <f t="shared" si="209"/>
        <v>2.5425358434126673</v>
      </c>
      <c r="P1247" s="151">
        <f t="shared" si="203"/>
        <v>7493504419</v>
      </c>
      <c r="R1247" s="152">
        <f>SUM('[1]gastos ctas'!E1247+[2]gctas!E1247+[6]ct!E1247)</f>
        <v>0</v>
      </c>
      <c r="S1247" s="191">
        <f t="shared" si="205"/>
        <v>0</v>
      </c>
    </row>
    <row r="1248" spans="1:19" ht="39" hidden="1" x14ac:dyDescent="0.25">
      <c r="A1248" s="147">
        <v>3311403320766240</v>
      </c>
      <c r="B1248" s="33" t="s">
        <v>1196</v>
      </c>
      <c r="C1248" s="148"/>
      <c r="D1248" s="152">
        <f>SUM('[1]gastos ctas'!D1248+[2]gctas!D1248+[6]ct!D1248)</f>
        <v>0</v>
      </c>
      <c r="E1248" s="152">
        <f>SUM('[1]gastos ctas'!E1248+[2]gctas!E1248+[6]ct!E1248)</f>
        <v>0</v>
      </c>
      <c r="F1248" s="150">
        <f t="shared" si="210"/>
        <v>0</v>
      </c>
      <c r="G1248" s="25">
        <f t="shared" si="206"/>
        <v>0</v>
      </c>
      <c r="H1248" s="152"/>
      <c r="I1248" s="151">
        <f t="shared" si="211"/>
        <v>0</v>
      </c>
      <c r="J1248" s="152">
        <f>SUM('[1]gastos ctas'!J1248+[2]gctas!J1248+[6]ct!J1248)</f>
        <v>0</v>
      </c>
      <c r="K1248" s="25">
        <f t="shared" si="207"/>
        <v>0</v>
      </c>
      <c r="L1248" s="150">
        <f t="shared" si="204"/>
        <v>0</v>
      </c>
      <c r="M1248" s="25">
        <f t="shared" si="208"/>
        <v>0</v>
      </c>
      <c r="N1248" s="152">
        <f>SUM('[1]gastos ctas'!N1248+[2]gctas!N1248+[6]ct!N1248)</f>
        <v>0</v>
      </c>
      <c r="O1248" s="25">
        <f t="shared" si="209"/>
        <v>0</v>
      </c>
      <c r="P1248" s="151">
        <f t="shared" ref="P1248:P1317" si="212">SUM(F1248-N1248)</f>
        <v>0</v>
      </c>
      <c r="R1248" s="152">
        <f>SUM('[1]gastos ctas'!E1248+[2]gctas!E1248+[6]ct!E1248)</f>
        <v>0</v>
      </c>
      <c r="S1248" s="191">
        <f t="shared" si="205"/>
        <v>0</v>
      </c>
    </row>
    <row r="1249" spans="1:19" ht="39" hidden="1" x14ac:dyDescent="0.25">
      <c r="A1249" s="147">
        <v>3311403320766240</v>
      </c>
      <c r="B1249" s="33" t="s">
        <v>1196</v>
      </c>
      <c r="C1249" s="148"/>
      <c r="D1249" s="152">
        <f>SUM('[1]gastos ctas'!D1249+[2]gctas!D1249+[6]ct!D1249)</f>
        <v>0</v>
      </c>
      <c r="E1249" s="152">
        <f>SUM('[1]gastos ctas'!E1249+[2]gctas!E1249+[6]ct!E1249)</f>
        <v>0</v>
      </c>
      <c r="F1249" s="150">
        <f t="shared" si="210"/>
        <v>0</v>
      </c>
      <c r="G1249" s="25">
        <f t="shared" si="206"/>
        <v>0</v>
      </c>
      <c r="H1249" s="152"/>
      <c r="I1249" s="151">
        <f t="shared" si="211"/>
        <v>0</v>
      </c>
      <c r="J1249" s="152">
        <f>SUM('[1]gastos ctas'!J1249+[2]gctas!J1249+[6]ct!J1249)</f>
        <v>0</v>
      </c>
      <c r="K1249" s="25">
        <f t="shared" si="207"/>
        <v>0</v>
      </c>
      <c r="L1249" s="150">
        <f t="shared" ref="L1249:L1318" si="213">SUM(N1249-J1249)</f>
        <v>0</v>
      </c>
      <c r="M1249" s="25">
        <f t="shared" si="208"/>
        <v>0</v>
      </c>
      <c r="N1249" s="152">
        <f>SUM('[1]gastos ctas'!N1249+[2]gctas!N1249+[6]ct!N1249)</f>
        <v>0</v>
      </c>
      <c r="O1249" s="25">
        <f t="shared" si="209"/>
        <v>0</v>
      </c>
      <c r="P1249" s="151">
        <f t="shared" si="212"/>
        <v>0</v>
      </c>
      <c r="R1249" s="152">
        <f>SUM('[1]gastos ctas'!E1249+[2]gctas!E1249+[6]ct!E1249)</f>
        <v>0</v>
      </c>
      <c r="S1249" s="191">
        <f t="shared" si="205"/>
        <v>0</v>
      </c>
    </row>
    <row r="1250" spans="1:19" ht="26.25" x14ac:dyDescent="0.25">
      <c r="A1250" s="147">
        <v>3311403320831</v>
      </c>
      <c r="B1250" s="33" t="s">
        <v>1197</v>
      </c>
      <c r="C1250" s="148"/>
      <c r="D1250" s="149">
        <f>SUM(D1251:D1252)</f>
        <v>3313291000</v>
      </c>
      <c r="E1250" s="149">
        <f>SUM(E1251:E1252)</f>
        <v>0</v>
      </c>
      <c r="F1250" s="150">
        <f t="shared" si="210"/>
        <v>3313291000</v>
      </c>
      <c r="G1250" s="25">
        <f t="shared" si="206"/>
        <v>1.2823513452024085E-2</v>
      </c>
      <c r="H1250" s="149">
        <f>SUM(H1251:H1252)</f>
        <v>0</v>
      </c>
      <c r="I1250" s="151">
        <f t="shared" si="211"/>
        <v>3313291000</v>
      </c>
      <c r="J1250" s="149">
        <f>SUM(J1251:J1252)</f>
        <v>33780000</v>
      </c>
      <c r="K1250" s="25">
        <f t="shared" si="207"/>
        <v>1.0195301288054686</v>
      </c>
      <c r="L1250" s="150">
        <f t="shared" si="213"/>
        <v>1263020000</v>
      </c>
      <c r="M1250" s="25">
        <f t="shared" si="208"/>
        <v>38.119802939132121</v>
      </c>
      <c r="N1250" s="149">
        <f>SUM(N1251:N1252)</f>
        <v>1296800000</v>
      </c>
      <c r="O1250" s="25">
        <f t="shared" si="209"/>
        <v>39.139333067937585</v>
      </c>
      <c r="P1250" s="151">
        <f t="shared" si="212"/>
        <v>2016491000</v>
      </c>
      <c r="R1250" s="152">
        <f>SUM('[1]gastos ctas'!E1250+[2]gctas!E1250+[6]ct!E1250)</f>
        <v>0</v>
      </c>
      <c r="S1250" s="191">
        <f t="shared" si="205"/>
        <v>0</v>
      </c>
    </row>
    <row r="1251" spans="1:19" ht="26.25" x14ac:dyDescent="0.25">
      <c r="A1251" s="147">
        <v>3311403320831240</v>
      </c>
      <c r="B1251" s="33" t="s">
        <v>1197</v>
      </c>
      <c r="C1251" s="148"/>
      <c r="D1251" s="152">
        <f>SUM('[1]gastos ctas'!D1251+[2]gctas!D1251+[6]ct!D1251)</f>
        <v>2810291000</v>
      </c>
      <c r="E1251" s="152">
        <f>SUM('[1]gastos ctas'!E1251+[2]gctas!E1251+[6]ct!E1251)</f>
        <v>0</v>
      </c>
      <c r="F1251" s="150">
        <f t="shared" si="210"/>
        <v>2810291000</v>
      </c>
      <c r="G1251" s="25">
        <f t="shared" si="206"/>
        <v>1.0876739906818391E-2</v>
      </c>
      <c r="H1251" s="152"/>
      <c r="I1251" s="151">
        <f t="shared" si="211"/>
        <v>2810291000</v>
      </c>
      <c r="J1251" s="152">
        <f>SUM('[1]gastos ctas'!J1251+[2]gctas!J1251+[6]ct!J1251)</f>
        <v>30780000</v>
      </c>
      <c r="K1251" s="25">
        <f t="shared" si="207"/>
        <v>1.0952602417329735</v>
      </c>
      <c r="L1251" s="150">
        <f t="shared" si="213"/>
        <v>1157270000</v>
      </c>
      <c r="M1251" s="25">
        <f t="shared" si="208"/>
        <v>41.179721245949267</v>
      </c>
      <c r="N1251" s="152">
        <f>SUM('[1]gastos ctas'!N1251+[2]gctas!N1251+[6]ct!N1251)</f>
        <v>1188050000</v>
      </c>
      <c r="O1251" s="25">
        <f t="shared" si="209"/>
        <v>42.274981487682233</v>
      </c>
      <c r="P1251" s="151">
        <f t="shared" si="212"/>
        <v>1622241000</v>
      </c>
      <c r="R1251" s="152">
        <f>SUM('[1]gastos ctas'!E1251+[2]gctas!E1251+[6]ct!E1251)</f>
        <v>0</v>
      </c>
      <c r="S1251" s="191">
        <f t="shared" si="205"/>
        <v>0</v>
      </c>
    </row>
    <row r="1252" spans="1:19" ht="26.25" x14ac:dyDescent="0.25">
      <c r="A1252" s="147">
        <v>3311403320831240</v>
      </c>
      <c r="B1252" s="33" t="s">
        <v>1197</v>
      </c>
      <c r="C1252" s="148"/>
      <c r="D1252" s="152">
        <f>SUM('[1]gastos ctas'!D1252+[2]gctas!D1252+[6]ct!D1252)</f>
        <v>503000000</v>
      </c>
      <c r="E1252" s="152">
        <f>SUM('[1]gastos ctas'!E1252+[2]gctas!E1252+[6]ct!E1252)</f>
        <v>0</v>
      </c>
      <c r="F1252" s="150">
        <f t="shared" si="210"/>
        <v>503000000</v>
      </c>
      <c r="G1252" s="25">
        <f t="shared" si="206"/>
        <v>1.9467735452056926E-3</v>
      </c>
      <c r="H1252" s="152"/>
      <c r="I1252" s="151">
        <f t="shared" si="211"/>
        <v>503000000</v>
      </c>
      <c r="J1252" s="152">
        <f>SUM('[1]gastos ctas'!J1252+[2]gctas!J1252+[6]ct!J1252)</f>
        <v>3000000</v>
      </c>
      <c r="K1252" s="25">
        <f t="shared" si="207"/>
        <v>0.59642147117296218</v>
      </c>
      <c r="L1252" s="150">
        <f t="shared" si="213"/>
        <v>105750000</v>
      </c>
      <c r="M1252" s="25">
        <f t="shared" si="208"/>
        <v>21.023856858846919</v>
      </c>
      <c r="N1252" s="152">
        <f>SUM('[1]gastos ctas'!N1252+[2]gctas!N1252+[6]ct!N1252)</f>
        <v>108750000</v>
      </c>
      <c r="O1252" s="25">
        <f t="shared" si="209"/>
        <v>21.620278330019882</v>
      </c>
      <c r="P1252" s="151">
        <f t="shared" si="212"/>
        <v>394250000</v>
      </c>
      <c r="R1252" s="152">
        <f>SUM('[1]gastos ctas'!E1252+[2]gctas!E1252+[6]ct!E1252)</f>
        <v>0</v>
      </c>
      <c r="S1252" s="191">
        <f t="shared" si="205"/>
        <v>0</v>
      </c>
    </row>
    <row r="1253" spans="1:19" x14ac:dyDescent="0.25">
      <c r="A1253" s="175">
        <v>3311403320954</v>
      </c>
      <c r="B1253" s="176" t="s">
        <v>1198</v>
      </c>
      <c r="C1253" s="148"/>
      <c r="D1253" s="149">
        <f>SUM(D1254)</f>
        <v>10017000000</v>
      </c>
      <c r="E1253" s="149">
        <f>SUM(E1254)</f>
        <v>0</v>
      </c>
      <c r="F1253" s="150">
        <f t="shared" si="210"/>
        <v>10017000000</v>
      </c>
      <c r="G1253" s="25">
        <f t="shared" si="206"/>
        <v>3.8769046923112171E-2</v>
      </c>
      <c r="H1253" s="149">
        <f>SUM(H1254)</f>
        <v>0</v>
      </c>
      <c r="I1253" s="151">
        <f t="shared" si="211"/>
        <v>10017000000</v>
      </c>
      <c r="J1253" s="149">
        <f>SUM(J1254)</f>
        <v>97962015</v>
      </c>
      <c r="K1253" s="25">
        <f t="shared" si="207"/>
        <v>0.97795762204252767</v>
      </c>
      <c r="L1253" s="150">
        <f t="shared" si="213"/>
        <v>2737882273</v>
      </c>
      <c r="M1253" s="25">
        <f t="shared" si="208"/>
        <v>27.332357721872818</v>
      </c>
      <c r="N1253" s="149">
        <f>SUM(N1254)</f>
        <v>2835844288</v>
      </c>
      <c r="O1253" s="25">
        <f t="shared" si="209"/>
        <v>28.310315343915342</v>
      </c>
      <c r="P1253" s="151">
        <f t="shared" si="212"/>
        <v>7181155712</v>
      </c>
      <c r="R1253" s="152">
        <f>SUM('[1]gastos ctas'!E1253+[2]gctas!E1253+[6]ct!E1253)</f>
        <v>0</v>
      </c>
      <c r="S1253" s="191">
        <f t="shared" si="205"/>
        <v>0</v>
      </c>
    </row>
    <row r="1254" spans="1:19" x14ac:dyDescent="0.25">
      <c r="A1254" s="175">
        <v>3311403320954240</v>
      </c>
      <c r="B1254" s="176" t="s">
        <v>1199</v>
      </c>
      <c r="C1254" s="148"/>
      <c r="D1254" s="152">
        <f>SUM('[1]gastos ctas'!D1254+[2]gctas!D1254+[6]ct!D1254)</f>
        <v>10017000000</v>
      </c>
      <c r="E1254" s="152">
        <f>SUM('[1]gastos ctas'!E1254+[2]gctas!E1254+[6]ct!E1254)</f>
        <v>0</v>
      </c>
      <c r="F1254" s="150">
        <f t="shared" si="210"/>
        <v>10017000000</v>
      </c>
      <c r="G1254" s="25">
        <f t="shared" si="206"/>
        <v>3.8769046923112171E-2</v>
      </c>
      <c r="H1254" s="152"/>
      <c r="I1254" s="151">
        <f t="shared" si="211"/>
        <v>10017000000</v>
      </c>
      <c r="J1254" s="152">
        <f>SUM('[1]gastos ctas'!J1254+[2]gctas!J1254+[6]ct!J1254)</f>
        <v>97962015</v>
      </c>
      <c r="K1254" s="25">
        <f t="shared" si="207"/>
        <v>0.97795762204252767</v>
      </c>
      <c r="L1254" s="150">
        <f t="shared" si="213"/>
        <v>2737882273</v>
      </c>
      <c r="M1254" s="25">
        <f t="shared" si="208"/>
        <v>27.332357721872818</v>
      </c>
      <c r="N1254" s="152">
        <f>SUM('[1]gastos ctas'!N1254+[2]gctas!N1254+[6]ct!N1254)</f>
        <v>2835844288</v>
      </c>
      <c r="O1254" s="25">
        <f t="shared" si="209"/>
        <v>28.310315343915342</v>
      </c>
      <c r="P1254" s="151">
        <f t="shared" si="212"/>
        <v>7181155712</v>
      </c>
      <c r="R1254" s="152">
        <f>SUM('[1]gastos ctas'!E1254+[2]gctas!E1254+[6]ct!E1254)</f>
        <v>0</v>
      </c>
      <c r="S1254" s="191">
        <f t="shared" si="205"/>
        <v>0</v>
      </c>
    </row>
    <row r="1255" spans="1:19" x14ac:dyDescent="0.25">
      <c r="A1255" s="147">
        <v>3311403320957</v>
      </c>
      <c r="B1255" s="33" t="s">
        <v>1200</v>
      </c>
      <c r="C1255" s="148"/>
      <c r="D1255" s="149">
        <f>SUM(D1256)</f>
        <v>2687000000</v>
      </c>
      <c r="E1255" s="149">
        <f>SUM(E1256)</f>
        <v>0</v>
      </c>
      <c r="F1255" s="150">
        <f t="shared" si="210"/>
        <v>2687000000</v>
      </c>
      <c r="G1255" s="25">
        <f t="shared" si="206"/>
        <v>1.0399563650035181E-2</v>
      </c>
      <c r="H1255" s="149">
        <f>SUM(H1256)</f>
        <v>0</v>
      </c>
      <c r="I1255" s="151">
        <f t="shared" si="211"/>
        <v>2687000000</v>
      </c>
      <c r="J1255" s="149">
        <f>SUM(J1256)</f>
        <v>86053753</v>
      </c>
      <c r="K1255" s="25">
        <f t="shared" si="207"/>
        <v>3.2025959434313362</v>
      </c>
      <c r="L1255" s="150">
        <f t="shared" si="213"/>
        <v>917567947</v>
      </c>
      <c r="M1255" s="25">
        <f t="shared" si="208"/>
        <v>34.148416337923329</v>
      </c>
      <c r="N1255" s="149">
        <f>SUM(N1256)</f>
        <v>1003621700</v>
      </c>
      <c r="O1255" s="25">
        <f t="shared" si="209"/>
        <v>37.35101228135467</v>
      </c>
      <c r="P1255" s="151">
        <f t="shared" si="212"/>
        <v>1683378300</v>
      </c>
      <c r="R1255" s="152">
        <f>SUM('[1]gastos ctas'!E1255+[2]gctas!E1255+[6]ct!E1255)</f>
        <v>0</v>
      </c>
      <c r="S1255" s="191">
        <f t="shared" si="205"/>
        <v>0</v>
      </c>
    </row>
    <row r="1256" spans="1:19" x14ac:dyDescent="0.25">
      <c r="A1256" s="147">
        <v>3311403320957240</v>
      </c>
      <c r="B1256" s="33" t="s">
        <v>1201</v>
      </c>
      <c r="C1256" s="148"/>
      <c r="D1256" s="152">
        <f>SUM('[1]gastos ctas'!D1256+[2]gctas!D1256+[6]ct!D1256)</f>
        <v>2687000000</v>
      </c>
      <c r="E1256" s="152">
        <f>SUM('[1]gastos ctas'!E1256+[2]gctas!E1256+[6]ct!E1256)</f>
        <v>0</v>
      </c>
      <c r="F1256" s="150">
        <f t="shared" si="210"/>
        <v>2687000000</v>
      </c>
      <c r="G1256" s="25">
        <f t="shared" si="206"/>
        <v>1.0399563650035181E-2</v>
      </c>
      <c r="H1256" s="152"/>
      <c r="I1256" s="151">
        <f t="shared" si="211"/>
        <v>2687000000</v>
      </c>
      <c r="J1256" s="152">
        <f>SUM('[1]gastos ctas'!J1256+[2]gctas!J1256+[6]ct!J1256)</f>
        <v>86053753</v>
      </c>
      <c r="K1256" s="25">
        <f t="shared" si="207"/>
        <v>3.2025959434313362</v>
      </c>
      <c r="L1256" s="150">
        <f t="shared" si="213"/>
        <v>917567947</v>
      </c>
      <c r="M1256" s="25">
        <f t="shared" si="208"/>
        <v>34.148416337923329</v>
      </c>
      <c r="N1256" s="152">
        <f>SUM('[1]gastos ctas'!N1256+[2]gctas!N1256+[6]ct!N1256)</f>
        <v>1003621700</v>
      </c>
      <c r="O1256" s="25">
        <f t="shared" si="209"/>
        <v>37.35101228135467</v>
      </c>
      <c r="P1256" s="151">
        <f t="shared" si="212"/>
        <v>1683378300</v>
      </c>
      <c r="R1256" s="152">
        <f>SUM('[1]gastos ctas'!E1256+[2]gctas!E1256+[6]ct!E1256)</f>
        <v>0</v>
      </c>
      <c r="S1256" s="191">
        <f t="shared" si="205"/>
        <v>0</v>
      </c>
    </row>
    <row r="1257" spans="1:19" x14ac:dyDescent="0.25">
      <c r="A1257" s="147">
        <v>331140333</v>
      </c>
      <c r="B1257" s="33" t="s">
        <v>1202</v>
      </c>
      <c r="C1257" s="148"/>
      <c r="D1257" s="149">
        <f>SUM(D1258)</f>
        <v>4000000000</v>
      </c>
      <c r="E1257" s="149">
        <f>SUM(E1258)</f>
        <v>0</v>
      </c>
      <c r="F1257" s="150">
        <f t="shared" si="210"/>
        <v>4000000000</v>
      </c>
      <c r="G1257" s="25">
        <f t="shared" si="206"/>
        <v>1.5481300558295767E-2</v>
      </c>
      <c r="H1257" s="149">
        <f>SUM(H1258)</f>
        <v>0</v>
      </c>
      <c r="I1257" s="151">
        <f t="shared" si="211"/>
        <v>4000000000</v>
      </c>
      <c r="J1257" s="149">
        <f>SUM(J1258)</f>
        <v>223784920</v>
      </c>
      <c r="K1257" s="25">
        <f t="shared" si="207"/>
        <v>5.5946230000000003</v>
      </c>
      <c r="L1257" s="150">
        <f t="shared" si="213"/>
        <v>441373881</v>
      </c>
      <c r="M1257" s="25">
        <f t="shared" si="208"/>
        <v>11.034347025000001</v>
      </c>
      <c r="N1257" s="149">
        <f>SUM(N1258)</f>
        <v>665158801</v>
      </c>
      <c r="O1257" s="25">
        <f t="shared" si="209"/>
        <v>16.628970025000001</v>
      </c>
      <c r="P1257" s="151">
        <f t="shared" si="212"/>
        <v>3334841199</v>
      </c>
      <c r="R1257" s="152">
        <f>SUM('[1]gastos ctas'!E1257+[2]gctas!E1257+[6]ct!E1257)</f>
        <v>0</v>
      </c>
      <c r="S1257" s="191">
        <f t="shared" si="205"/>
        <v>0</v>
      </c>
    </row>
    <row r="1258" spans="1:19" x14ac:dyDescent="0.25">
      <c r="A1258" s="147">
        <v>3311403330485</v>
      </c>
      <c r="B1258" s="33" t="s">
        <v>1202</v>
      </c>
      <c r="C1258" s="148"/>
      <c r="D1258" s="149">
        <f>SUM(D1259)</f>
        <v>4000000000</v>
      </c>
      <c r="E1258" s="149">
        <f>SUM(E1259)</f>
        <v>0</v>
      </c>
      <c r="F1258" s="150">
        <f t="shared" si="210"/>
        <v>4000000000</v>
      </c>
      <c r="G1258" s="25">
        <f t="shared" si="206"/>
        <v>1.5481300558295767E-2</v>
      </c>
      <c r="H1258" s="149">
        <f>SUM(H1259)</f>
        <v>0</v>
      </c>
      <c r="I1258" s="151">
        <f t="shared" si="211"/>
        <v>4000000000</v>
      </c>
      <c r="J1258" s="149">
        <f>SUM(J1259)</f>
        <v>223784920</v>
      </c>
      <c r="K1258" s="25">
        <f t="shared" si="207"/>
        <v>5.5946230000000003</v>
      </c>
      <c r="L1258" s="150">
        <f t="shared" si="213"/>
        <v>441373881</v>
      </c>
      <c r="M1258" s="25">
        <f t="shared" si="208"/>
        <v>11.034347025000001</v>
      </c>
      <c r="N1258" s="149">
        <f>SUM(N1259)</f>
        <v>665158801</v>
      </c>
      <c r="O1258" s="25">
        <f t="shared" si="209"/>
        <v>16.628970025000001</v>
      </c>
      <c r="P1258" s="151">
        <f t="shared" si="212"/>
        <v>3334841199</v>
      </c>
      <c r="R1258" s="152">
        <f>SUM('[1]gastos ctas'!E1258+[2]gctas!E1258+[6]ct!E1258)</f>
        <v>0</v>
      </c>
      <c r="S1258" s="191">
        <f t="shared" si="205"/>
        <v>0</v>
      </c>
    </row>
    <row r="1259" spans="1:19" x14ac:dyDescent="0.25">
      <c r="A1259" s="147">
        <v>3311403330485240</v>
      </c>
      <c r="B1259" s="33" t="s">
        <v>1202</v>
      </c>
      <c r="C1259" s="148"/>
      <c r="D1259" s="152">
        <f>SUM('[1]gastos ctas'!D1259+[2]gctas!D1259+[6]ct!D1259)</f>
        <v>4000000000</v>
      </c>
      <c r="E1259" s="152">
        <f>SUM('[1]gastos ctas'!E1259+[2]gctas!E1259+[6]ct!E1259)</f>
        <v>0</v>
      </c>
      <c r="F1259" s="150">
        <f t="shared" si="210"/>
        <v>4000000000</v>
      </c>
      <c r="G1259" s="25">
        <f t="shared" si="206"/>
        <v>1.5481300558295767E-2</v>
      </c>
      <c r="H1259" s="152"/>
      <c r="I1259" s="151">
        <f t="shared" si="211"/>
        <v>4000000000</v>
      </c>
      <c r="J1259" s="152">
        <f>SUM('[1]gastos ctas'!J1259+[2]gctas!J1259+[6]ct!J1259)</f>
        <v>223784920</v>
      </c>
      <c r="K1259" s="25">
        <f t="shared" si="207"/>
        <v>5.5946230000000003</v>
      </c>
      <c r="L1259" s="150">
        <f t="shared" si="213"/>
        <v>441373881</v>
      </c>
      <c r="M1259" s="25">
        <f t="shared" si="208"/>
        <v>11.034347025000001</v>
      </c>
      <c r="N1259" s="152">
        <f>SUM('[1]gastos ctas'!N1259+[2]gctas!N1259+[6]ct!N1259)</f>
        <v>665158801</v>
      </c>
      <c r="O1259" s="25">
        <f t="shared" si="209"/>
        <v>16.628970025000001</v>
      </c>
      <c r="P1259" s="151">
        <f t="shared" si="212"/>
        <v>3334841199</v>
      </c>
      <c r="R1259" s="152">
        <f>SUM('[1]gastos ctas'!E1259+[2]gctas!E1259+[6]ct!E1259)</f>
        <v>0</v>
      </c>
      <c r="S1259" s="191">
        <f t="shared" si="205"/>
        <v>0</v>
      </c>
    </row>
    <row r="1260" spans="1:19" x14ac:dyDescent="0.25">
      <c r="A1260" s="174">
        <v>332</v>
      </c>
      <c r="B1260" s="173" t="s">
        <v>1203</v>
      </c>
      <c r="C1260" s="143"/>
      <c r="D1260" s="144">
        <f>SUM(D1261+D1283+D1347+D1349)</f>
        <v>4890424874000</v>
      </c>
      <c r="E1260" s="144">
        <f>SUM(E1261+E1283+E1347+E1349)</f>
        <v>27404286298</v>
      </c>
      <c r="F1260" s="150">
        <f t="shared" si="210"/>
        <v>4917829160298</v>
      </c>
      <c r="G1260" s="20">
        <f t="shared" si="206"/>
        <v>19.033597831231155</v>
      </c>
      <c r="H1260" s="144">
        <f>SUM(H1261+H1283+H1347+H1349)</f>
        <v>0</v>
      </c>
      <c r="I1260" s="151">
        <f t="shared" si="211"/>
        <v>4917829160298</v>
      </c>
      <c r="J1260" s="144">
        <f>SUM(J1261+J1283+J1347+J1349)</f>
        <v>166086555077</v>
      </c>
      <c r="K1260" s="25">
        <f t="shared" si="207"/>
        <v>3.3772331177713348</v>
      </c>
      <c r="L1260" s="150">
        <f t="shared" si="213"/>
        <v>1000000000</v>
      </c>
      <c r="M1260" s="25">
        <f t="shared" si="208"/>
        <v>2.0334175251004533E-2</v>
      </c>
      <c r="N1260" s="144">
        <f>SUM(N1261+N1283+N1347+N1349)</f>
        <v>167086555077</v>
      </c>
      <c r="O1260" s="25">
        <f t="shared" si="209"/>
        <v>3.3975672930223397</v>
      </c>
      <c r="P1260" s="151">
        <f t="shared" si="212"/>
        <v>4750742605221</v>
      </c>
      <c r="R1260" s="152">
        <f>SUM('[1]gastos ctas'!E1260+[2]gctas!E1260+[6]ct!E1260)</f>
        <v>27404286298</v>
      </c>
      <c r="S1260" s="191">
        <f t="shared" si="205"/>
        <v>0</v>
      </c>
    </row>
    <row r="1261" spans="1:19" hidden="1" x14ac:dyDescent="0.25">
      <c r="A1261" s="147">
        <v>33201</v>
      </c>
      <c r="B1261" s="28" t="s">
        <v>1204</v>
      </c>
      <c r="C1261" s="148"/>
      <c r="D1261" s="149">
        <f>SUM(D1262:D1282)-D1278</f>
        <v>0</v>
      </c>
      <c r="E1261" s="149">
        <f>SUM(E1262:E1282)-E1278</f>
        <v>0</v>
      </c>
      <c r="F1261" s="150">
        <f t="shared" si="210"/>
        <v>0</v>
      </c>
      <c r="G1261" s="25">
        <f t="shared" si="206"/>
        <v>0</v>
      </c>
      <c r="H1261" s="149">
        <f>SUM(H1262:H1282)-H1278</f>
        <v>0</v>
      </c>
      <c r="I1261" s="151">
        <f t="shared" si="211"/>
        <v>0</v>
      </c>
      <c r="J1261" s="149">
        <f>SUM(J1262:J1282)-J1278</f>
        <v>0</v>
      </c>
      <c r="K1261" s="25">
        <f t="shared" si="207"/>
        <v>0</v>
      </c>
      <c r="L1261" s="150">
        <f t="shared" si="213"/>
        <v>0</v>
      </c>
      <c r="M1261" s="25">
        <f t="shared" si="208"/>
        <v>0</v>
      </c>
      <c r="N1261" s="149">
        <f>SUM(N1262:N1282)-N1278</f>
        <v>0</v>
      </c>
      <c r="O1261" s="25">
        <f t="shared" si="209"/>
        <v>0</v>
      </c>
      <c r="P1261" s="151">
        <f t="shared" si="212"/>
        <v>0</v>
      </c>
      <c r="R1261" s="152">
        <f>SUM('[1]gastos ctas'!E1261+[2]gctas!E1261+[6]ct!E1261)</f>
        <v>0</v>
      </c>
      <c r="S1261" s="191">
        <f t="shared" si="205"/>
        <v>0</v>
      </c>
    </row>
    <row r="1262" spans="1:19" hidden="1" x14ac:dyDescent="0.25">
      <c r="A1262" s="147">
        <v>3320104</v>
      </c>
      <c r="B1262" s="33" t="s">
        <v>512</v>
      </c>
      <c r="C1262" s="148"/>
      <c r="D1262" s="152">
        <f>SUM('[1]gastos ctas'!D1262+[2]gctas!D1262+[6]ct!D1262)</f>
        <v>0</v>
      </c>
      <c r="E1262" s="152">
        <f>SUM('[1]gastos ctas'!E1262+[2]gctas!E1262+[6]ct!E1262)</f>
        <v>0</v>
      </c>
      <c r="F1262" s="150">
        <f t="shared" si="210"/>
        <v>0</v>
      </c>
      <c r="G1262" s="25">
        <f t="shared" si="206"/>
        <v>0</v>
      </c>
      <c r="H1262" s="152"/>
      <c r="I1262" s="151">
        <f t="shared" si="211"/>
        <v>0</v>
      </c>
      <c r="J1262" s="152">
        <f>SUM('[1]gastos ctas'!J1262+[2]gctas!J1262+[6]ct!J1262)</f>
        <v>0</v>
      </c>
      <c r="K1262" s="25">
        <f t="shared" si="207"/>
        <v>0</v>
      </c>
      <c r="L1262" s="150">
        <f t="shared" si="213"/>
        <v>0</v>
      </c>
      <c r="M1262" s="25">
        <f t="shared" si="208"/>
        <v>0</v>
      </c>
      <c r="N1262" s="152">
        <f>SUM('[1]gastos ctas'!N1262+[2]gctas!N1262+[6]ct!N1262)</f>
        <v>0</v>
      </c>
      <c r="O1262" s="25">
        <f t="shared" si="209"/>
        <v>0</v>
      </c>
      <c r="P1262" s="151">
        <f t="shared" si="212"/>
        <v>0</v>
      </c>
      <c r="R1262" s="152">
        <f>SUM('[1]gastos ctas'!E1262+[2]gctas!E1262+[6]ct!E1262)</f>
        <v>0</v>
      </c>
      <c r="S1262" s="191">
        <f t="shared" si="205"/>
        <v>0</v>
      </c>
    </row>
    <row r="1263" spans="1:19" ht="26.25" hidden="1" x14ac:dyDescent="0.25">
      <c r="A1263" s="147">
        <v>3320105</v>
      </c>
      <c r="B1263" s="33" t="s">
        <v>513</v>
      </c>
      <c r="C1263" s="148"/>
      <c r="D1263" s="152">
        <f>SUM('[1]gastos ctas'!D1263+[2]gctas!D1263+[6]ct!D1263)</f>
        <v>0</v>
      </c>
      <c r="E1263" s="152">
        <f>SUM('[1]gastos ctas'!E1263+[2]gctas!E1263+[6]ct!E1263)</f>
        <v>0</v>
      </c>
      <c r="F1263" s="150">
        <f t="shared" si="210"/>
        <v>0</v>
      </c>
      <c r="G1263" s="25">
        <f t="shared" si="206"/>
        <v>0</v>
      </c>
      <c r="H1263" s="152"/>
      <c r="I1263" s="151">
        <f t="shared" si="211"/>
        <v>0</v>
      </c>
      <c r="J1263" s="152">
        <f>SUM('[1]gastos ctas'!J1263+[2]gctas!J1263+[6]ct!J1263)</f>
        <v>0</v>
      </c>
      <c r="K1263" s="25">
        <f t="shared" si="207"/>
        <v>0</v>
      </c>
      <c r="L1263" s="150">
        <f t="shared" si="213"/>
        <v>0</v>
      </c>
      <c r="M1263" s="25">
        <f t="shared" si="208"/>
        <v>0</v>
      </c>
      <c r="N1263" s="152">
        <f>SUM('[1]gastos ctas'!N1263+[2]gctas!N1263+[6]ct!N1263)</f>
        <v>0</v>
      </c>
      <c r="O1263" s="25">
        <f t="shared" si="209"/>
        <v>0</v>
      </c>
      <c r="P1263" s="151">
        <f t="shared" si="212"/>
        <v>0</v>
      </c>
      <c r="R1263" s="152">
        <f>SUM('[1]gastos ctas'!E1263+[2]gctas!E1263+[6]ct!E1263)</f>
        <v>0</v>
      </c>
      <c r="S1263" s="191">
        <f t="shared" si="205"/>
        <v>0</v>
      </c>
    </row>
    <row r="1264" spans="1:19" hidden="1" x14ac:dyDescent="0.25">
      <c r="A1264" s="147">
        <v>3320107</v>
      </c>
      <c r="B1264" s="33" t="s">
        <v>514</v>
      </c>
      <c r="C1264" s="148"/>
      <c r="D1264" s="152">
        <f>SUM('[1]gastos ctas'!D1264+[2]gctas!D1264+[6]ct!D1264)</f>
        <v>0</v>
      </c>
      <c r="E1264" s="152">
        <f>SUM('[1]gastos ctas'!E1264+[2]gctas!E1264+[6]ct!E1264)</f>
        <v>0</v>
      </c>
      <c r="F1264" s="150">
        <f t="shared" si="210"/>
        <v>0</v>
      </c>
      <c r="G1264" s="25">
        <f t="shared" si="206"/>
        <v>0</v>
      </c>
      <c r="H1264" s="152"/>
      <c r="I1264" s="151">
        <f t="shared" si="211"/>
        <v>0</v>
      </c>
      <c r="J1264" s="152">
        <f>SUM('[1]gastos ctas'!J1264+[2]gctas!J1264+[6]ct!J1264)</f>
        <v>0</v>
      </c>
      <c r="K1264" s="25">
        <f t="shared" si="207"/>
        <v>0</v>
      </c>
      <c r="L1264" s="150">
        <f t="shared" si="213"/>
        <v>0</v>
      </c>
      <c r="M1264" s="25">
        <f t="shared" si="208"/>
        <v>0</v>
      </c>
      <c r="N1264" s="152">
        <f>SUM('[1]gastos ctas'!N1264+[2]gctas!N1264+[6]ct!N1264)</f>
        <v>0</v>
      </c>
      <c r="O1264" s="25">
        <f t="shared" si="209"/>
        <v>0</v>
      </c>
      <c r="P1264" s="151">
        <f t="shared" si="212"/>
        <v>0</v>
      </c>
      <c r="R1264" s="152">
        <f>SUM('[1]gastos ctas'!E1264+[2]gctas!E1264+[6]ct!E1264)</f>
        <v>0</v>
      </c>
      <c r="S1264" s="191">
        <f t="shared" si="205"/>
        <v>0</v>
      </c>
    </row>
    <row r="1265" spans="1:19" hidden="1" x14ac:dyDescent="0.25">
      <c r="A1265" s="147">
        <v>3320109</v>
      </c>
      <c r="B1265" s="33" t="s">
        <v>515</v>
      </c>
      <c r="C1265" s="148"/>
      <c r="D1265" s="152">
        <f>SUM('[1]gastos ctas'!D1265+[2]gctas!D1265+[6]ct!D1265)</f>
        <v>0</v>
      </c>
      <c r="E1265" s="152">
        <f>SUM('[1]gastos ctas'!E1265+[2]gctas!E1265+[6]ct!E1265)</f>
        <v>0</v>
      </c>
      <c r="F1265" s="150">
        <f t="shared" si="210"/>
        <v>0</v>
      </c>
      <c r="G1265" s="25">
        <f t="shared" si="206"/>
        <v>0</v>
      </c>
      <c r="H1265" s="152"/>
      <c r="I1265" s="151">
        <f t="shared" si="211"/>
        <v>0</v>
      </c>
      <c r="J1265" s="152">
        <f>SUM('[1]gastos ctas'!J1265+[2]gctas!J1265+[6]ct!J1265)</f>
        <v>0</v>
      </c>
      <c r="K1265" s="25">
        <f t="shared" si="207"/>
        <v>0</v>
      </c>
      <c r="L1265" s="150">
        <f t="shared" si="213"/>
        <v>0</v>
      </c>
      <c r="M1265" s="25">
        <f t="shared" si="208"/>
        <v>0</v>
      </c>
      <c r="N1265" s="152">
        <f>SUM('[1]gastos ctas'!N1265+[2]gctas!N1265+[6]ct!N1265)</f>
        <v>0</v>
      </c>
      <c r="O1265" s="25">
        <f t="shared" si="209"/>
        <v>0</v>
      </c>
      <c r="P1265" s="151">
        <f t="shared" si="212"/>
        <v>0</v>
      </c>
      <c r="R1265" s="152">
        <f>SUM('[1]gastos ctas'!E1265+[2]gctas!E1265+[6]ct!E1265)</f>
        <v>0</v>
      </c>
      <c r="S1265" s="191">
        <f t="shared" si="205"/>
        <v>0</v>
      </c>
    </row>
    <row r="1266" spans="1:19" ht="26.25" hidden="1" x14ac:dyDescent="0.25">
      <c r="A1266" s="147">
        <v>3320111</v>
      </c>
      <c r="B1266" s="33" t="s">
        <v>185</v>
      </c>
      <c r="C1266" s="148"/>
      <c r="D1266" s="152">
        <f>SUM('[1]gastos ctas'!D1266+[2]gctas!D1266+[6]ct!D1266)</f>
        <v>0</v>
      </c>
      <c r="E1266" s="152">
        <f>SUM('[1]gastos ctas'!E1266+[2]gctas!E1266+[6]ct!E1266)</f>
        <v>0</v>
      </c>
      <c r="F1266" s="150">
        <f t="shared" si="210"/>
        <v>0</v>
      </c>
      <c r="G1266" s="25">
        <f t="shared" si="206"/>
        <v>0</v>
      </c>
      <c r="H1266" s="152"/>
      <c r="I1266" s="151">
        <f t="shared" si="211"/>
        <v>0</v>
      </c>
      <c r="J1266" s="152">
        <f>SUM('[1]gastos ctas'!J1266+[2]gctas!J1266+[6]ct!J1266)</f>
        <v>0</v>
      </c>
      <c r="K1266" s="25">
        <f t="shared" si="207"/>
        <v>0</v>
      </c>
      <c r="L1266" s="150">
        <f t="shared" si="213"/>
        <v>0</v>
      </c>
      <c r="M1266" s="25">
        <f t="shared" si="208"/>
        <v>0</v>
      </c>
      <c r="N1266" s="152">
        <f>SUM('[1]gastos ctas'!N1266+[2]gctas!N1266+[6]ct!N1266)</f>
        <v>0</v>
      </c>
      <c r="O1266" s="25">
        <f t="shared" si="209"/>
        <v>0</v>
      </c>
      <c r="P1266" s="151">
        <f t="shared" si="212"/>
        <v>0</v>
      </c>
      <c r="R1266" s="152">
        <f>SUM('[1]gastos ctas'!E1266+[2]gctas!E1266+[6]ct!E1266)</f>
        <v>0</v>
      </c>
      <c r="S1266" s="191">
        <f t="shared" si="205"/>
        <v>0</v>
      </c>
    </row>
    <row r="1267" spans="1:19" ht="26.25" hidden="1" x14ac:dyDescent="0.25">
      <c r="A1267" s="147">
        <v>3320114</v>
      </c>
      <c r="B1267" s="33" t="s">
        <v>1205</v>
      </c>
      <c r="C1267" s="148"/>
      <c r="D1267" s="152">
        <f>SUM('[1]gastos ctas'!D1267+[2]gctas!D1267+[6]ct!D1267)</f>
        <v>0</v>
      </c>
      <c r="E1267" s="152">
        <f>SUM('[1]gastos ctas'!E1267+[2]gctas!E1267+[6]ct!E1267)</f>
        <v>0</v>
      </c>
      <c r="F1267" s="150">
        <f t="shared" si="210"/>
        <v>0</v>
      </c>
      <c r="G1267" s="25">
        <f t="shared" si="206"/>
        <v>0</v>
      </c>
      <c r="H1267" s="152"/>
      <c r="I1267" s="151">
        <f t="shared" si="211"/>
        <v>0</v>
      </c>
      <c r="J1267" s="152">
        <f>SUM('[1]gastos ctas'!J1267+[2]gctas!J1267+[6]ct!J1267)</f>
        <v>0</v>
      </c>
      <c r="K1267" s="25">
        <f t="shared" si="207"/>
        <v>0</v>
      </c>
      <c r="L1267" s="150">
        <f t="shared" si="213"/>
        <v>0</v>
      </c>
      <c r="M1267" s="25">
        <f t="shared" si="208"/>
        <v>0</v>
      </c>
      <c r="N1267" s="152">
        <f>SUM('[1]gastos ctas'!N1267+[2]gctas!N1267+[6]ct!N1267)</f>
        <v>0</v>
      </c>
      <c r="O1267" s="25">
        <f t="shared" si="209"/>
        <v>0</v>
      </c>
      <c r="P1267" s="151">
        <f t="shared" si="212"/>
        <v>0</v>
      </c>
      <c r="R1267" s="152">
        <f>SUM('[1]gastos ctas'!E1267+[2]gctas!E1267+[6]ct!E1267)</f>
        <v>0</v>
      </c>
      <c r="S1267" s="191">
        <f t="shared" si="205"/>
        <v>0</v>
      </c>
    </row>
    <row r="1268" spans="1:19" hidden="1" x14ac:dyDescent="0.25">
      <c r="A1268" s="147">
        <v>3320115</v>
      </c>
      <c r="B1268" s="33" t="s">
        <v>517</v>
      </c>
      <c r="C1268" s="148"/>
      <c r="D1268" s="152">
        <f>SUM('[1]gastos ctas'!D1268+[2]gctas!D1268+[6]ct!D1268)</f>
        <v>0</v>
      </c>
      <c r="E1268" s="152">
        <f>SUM('[1]gastos ctas'!E1268+[2]gctas!E1268+[6]ct!E1268)</f>
        <v>0</v>
      </c>
      <c r="F1268" s="150">
        <f t="shared" si="210"/>
        <v>0</v>
      </c>
      <c r="G1268" s="25">
        <f t="shared" si="206"/>
        <v>0</v>
      </c>
      <c r="H1268" s="152"/>
      <c r="I1268" s="151">
        <f t="shared" si="211"/>
        <v>0</v>
      </c>
      <c r="J1268" s="152">
        <f>SUM('[1]gastos ctas'!J1268+[2]gctas!J1268+[6]ct!J1268)</f>
        <v>0</v>
      </c>
      <c r="K1268" s="25">
        <f t="shared" si="207"/>
        <v>0</v>
      </c>
      <c r="L1268" s="150">
        <f t="shared" si="213"/>
        <v>0</v>
      </c>
      <c r="M1268" s="25">
        <f t="shared" si="208"/>
        <v>0</v>
      </c>
      <c r="N1268" s="152">
        <f>SUM('[1]gastos ctas'!N1268+[2]gctas!N1268+[6]ct!N1268)</f>
        <v>0</v>
      </c>
      <c r="O1268" s="25">
        <f t="shared" si="209"/>
        <v>0</v>
      </c>
      <c r="P1268" s="151">
        <f t="shared" si="212"/>
        <v>0</v>
      </c>
      <c r="R1268" s="152">
        <f>SUM('[1]gastos ctas'!E1268+[2]gctas!E1268+[6]ct!E1268)</f>
        <v>0</v>
      </c>
      <c r="S1268" s="191">
        <f t="shared" si="205"/>
        <v>0</v>
      </c>
    </row>
    <row r="1269" spans="1:19" hidden="1" x14ac:dyDescent="0.25">
      <c r="A1269" s="147">
        <v>3320116</v>
      </c>
      <c r="B1269" s="33" t="s">
        <v>1206</v>
      </c>
      <c r="C1269" s="148"/>
      <c r="D1269" s="152">
        <f>SUM('[1]gastos ctas'!D1269+[2]gctas!D1269+[6]ct!D1269)</f>
        <v>0</v>
      </c>
      <c r="E1269" s="152">
        <f>SUM('[1]gastos ctas'!E1269+[2]gctas!E1269+[6]ct!E1269)</f>
        <v>0</v>
      </c>
      <c r="F1269" s="150">
        <f t="shared" si="210"/>
        <v>0</v>
      </c>
      <c r="G1269" s="25">
        <f t="shared" si="206"/>
        <v>0</v>
      </c>
      <c r="H1269" s="152"/>
      <c r="I1269" s="151">
        <f t="shared" si="211"/>
        <v>0</v>
      </c>
      <c r="J1269" s="152">
        <f>SUM('[1]gastos ctas'!J1269+[2]gctas!J1269+[6]ct!J1269)</f>
        <v>0</v>
      </c>
      <c r="K1269" s="25">
        <f t="shared" si="207"/>
        <v>0</v>
      </c>
      <c r="L1269" s="150">
        <f t="shared" si="213"/>
        <v>0</v>
      </c>
      <c r="M1269" s="25">
        <f t="shared" si="208"/>
        <v>0</v>
      </c>
      <c r="N1269" s="152">
        <f>SUM('[1]gastos ctas'!N1269+[2]gctas!N1269+[6]ct!N1269)</f>
        <v>0</v>
      </c>
      <c r="O1269" s="25">
        <f t="shared" si="209"/>
        <v>0</v>
      </c>
      <c r="P1269" s="151">
        <f t="shared" si="212"/>
        <v>0</v>
      </c>
      <c r="R1269" s="152">
        <f>SUM('[1]gastos ctas'!E1269+[2]gctas!E1269+[6]ct!E1269)</f>
        <v>0</v>
      </c>
      <c r="S1269" s="191">
        <f t="shared" si="205"/>
        <v>0</v>
      </c>
    </row>
    <row r="1270" spans="1:19" hidden="1" x14ac:dyDescent="0.25">
      <c r="A1270" s="147">
        <v>3320117</v>
      </c>
      <c r="B1270" s="33" t="s">
        <v>519</v>
      </c>
      <c r="C1270" s="148"/>
      <c r="D1270" s="152">
        <f>SUM('[1]gastos ctas'!D1270+[2]gctas!D1270+[6]ct!D1270)</f>
        <v>0</v>
      </c>
      <c r="E1270" s="152">
        <f>SUM('[1]gastos ctas'!E1270+[2]gctas!E1270+[6]ct!E1270)</f>
        <v>0</v>
      </c>
      <c r="F1270" s="150">
        <f t="shared" si="210"/>
        <v>0</v>
      </c>
      <c r="G1270" s="25">
        <f t="shared" si="206"/>
        <v>0</v>
      </c>
      <c r="H1270" s="152"/>
      <c r="I1270" s="151">
        <f t="shared" si="211"/>
        <v>0</v>
      </c>
      <c r="J1270" s="152">
        <f>SUM('[1]gastos ctas'!J1270+[2]gctas!J1270+[6]ct!J1270)</f>
        <v>0</v>
      </c>
      <c r="K1270" s="25">
        <f t="shared" si="207"/>
        <v>0</v>
      </c>
      <c r="L1270" s="150">
        <f t="shared" si="213"/>
        <v>0</v>
      </c>
      <c r="M1270" s="25">
        <f t="shared" si="208"/>
        <v>0</v>
      </c>
      <c r="N1270" s="152">
        <f>SUM('[1]gastos ctas'!N1270+[2]gctas!N1270+[6]ct!N1270)</f>
        <v>0</v>
      </c>
      <c r="O1270" s="25">
        <f t="shared" si="209"/>
        <v>0</v>
      </c>
      <c r="P1270" s="151">
        <f t="shared" si="212"/>
        <v>0</v>
      </c>
      <c r="R1270" s="152">
        <f>SUM('[1]gastos ctas'!E1270+[2]gctas!E1270+[6]ct!E1270)</f>
        <v>0</v>
      </c>
      <c r="S1270" s="191">
        <f t="shared" si="205"/>
        <v>0</v>
      </c>
    </row>
    <row r="1271" spans="1:19" hidden="1" x14ac:dyDescent="0.25">
      <c r="A1271" s="147">
        <v>3320118</v>
      </c>
      <c r="B1271" s="33" t="s">
        <v>520</v>
      </c>
      <c r="C1271" s="148"/>
      <c r="D1271" s="152">
        <f>SUM('[1]gastos ctas'!D1271+[2]gctas!D1271+[6]ct!D1271)</f>
        <v>0</v>
      </c>
      <c r="E1271" s="152">
        <f>SUM('[1]gastos ctas'!E1271+[2]gctas!E1271+[6]ct!E1271)</f>
        <v>0</v>
      </c>
      <c r="F1271" s="150">
        <f t="shared" si="210"/>
        <v>0</v>
      </c>
      <c r="G1271" s="25">
        <f t="shared" si="206"/>
        <v>0</v>
      </c>
      <c r="H1271" s="152"/>
      <c r="I1271" s="151">
        <f t="shared" si="211"/>
        <v>0</v>
      </c>
      <c r="J1271" s="152">
        <f>SUM('[1]gastos ctas'!J1271+[2]gctas!J1271+[6]ct!J1271)</f>
        <v>0</v>
      </c>
      <c r="K1271" s="25">
        <f t="shared" si="207"/>
        <v>0</v>
      </c>
      <c r="L1271" s="150">
        <f t="shared" si="213"/>
        <v>0</v>
      </c>
      <c r="M1271" s="25">
        <f t="shared" si="208"/>
        <v>0</v>
      </c>
      <c r="N1271" s="152">
        <f>SUM('[1]gastos ctas'!N1271+[2]gctas!N1271+[6]ct!N1271)</f>
        <v>0</v>
      </c>
      <c r="O1271" s="25">
        <f t="shared" si="209"/>
        <v>0</v>
      </c>
      <c r="P1271" s="151">
        <f t="shared" si="212"/>
        <v>0</v>
      </c>
      <c r="R1271" s="152">
        <f>SUM('[1]gastos ctas'!E1271+[2]gctas!E1271+[6]ct!E1271)</f>
        <v>0</v>
      </c>
      <c r="S1271" s="191">
        <f t="shared" si="205"/>
        <v>0</v>
      </c>
    </row>
    <row r="1272" spans="1:19" ht="26.25" hidden="1" x14ac:dyDescent="0.25">
      <c r="A1272" s="147">
        <v>3320119</v>
      </c>
      <c r="B1272" s="33" t="s">
        <v>521</v>
      </c>
      <c r="C1272" s="148"/>
      <c r="D1272" s="152">
        <f>SUM('[1]gastos ctas'!D1272+[2]gctas!D1272+[6]ct!D1272)</f>
        <v>0</v>
      </c>
      <c r="E1272" s="152">
        <f>SUM('[1]gastos ctas'!E1272+[2]gctas!E1272+[6]ct!E1272)</f>
        <v>0</v>
      </c>
      <c r="F1272" s="150">
        <f t="shared" si="210"/>
        <v>0</v>
      </c>
      <c r="G1272" s="25">
        <f t="shared" si="206"/>
        <v>0</v>
      </c>
      <c r="H1272" s="152"/>
      <c r="I1272" s="151">
        <f t="shared" si="211"/>
        <v>0</v>
      </c>
      <c r="J1272" s="152">
        <f>SUM('[1]gastos ctas'!J1272+[2]gctas!J1272+[6]ct!J1272)</f>
        <v>0</v>
      </c>
      <c r="K1272" s="25">
        <f t="shared" si="207"/>
        <v>0</v>
      </c>
      <c r="L1272" s="150">
        <f t="shared" si="213"/>
        <v>0</v>
      </c>
      <c r="M1272" s="25">
        <f t="shared" si="208"/>
        <v>0</v>
      </c>
      <c r="N1272" s="152">
        <f>SUM('[1]gastos ctas'!N1272+[2]gctas!N1272+[6]ct!N1272)</f>
        <v>0</v>
      </c>
      <c r="O1272" s="25">
        <f t="shared" si="209"/>
        <v>0</v>
      </c>
      <c r="P1272" s="151">
        <f t="shared" si="212"/>
        <v>0</v>
      </c>
      <c r="R1272" s="152">
        <f>SUM('[1]gastos ctas'!E1272+[2]gctas!E1272+[6]ct!E1272)</f>
        <v>0</v>
      </c>
      <c r="S1272" s="191">
        <f t="shared" si="205"/>
        <v>0</v>
      </c>
    </row>
    <row r="1273" spans="1:19" ht="26.25" hidden="1" x14ac:dyDescent="0.25">
      <c r="A1273" s="147">
        <v>3320120</v>
      </c>
      <c r="B1273" s="33" t="s">
        <v>522</v>
      </c>
      <c r="C1273" s="148"/>
      <c r="D1273" s="152">
        <f>SUM('[1]gastos ctas'!D1273+[2]gctas!D1273+[6]ct!D1273)</f>
        <v>0</v>
      </c>
      <c r="E1273" s="152">
        <f>SUM('[1]gastos ctas'!E1273+[2]gctas!E1273+[6]ct!E1273)</f>
        <v>0</v>
      </c>
      <c r="F1273" s="150">
        <f t="shared" si="210"/>
        <v>0</v>
      </c>
      <c r="G1273" s="25">
        <f t="shared" si="206"/>
        <v>0</v>
      </c>
      <c r="H1273" s="152"/>
      <c r="I1273" s="151">
        <f t="shared" si="211"/>
        <v>0</v>
      </c>
      <c r="J1273" s="152">
        <f>SUM('[1]gastos ctas'!J1273+[2]gctas!J1273+[6]ct!J1273)</f>
        <v>0</v>
      </c>
      <c r="K1273" s="25">
        <f t="shared" si="207"/>
        <v>0</v>
      </c>
      <c r="L1273" s="150">
        <f t="shared" si="213"/>
        <v>0</v>
      </c>
      <c r="M1273" s="25">
        <f t="shared" si="208"/>
        <v>0</v>
      </c>
      <c r="N1273" s="152">
        <f>SUM('[1]gastos ctas'!N1273+[2]gctas!N1273+[6]ct!N1273)</f>
        <v>0</v>
      </c>
      <c r="O1273" s="25">
        <f t="shared" si="209"/>
        <v>0</v>
      </c>
      <c r="P1273" s="151">
        <f t="shared" si="212"/>
        <v>0</v>
      </c>
      <c r="R1273" s="152">
        <f>SUM('[1]gastos ctas'!E1273+[2]gctas!E1273+[6]ct!E1273)</f>
        <v>0</v>
      </c>
      <c r="S1273" s="191">
        <f t="shared" si="205"/>
        <v>0</v>
      </c>
    </row>
    <row r="1274" spans="1:19" hidden="1" x14ac:dyDescent="0.25">
      <c r="A1274" s="147">
        <v>3320121</v>
      </c>
      <c r="B1274" s="33" t="s">
        <v>523</v>
      </c>
      <c r="C1274" s="148"/>
      <c r="D1274" s="152">
        <f>SUM('[1]gastos ctas'!D1274+[2]gctas!D1274+[6]ct!D1274)</f>
        <v>0</v>
      </c>
      <c r="E1274" s="152">
        <f>SUM('[1]gastos ctas'!E1274+[2]gctas!E1274+[6]ct!E1274)</f>
        <v>0</v>
      </c>
      <c r="F1274" s="150">
        <f t="shared" si="210"/>
        <v>0</v>
      </c>
      <c r="G1274" s="25">
        <f t="shared" si="206"/>
        <v>0</v>
      </c>
      <c r="H1274" s="152"/>
      <c r="I1274" s="151">
        <f t="shared" si="211"/>
        <v>0</v>
      </c>
      <c r="J1274" s="152">
        <f>SUM('[1]gastos ctas'!J1274+[2]gctas!J1274+[6]ct!J1274)</f>
        <v>0</v>
      </c>
      <c r="K1274" s="25">
        <f t="shared" si="207"/>
        <v>0</v>
      </c>
      <c r="L1274" s="150">
        <f t="shared" si="213"/>
        <v>0</v>
      </c>
      <c r="M1274" s="25">
        <f t="shared" si="208"/>
        <v>0</v>
      </c>
      <c r="N1274" s="152">
        <f>SUM('[1]gastos ctas'!N1274+[2]gctas!N1274+[6]ct!N1274)</f>
        <v>0</v>
      </c>
      <c r="O1274" s="25">
        <f t="shared" si="209"/>
        <v>0</v>
      </c>
      <c r="P1274" s="151">
        <f t="shared" si="212"/>
        <v>0</v>
      </c>
      <c r="R1274" s="152">
        <f>SUM('[1]gastos ctas'!E1274+[2]gctas!E1274+[6]ct!E1274)</f>
        <v>0</v>
      </c>
      <c r="S1274" s="191">
        <f t="shared" si="205"/>
        <v>0</v>
      </c>
    </row>
    <row r="1275" spans="1:19" ht="26.25" hidden="1" x14ac:dyDescent="0.25">
      <c r="A1275" s="147">
        <v>3320122</v>
      </c>
      <c r="B1275" s="33" t="s">
        <v>1207</v>
      </c>
      <c r="C1275" s="148"/>
      <c r="D1275" s="152">
        <f>SUM('[1]gastos ctas'!D1275+[2]gctas!D1275+[6]ct!D1275)</f>
        <v>0</v>
      </c>
      <c r="E1275" s="152">
        <f>SUM('[1]gastos ctas'!E1275+[2]gctas!E1275+[6]ct!E1275)</f>
        <v>0</v>
      </c>
      <c r="F1275" s="150">
        <f t="shared" si="210"/>
        <v>0</v>
      </c>
      <c r="G1275" s="25">
        <f t="shared" si="206"/>
        <v>0</v>
      </c>
      <c r="H1275" s="152"/>
      <c r="I1275" s="151">
        <f t="shared" si="211"/>
        <v>0</v>
      </c>
      <c r="J1275" s="152">
        <f>SUM('[1]gastos ctas'!J1275+[2]gctas!J1275+[6]ct!J1275)</f>
        <v>0</v>
      </c>
      <c r="K1275" s="25">
        <f t="shared" si="207"/>
        <v>0</v>
      </c>
      <c r="L1275" s="150">
        <f t="shared" si="213"/>
        <v>0</v>
      </c>
      <c r="M1275" s="25">
        <f t="shared" si="208"/>
        <v>0</v>
      </c>
      <c r="N1275" s="152">
        <f>SUM('[1]gastos ctas'!N1275+[2]gctas!N1275+[6]ct!N1275)</f>
        <v>0</v>
      </c>
      <c r="O1275" s="25">
        <f t="shared" si="209"/>
        <v>0</v>
      </c>
      <c r="P1275" s="151">
        <f t="shared" si="212"/>
        <v>0</v>
      </c>
      <c r="R1275" s="152">
        <f>SUM('[1]gastos ctas'!E1275+[2]gctas!E1275+[6]ct!E1275)</f>
        <v>0</v>
      </c>
      <c r="S1275" s="191">
        <f t="shared" si="205"/>
        <v>0</v>
      </c>
    </row>
    <row r="1276" spans="1:19" ht="26.25" hidden="1" x14ac:dyDescent="0.25">
      <c r="A1276" s="147">
        <v>3320123</v>
      </c>
      <c r="B1276" s="33" t="s">
        <v>525</v>
      </c>
      <c r="C1276" s="148"/>
      <c r="D1276" s="152">
        <f>SUM('[1]gastos ctas'!D1276+[2]gctas!D1276+[6]ct!D1276)</f>
        <v>0</v>
      </c>
      <c r="E1276" s="152">
        <f>SUM('[1]gastos ctas'!E1276+[2]gctas!E1276+[6]ct!E1276)</f>
        <v>0</v>
      </c>
      <c r="F1276" s="150">
        <f t="shared" si="210"/>
        <v>0</v>
      </c>
      <c r="G1276" s="25">
        <f t="shared" si="206"/>
        <v>0</v>
      </c>
      <c r="H1276" s="152"/>
      <c r="I1276" s="151">
        <f t="shared" si="211"/>
        <v>0</v>
      </c>
      <c r="J1276" s="152">
        <f>SUM('[1]gastos ctas'!J1276+[2]gctas!J1276+[6]ct!J1276)</f>
        <v>0</v>
      </c>
      <c r="K1276" s="25">
        <f t="shared" si="207"/>
        <v>0</v>
      </c>
      <c r="L1276" s="150">
        <f t="shared" si="213"/>
        <v>0</v>
      </c>
      <c r="M1276" s="25">
        <f t="shared" si="208"/>
        <v>0</v>
      </c>
      <c r="N1276" s="152">
        <f>SUM('[1]gastos ctas'!N1276+[2]gctas!N1276+[6]ct!N1276)</f>
        <v>0</v>
      </c>
      <c r="O1276" s="25">
        <f t="shared" si="209"/>
        <v>0</v>
      </c>
      <c r="P1276" s="151">
        <f t="shared" si="212"/>
        <v>0</v>
      </c>
      <c r="R1276" s="152">
        <f>SUM('[1]gastos ctas'!E1276+[2]gctas!E1276+[6]ct!E1276)</f>
        <v>0</v>
      </c>
      <c r="S1276" s="191">
        <f t="shared" si="205"/>
        <v>0</v>
      </c>
    </row>
    <row r="1277" spans="1:19" hidden="1" x14ac:dyDescent="0.25">
      <c r="A1277" s="147">
        <v>3320124</v>
      </c>
      <c r="B1277" s="33" t="s">
        <v>527</v>
      </c>
      <c r="C1277" s="148"/>
      <c r="D1277" s="152">
        <f>SUM('[1]gastos ctas'!D1277+[2]gctas!D1277+[6]ct!D1277)</f>
        <v>0</v>
      </c>
      <c r="E1277" s="152">
        <f>SUM('[1]gastos ctas'!E1277+[2]gctas!E1277+[6]ct!E1277)</f>
        <v>0</v>
      </c>
      <c r="F1277" s="150">
        <f t="shared" si="210"/>
        <v>0</v>
      </c>
      <c r="G1277" s="25">
        <f t="shared" si="206"/>
        <v>0</v>
      </c>
      <c r="H1277" s="152"/>
      <c r="I1277" s="151">
        <f t="shared" si="211"/>
        <v>0</v>
      </c>
      <c r="J1277" s="152">
        <f>SUM('[1]gastos ctas'!J1277+[2]gctas!J1277+[6]ct!J1277)</f>
        <v>0</v>
      </c>
      <c r="K1277" s="25">
        <f t="shared" si="207"/>
        <v>0</v>
      </c>
      <c r="L1277" s="150">
        <f t="shared" si="213"/>
        <v>0</v>
      </c>
      <c r="M1277" s="25">
        <f t="shared" si="208"/>
        <v>0</v>
      </c>
      <c r="N1277" s="152">
        <f>SUM('[1]gastos ctas'!N1277+[2]gctas!N1277+[6]ct!N1277)</f>
        <v>0</v>
      </c>
      <c r="O1277" s="25">
        <f t="shared" si="209"/>
        <v>0</v>
      </c>
      <c r="P1277" s="151">
        <f t="shared" si="212"/>
        <v>0</v>
      </c>
      <c r="R1277" s="152">
        <f>SUM('[1]gastos ctas'!E1277+[2]gctas!E1277+[6]ct!E1277)</f>
        <v>0</v>
      </c>
      <c r="S1277" s="191">
        <f t="shared" si="205"/>
        <v>0</v>
      </c>
    </row>
    <row r="1278" spans="1:19" ht="26.25" hidden="1" x14ac:dyDescent="0.25">
      <c r="A1278" s="147">
        <v>3320125</v>
      </c>
      <c r="B1278" s="33" t="s">
        <v>528</v>
      </c>
      <c r="C1278" s="148"/>
      <c r="D1278" s="149">
        <f>SUM(D1279)</f>
        <v>0</v>
      </c>
      <c r="E1278" s="149">
        <f>SUM(E1279)</f>
        <v>0</v>
      </c>
      <c r="F1278" s="150">
        <f t="shared" si="210"/>
        <v>0</v>
      </c>
      <c r="G1278" s="25">
        <f t="shared" si="206"/>
        <v>0</v>
      </c>
      <c r="H1278" s="149">
        <f>SUM(H1279)</f>
        <v>0</v>
      </c>
      <c r="I1278" s="151">
        <f t="shared" si="211"/>
        <v>0</v>
      </c>
      <c r="J1278" s="149">
        <f>SUM(J1279)</f>
        <v>0</v>
      </c>
      <c r="K1278" s="25">
        <f t="shared" si="207"/>
        <v>0</v>
      </c>
      <c r="L1278" s="150">
        <f t="shared" si="213"/>
        <v>0</v>
      </c>
      <c r="M1278" s="25">
        <f t="shared" si="208"/>
        <v>0</v>
      </c>
      <c r="N1278" s="149">
        <f>SUM(N1279)</f>
        <v>0</v>
      </c>
      <c r="O1278" s="25">
        <f t="shared" si="209"/>
        <v>0</v>
      </c>
      <c r="P1278" s="151">
        <f t="shared" si="212"/>
        <v>0</v>
      </c>
      <c r="R1278" s="152">
        <f>SUM('[1]gastos ctas'!E1278+[2]gctas!E1278+[6]ct!E1278)</f>
        <v>0</v>
      </c>
      <c r="S1278" s="191">
        <f t="shared" si="205"/>
        <v>0</v>
      </c>
    </row>
    <row r="1279" spans="1:19" hidden="1" x14ac:dyDescent="0.25">
      <c r="A1279" s="147">
        <v>332012503</v>
      </c>
      <c r="B1279" s="33" t="s">
        <v>1208</v>
      </c>
      <c r="C1279" s="148"/>
      <c r="D1279" s="152">
        <f>SUM('[1]gastos ctas'!D1279+[2]gctas!D1279+[6]ct!D1279)</f>
        <v>0</v>
      </c>
      <c r="E1279" s="152">
        <f>SUM('[1]gastos ctas'!E1279+[2]gctas!E1279+[6]ct!E1279)</f>
        <v>0</v>
      </c>
      <c r="F1279" s="150">
        <f t="shared" si="210"/>
        <v>0</v>
      </c>
      <c r="G1279" s="25">
        <f t="shared" si="206"/>
        <v>0</v>
      </c>
      <c r="H1279" s="152"/>
      <c r="I1279" s="151">
        <f t="shared" si="211"/>
        <v>0</v>
      </c>
      <c r="J1279" s="152">
        <f>SUM('[1]gastos ctas'!J1279+[2]gctas!J1279+[6]ct!J1279)</f>
        <v>0</v>
      </c>
      <c r="K1279" s="25">
        <f t="shared" si="207"/>
        <v>0</v>
      </c>
      <c r="L1279" s="150">
        <f t="shared" si="213"/>
        <v>0</v>
      </c>
      <c r="M1279" s="25">
        <f t="shared" si="208"/>
        <v>0</v>
      </c>
      <c r="N1279" s="152">
        <f>SUM('[1]gastos ctas'!N1279+[2]gctas!N1279+[6]ct!N1279)</f>
        <v>0</v>
      </c>
      <c r="O1279" s="25">
        <f t="shared" si="209"/>
        <v>0</v>
      </c>
      <c r="P1279" s="151">
        <f t="shared" si="212"/>
        <v>0</v>
      </c>
      <c r="R1279" s="152">
        <f>SUM('[1]gastos ctas'!E1279+[2]gctas!E1279+[6]ct!E1279)</f>
        <v>0</v>
      </c>
      <c r="S1279" s="191">
        <f t="shared" si="205"/>
        <v>0</v>
      </c>
    </row>
    <row r="1280" spans="1:19" hidden="1" x14ac:dyDescent="0.25">
      <c r="A1280" s="147">
        <v>3320126</v>
      </c>
      <c r="B1280" s="33" t="s">
        <v>186</v>
      </c>
      <c r="C1280" s="148"/>
      <c r="D1280" s="152">
        <f>SUM('[1]gastos ctas'!D1280+[2]gctas!D1280+[6]ct!D1280)</f>
        <v>0</v>
      </c>
      <c r="E1280" s="152">
        <f>SUM('[1]gastos ctas'!E1280+[2]gctas!E1280+[6]ct!E1280)</f>
        <v>0</v>
      </c>
      <c r="F1280" s="150">
        <f t="shared" si="210"/>
        <v>0</v>
      </c>
      <c r="G1280" s="25">
        <f t="shared" si="206"/>
        <v>0</v>
      </c>
      <c r="H1280" s="152"/>
      <c r="I1280" s="151">
        <f t="shared" si="211"/>
        <v>0</v>
      </c>
      <c r="J1280" s="152">
        <f>SUM('[1]gastos ctas'!J1280+[2]gctas!J1280+[6]ct!J1280)</f>
        <v>0</v>
      </c>
      <c r="K1280" s="25">
        <f t="shared" si="207"/>
        <v>0</v>
      </c>
      <c r="L1280" s="150">
        <f t="shared" si="213"/>
        <v>0</v>
      </c>
      <c r="M1280" s="25">
        <f t="shared" si="208"/>
        <v>0</v>
      </c>
      <c r="N1280" s="152">
        <f>SUM('[1]gastos ctas'!N1280+[2]gctas!N1280+[6]ct!N1280)</f>
        <v>0</v>
      </c>
      <c r="O1280" s="25">
        <f t="shared" si="209"/>
        <v>0</v>
      </c>
      <c r="P1280" s="151">
        <f t="shared" si="212"/>
        <v>0</v>
      </c>
      <c r="R1280" s="152">
        <f>SUM('[1]gastos ctas'!E1280+[2]gctas!E1280+[6]ct!E1280)</f>
        <v>0</v>
      </c>
      <c r="S1280" s="191">
        <f t="shared" si="205"/>
        <v>0</v>
      </c>
    </row>
    <row r="1281" spans="1:19" hidden="1" x14ac:dyDescent="0.25">
      <c r="A1281" s="147">
        <v>3320127</v>
      </c>
      <c r="B1281" s="33" t="s">
        <v>531</v>
      </c>
      <c r="C1281" s="148"/>
      <c r="D1281" s="152">
        <f>SUM('[1]gastos ctas'!D1281+[2]gctas!D1281+[6]ct!D1281)</f>
        <v>0</v>
      </c>
      <c r="E1281" s="152">
        <f>SUM('[1]gastos ctas'!E1281+[2]gctas!E1281+[6]ct!E1281)</f>
        <v>0</v>
      </c>
      <c r="F1281" s="150">
        <f t="shared" si="210"/>
        <v>0</v>
      </c>
      <c r="G1281" s="25">
        <f t="shared" si="206"/>
        <v>0</v>
      </c>
      <c r="H1281" s="152"/>
      <c r="I1281" s="151">
        <f t="shared" si="211"/>
        <v>0</v>
      </c>
      <c r="J1281" s="152">
        <f>SUM('[1]gastos ctas'!J1281+[2]gctas!J1281+[6]ct!J1281)</f>
        <v>0</v>
      </c>
      <c r="K1281" s="25">
        <f t="shared" si="207"/>
        <v>0</v>
      </c>
      <c r="L1281" s="150">
        <f t="shared" si="213"/>
        <v>0</v>
      </c>
      <c r="M1281" s="25">
        <f t="shared" si="208"/>
        <v>0</v>
      </c>
      <c r="N1281" s="152">
        <f>SUM('[1]gastos ctas'!N1281+[2]gctas!N1281+[6]ct!N1281)</f>
        <v>0</v>
      </c>
      <c r="O1281" s="25">
        <f t="shared" si="209"/>
        <v>0</v>
      </c>
      <c r="P1281" s="151">
        <f t="shared" si="212"/>
        <v>0</v>
      </c>
      <c r="R1281" s="152">
        <f>SUM('[1]gastos ctas'!E1281+[2]gctas!E1281+[6]ct!E1281)</f>
        <v>0</v>
      </c>
      <c r="S1281" s="191">
        <f t="shared" si="205"/>
        <v>0</v>
      </c>
    </row>
    <row r="1282" spans="1:19" hidden="1" x14ac:dyDescent="0.25">
      <c r="A1282" s="147">
        <v>3320128</v>
      </c>
      <c r="B1282" s="33" t="s">
        <v>532</v>
      </c>
      <c r="C1282" s="148"/>
      <c r="D1282" s="152">
        <f>SUM('[1]gastos ctas'!D1282+[2]gctas!D1282+[6]ct!D1282)</f>
        <v>0</v>
      </c>
      <c r="E1282" s="152">
        <f>SUM('[1]gastos ctas'!E1282+[2]gctas!E1282+[6]ct!E1282)</f>
        <v>0</v>
      </c>
      <c r="F1282" s="150">
        <f t="shared" si="210"/>
        <v>0</v>
      </c>
      <c r="G1282" s="25">
        <f t="shared" si="206"/>
        <v>0</v>
      </c>
      <c r="H1282" s="152"/>
      <c r="I1282" s="151">
        <f t="shared" si="211"/>
        <v>0</v>
      </c>
      <c r="J1282" s="152">
        <f>SUM('[1]gastos ctas'!J1282+[2]gctas!J1282+[6]ct!J1282)</f>
        <v>0</v>
      </c>
      <c r="K1282" s="25">
        <f t="shared" si="207"/>
        <v>0</v>
      </c>
      <c r="L1282" s="150">
        <f t="shared" si="213"/>
        <v>0</v>
      </c>
      <c r="M1282" s="25">
        <f t="shared" si="208"/>
        <v>0</v>
      </c>
      <c r="N1282" s="152">
        <f>SUM('[1]gastos ctas'!N1282+[2]gctas!N1282+[6]ct!N1282)</f>
        <v>0</v>
      </c>
      <c r="O1282" s="25">
        <f t="shared" si="209"/>
        <v>0</v>
      </c>
      <c r="P1282" s="151">
        <f t="shared" si="212"/>
        <v>0</v>
      </c>
      <c r="R1282" s="152">
        <f>SUM('[1]gastos ctas'!E1282+[2]gctas!E1282+[6]ct!E1282)</f>
        <v>0</v>
      </c>
      <c r="S1282" s="191">
        <f t="shared" si="205"/>
        <v>0</v>
      </c>
    </row>
    <row r="1283" spans="1:19" x14ac:dyDescent="0.25">
      <c r="A1283" s="175">
        <v>33202</v>
      </c>
      <c r="B1283" s="28" t="s">
        <v>533</v>
      </c>
      <c r="C1283" s="148"/>
      <c r="D1283" s="149">
        <f>SUM(D1284:D1346)-D1342-D1305-D1301-D1290-D1291-D1297-D1287-D1284-D1326</f>
        <v>4890424874000</v>
      </c>
      <c r="E1283" s="149">
        <f>SUM(E1284:E1346)-E1342-E1305-E1301-E1290-E1291-E1297-E1287-E1284-E1326</f>
        <v>27404286298</v>
      </c>
      <c r="F1283" s="150">
        <f t="shared" si="210"/>
        <v>4917829160298</v>
      </c>
      <c r="G1283" s="25">
        <f t="shared" si="206"/>
        <v>19.033597831231155</v>
      </c>
      <c r="H1283" s="149">
        <f>SUM(H1284:H1346)-H1342-H1305-H1301-H1290-H1291-H1297-H1287-H1284-H1326</f>
        <v>0</v>
      </c>
      <c r="I1283" s="151">
        <f t="shared" si="211"/>
        <v>4917829160298</v>
      </c>
      <c r="J1283" s="149">
        <f>SUM(J1284:J1346)-J1342-J1305-J1301-J1290-J1291-J1297-J1287-J1284-J1326</f>
        <v>166086555077</v>
      </c>
      <c r="K1283" s="25">
        <f t="shared" si="207"/>
        <v>3.3772331177713348</v>
      </c>
      <c r="L1283" s="150">
        <f t="shared" si="213"/>
        <v>1000000000</v>
      </c>
      <c r="M1283" s="25">
        <f t="shared" si="208"/>
        <v>2.0334175251004533E-2</v>
      </c>
      <c r="N1283" s="149">
        <f>SUM(N1284:N1346)-N1342-N1305-N1301-N1290-N1291-N1297-N1287-N1284-N1326</f>
        <v>167086555077</v>
      </c>
      <c r="O1283" s="25">
        <f t="shared" si="209"/>
        <v>3.3975672930223397</v>
      </c>
      <c r="P1283" s="151">
        <f t="shared" si="212"/>
        <v>4750742605221</v>
      </c>
      <c r="R1283" s="152">
        <f>SUM('[1]gastos ctas'!E1283+[2]gctas!E1283+[6]ct!E1283)</f>
        <v>27404286298</v>
      </c>
      <c r="S1283" s="191">
        <f t="shared" si="205"/>
        <v>0</v>
      </c>
    </row>
    <row r="1284" spans="1:19" hidden="1" x14ac:dyDescent="0.25">
      <c r="A1284" s="147">
        <v>3320202</v>
      </c>
      <c r="B1284" s="33" t="s">
        <v>1209</v>
      </c>
      <c r="C1284" s="148"/>
      <c r="D1284" s="149">
        <f>SUM(D1285)</f>
        <v>0</v>
      </c>
      <c r="E1284" s="149">
        <f>SUM(E1285)</f>
        <v>0</v>
      </c>
      <c r="F1284" s="150">
        <f t="shared" si="210"/>
        <v>0</v>
      </c>
      <c r="G1284" s="25">
        <f t="shared" si="206"/>
        <v>0</v>
      </c>
      <c r="H1284" s="149">
        <f>SUM(H1285)</f>
        <v>0</v>
      </c>
      <c r="I1284" s="151">
        <f t="shared" si="211"/>
        <v>0</v>
      </c>
      <c r="J1284" s="149">
        <f>SUM(J1285)</f>
        <v>0</v>
      </c>
      <c r="K1284" s="25">
        <f t="shared" si="207"/>
        <v>0</v>
      </c>
      <c r="L1284" s="150">
        <f t="shared" si="213"/>
        <v>0</v>
      </c>
      <c r="M1284" s="25">
        <f t="shared" si="208"/>
        <v>0</v>
      </c>
      <c r="N1284" s="149">
        <f>SUM(N1285)</f>
        <v>0</v>
      </c>
      <c r="O1284" s="25">
        <f t="shared" si="209"/>
        <v>0</v>
      </c>
      <c r="P1284" s="151">
        <f t="shared" si="212"/>
        <v>0</v>
      </c>
      <c r="R1284" s="152">
        <f>SUM('[1]gastos ctas'!E1284+[2]gctas!E1284+[6]ct!E1284)</f>
        <v>0</v>
      </c>
      <c r="S1284" s="191">
        <f t="shared" si="205"/>
        <v>0</v>
      </c>
    </row>
    <row r="1285" spans="1:19" hidden="1" x14ac:dyDescent="0.25">
      <c r="A1285" s="147">
        <v>332020203</v>
      </c>
      <c r="B1285" s="33" t="s">
        <v>1210</v>
      </c>
      <c r="C1285" s="148"/>
      <c r="D1285" s="152">
        <f>SUM('[1]gastos ctas'!D1285+[2]gctas!D1285+[6]ct!D1285)</f>
        <v>0</v>
      </c>
      <c r="E1285" s="152">
        <f>SUM('[1]gastos ctas'!E1285+[2]gctas!E1285+[6]ct!E1285)</f>
        <v>0</v>
      </c>
      <c r="F1285" s="150">
        <f t="shared" si="210"/>
        <v>0</v>
      </c>
      <c r="G1285" s="25">
        <f t="shared" si="206"/>
        <v>0</v>
      </c>
      <c r="H1285" s="152"/>
      <c r="I1285" s="151">
        <f t="shared" si="211"/>
        <v>0</v>
      </c>
      <c r="J1285" s="152">
        <f>SUM('[1]gastos ctas'!J1285+[2]gctas!J1285+[6]ct!J1285)</f>
        <v>0</v>
      </c>
      <c r="K1285" s="25">
        <f t="shared" si="207"/>
        <v>0</v>
      </c>
      <c r="L1285" s="150">
        <f t="shared" si="213"/>
        <v>0</v>
      </c>
      <c r="M1285" s="25">
        <f t="shared" si="208"/>
        <v>0</v>
      </c>
      <c r="N1285" s="152">
        <f>SUM('[1]gastos ctas'!N1285+[2]gctas!N1285+[6]ct!N1285)</f>
        <v>0</v>
      </c>
      <c r="O1285" s="25">
        <f t="shared" si="209"/>
        <v>0</v>
      </c>
      <c r="P1285" s="151">
        <f t="shared" si="212"/>
        <v>0</v>
      </c>
      <c r="R1285" s="152">
        <f>SUM('[1]gastos ctas'!E1285+[2]gctas!E1285+[6]ct!E1285)</f>
        <v>0</v>
      </c>
      <c r="S1285" s="191">
        <f t="shared" si="205"/>
        <v>0</v>
      </c>
    </row>
    <row r="1286" spans="1:19" ht="26.25" x14ac:dyDescent="0.25">
      <c r="A1286" s="147">
        <v>3320203</v>
      </c>
      <c r="B1286" s="33" t="s">
        <v>1211</v>
      </c>
      <c r="C1286" s="148"/>
      <c r="D1286" s="152">
        <f>SUM('[1]gastos ctas'!D1286+[2]gctas!D1286+[6]ct!D1286)</f>
        <v>268055000</v>
      </c>
      <c r="E1286" s="152">
        <f>SUM('[1]gastos ctas'!E1286+[2]gctas!E1286+[6]ct!E1286)</f>
        <v>0</v>
      </c>
      <c r="F1286" s="150">
        <f t="shared" si="210"/>
        <v>268055000</v>
      </c>
      <c r="G1286" s="25">
        <f t="shared" si="206"/>
        <v>1.0374600052884928E-3</v>
      </c>
      <c r="H1286" s="152"/>
      <c r="I1286" s="151">
        <f t="shared" si="211"/>
        <v>268055000</v>
      </c>
      <c r="J1286" s="152">
        <f>SUM('[1]gastos ctas'!J1286+[2]gctas!J1286+[6]ct!J1286)</f>
        <v>1550000</v>
      </c>
      <c r="K1286" s="25">
        <f t="shared" si="207"/>
        <v>0.57823954039282977</v>
      </c>
      <c r="L1286" s="150">
        <f t="shared" si="213"/>
        <v>0</v>
      </c>
      <c r="M1286" s="25">
        <f t="shared" si="208"/>
        <v>0</v>
      </c>
      <c r="N1286" s="152">
        <f>SUM('[1]gastos ctas'!N1286+[2]gctas!N1286+[6]ct!N1286)</f>
        <v>1550000</v>
      </c>
      <c r="O1286" s="25">
        <f t="shared" si="209"/>
        <v>0.57823954039282977</v>
      </c>
      <c r="P1286" s="151">
        <f t="shared" si="212"/>
        <v>266505000</v>
      </c>
      <c r="R1286" s="152">
        <f>SUM('[1]gastos ctas'!E1286+[2]gctas!E1286+[6]ct!E1286)</f>
        <v>0</v>
      </c>
      <c r="S1286" s="191">
        <f t="shared" si="205"/>
        <v>0</v>
      </c>
    </row>
    <row r="1287" spans="1:19" x14ac:dyDescent="0.25">
      <c r="A1287" s="147">
        <v>3320205</v>
      </c>
      <c r="B1287" s="33" t="s">
        <v>1212</v>
      </c>
      <c r="C1287" s="148"/>
      <c r="D1287" s="149">
        <f>SUM(D1288:D1289)</f>
        <v>12000000000</v>
      </c>
      <c r="E1287" s="149">
        <f>SUM(E1288:E1289)</f>
        <v>0</v>
      </c>
      <c r="F1287" s="150">
        <f t="shared" si="210"/>
        <v>12000000000</v>
      </c>
      <c r="G1287" s="25">
        <f t="shared" si="206"/>
        <v>4.6443901674887302E-2</v>
      </c>
      <c r="H1287" s="149">
        <f>SUM(H1288:H1289)</f>
        <v>0</v>
      </c>
      <c r="I1287" s="151">
        <f t="shared" si="211"/>
        <v>12000000000</v>
      </c>
      <c r="J1287" s="149">
        <f>SUM(J1288:J1289)</f>
        <v>3000000000</v>
      </c>
      <c r="K1287" s="25">
        <f t="shared" si="207"/>
        <v>25</v>
      </c>
      <c r="L1287" s="150">
        <f t="shared" si="213"/>
        <v>1000000000</v>
      </c>
      <c r="M1287" s="25">
        <f t="shared" si="208"/>
        <v>8.3333333333333321</v>
      </c>
      <c r="N1287" s="149">
        <f>SUM(N1288:N1289)</f>
        <v>4000000000</v>
      </c>
      <c r="O1287" s="25">
        <f t="shared" si="209"/>
        <v>33.333333333333329</v>
      </c>
      <c r="P1287" s="151">
        <f t="shared" si="212"/>
        <v>8000000000</v>
      </c>
      <c r="R1287" s="152">
        <f>SUM('[1]gastos ctas'!E1287+[2]gctas!E1287+[6]ct!E1287)</f>
        <v>0</v>
      </c>
      <c r="S1287" s="191">
        <f t="shared" si="205"/>
        <v>0</v>
      </c>
    </row>
    <row r="1288" spans="1:19" x14ac:dyDescent="0.25">
      <c r="A1288" s="147">
        <v>332020501</v>
      </c>
      <c r="B1288" s="33" t="s">
        <v>1213</v>
      </c>
      <c r="C1288" s="148"/>
      <c r="D1288" s="152">
        <f>SUM('[1]gastos ctas'!D1288+[2]gctas!D1288+[6]ct!D1288)</f>
        <v>12000000000</v>
      </c>
      <c r="E1288" s="152">
        <f>SUM('[1]gastos ctas'!E1288+[2]gctas!E1288+[6]ct!E1288)</f>
        <v>-12000000000</v>
      </c>
      <c r="F1288" s="150">
        <f t="shared" si="210"/>
        <v>0</v>
      </c>
      <c r="G1288" s="25">
        <f t="shared" si="206"/>
        <v>0</v>
      </c>
      <c r="H1288" s="152"/>
      <c r="I1288" s="151">
        <f t="shared" si="211"/>
        <v>0</v>
      </c>
      <c r="J1288" s="152">
        <f>SUM('[1]gastos ctas'!J1288+[2]gctas!J1288+[6]ct!J1288)</f>
        <v>0</v>
      </c>
      <c r="K1288" s="25">
        <f t="shared" si="207"/>
        <v>0</v>
      </c>
      <c r="L1288" s="150">
        <f t="shared" si="213"/>
        <v>0</v>
      </c>
      <c r="M1288" s="25">
        <f t="shared" si="208"/>
        <v>0</v>
      </c>
      <c r="N1288" s="152">
        <f>SUM('[1]gastos ctas'!N1288+[2]gctas!N1288+[6]ct!N1288)</f>
        <v>0</v>
      </c>
      <c r="O1288" s="25">
        <f t="shared" si="209"/>
        <v>0</v>
      </c>
      <c r="P1288" s="151">
        <f t="shared" si="212"/>
        <v>0</v>
      </c>
      <c r="R1288" s="152">
        <f>SUM('[1]gastos ctas'!E1288+[2]gctas!E1288+[6]ct!E1288)</f>
        <v>-12000000000</v>
      </c>
      <c r="S1288" s="191">
        <f t="shared" ref="S1288:S1351" si="214">SUM(E1288-R1288)</f>
        <v>0</v>
      </c>
    </row>
    <row r="1289" spans="1:19" x14ac:dyDescent="0.25">
      <c r="A1289" s="147">
        <v>332020502</v>
      </c>
      <c r="B1289" s="33" t="s">
        <v>1208</v>
      </c>
      <c r="C1289" s="148"/>
      <c r="D1289" s="152">
        <f>SUM('[1]gastos ctas'!D1289+[2]gctas!D1289+[6]ct!D1289)</f>
        <v>0</v>
      </c>
      <c r="E1289" s="152">
        <f>SUM('[1]gastos ctas'!E1289+[2]gctas!E1289+[6]ct!E1289)</f>
        <v>12000000000</v>
      </c>
      <c r="F1289" s="150">
        <f t="shared" si="210"/>
        <v>12000000000</v>
      </c>
      <c r="G1289" s="25">
        <f t="shared" si="206"/>
        <v>4.6443901674887302E-2</v>
      </c>
      <c r="H1289" s="152"/>
      <c r="I1289" s="151">
        <f t="shared" si="211"/>
        <v>12000000000</v>
      </c>
      <c r="J1289" s="152">
        <f>SUM('[1]gastos ctas'!J1289+[2]gctas!J1289+[6]ct!J1289)</f>
        <v>3000000000</v>
      </c>
      <c r="K1289" s="25">
        <f t="shared" si="207"/>
        <v>25</v>
      </c>
      <c r="L1289" s="150">
        <f t="shared" ref="L1289:L1300" si="215">SUM(N1289-J1289)</f>
        <v>1000000000</v>
      </c>
      <c r="M1289" s="25">
        <f t="shared" si="208"/>
        <v>8.3333333333333321</v>
      </c>
      <c r="N1289" s="152">
        <f>SUM('[1]gastos ctas'!N1289+[2]gctas!N1289+[6]ct!N1289)</f>
        <v>4000000000</v>
      </c>
      <c r="O1289" s="25">
        <f t="shared" si="209"/>
        <v>33.333333333333329</v>
      </c>
      <c r="P1289" s="151">
        <f t="shared" ref="P1289:P1301" si="216">SUM(F1289-N1289)</f>
        <v>8000000000</v>
      </c>
      <c r="R1289" s="152">
        <f>SUM('[1]gastos ctas'!E1289+[2]gctas!E1289+[6]ct!E1289)</f>
        <v>12000000000</v>
      </c>
      <c r="S1289" s="191">
        <f t="shared" si="214"/>
        <v>0</v>
      </c>
    </row>
    <row r="1290" spans="1:19" x14ac:dyDescent="0.25">
      <c r="A1290" s="147">
        <v>3320208</v>
      </c>
      <c r="B1290" s="33" t="s">
        <v>1214</v>
      </c>
      <c r="C1290" s="148"/>
      <c r="D1290" s="149">
        <f>SUM(D1292:D1297)</f>
        <v>3339549461000</v>
      </c>
      <c r="E1290" s="149">
        <f>SUM(E1292:E1297)</f>
        <v>-200000000000</v>
      </c>
      <c r="F1290" s="150">
        <f t="shared" si="210"/>
        <v>3139549461000</v>
      </c>
      <c r="G1290" s="25">
        <f t="shared" si="206"/>
        <v>12.151077205844118</v>
      </c>
      <c r="H1290" s="149">
        <f>SUM(H1292:H1297)</f>
        <v>0</v>
      </c>
      <c r="I1290" s="151">
        <f t="shared" si="211"/>
        <v>3139549461000</v>
      </c>
      <c r="J1290" s="149">
        <f>SUM(J1292:J1297)</f>
        <v>0</v>
      </c>
      <c r="K1290" s="25">
        <f t="shared" si="207"/>
        <v>0</v>
      </c>
      <c r="L1290" s="150">
        <f t="shared" si="215"/>
        <v>0</v>
      </c>
      <c r="M1290" s="25">
        <f t="shared" si="208"/>
        <v>0</v>
      </c>
      <c r="N1290" s="149">
        <f>SUM(N1292:N1297)</f>
        <v>0</v>
      </c>
      <c r="O1290" s="25">
        <f t="shared" si="209"/>
        <v>0</v>
      </c>
      <c r="P1290" s="151">
        <f t="shared" si="216"/>
        <v>3139549461000</v>
      </c>
      <c r="R1290" s="152">
        <f>SUM('[1]gastos ctas'!E1290+[2]gctas!E1290+[6]ct!E1290)</f>
        <v>-200000000000</v>
      </c>
      <c r="S1290" s="191">
        <f t="shared" si="214"/>
        <v>0</v>
      </c>
    </row>
    <row r="1291" spans="1:19" x14ac:dyDescent="0.25">
      <c r="A1291" s="147">
        <v>332020801</v>
      </c>
      <c r="B1291" s="33" t="s">
        <v>1215</v>
      </c>
      <c r="C1291" s="148"/>
      <c r="D1291" s="152">
        <f>SUM(D1292:D1293)</f>
        <v>2819549461000</v>
      </c>
      <c r="E1291" s="152">
        <f>SUM(E1292:E1293)</f>
        <v>0</v>
      </c>
      <c r="F1291" s="150">
        <f t="shared" si="210"/>
        <v>2819549461000</v>
      </c>
      <c r="G1291" s="25">
        <f t="shared" ref="G1291:G1354" si="217">IF(OR(F1291=0,F$7=0),0,F1291/F$7)*100</f>
        <v>10.912573161180458</v>
      </c>
      <c r="H1291" s="152">
        <f>SUM(H1292:H1293)</f>
        <v>0</v>
      </c>
      <c r="I1291" s="151">
        <f t="shared" si="211"/>
        <v>2819549461000</v>
      </c>
      <c r="J1291" s="152">
        <f>SUM(J1292:J1293)</f>
        <v>0</v>
      </c>
      <c r="K1291" s="25">
        <f t="shared" si="207"/>
        <v>0</v>
      </c>
      <c r="L1291" s="150">
        <f t="shared" si="215"/>
        <v>0</v>
      </c>
      <c r="M1291" s="25">
        <f t="shared" si="208"/>
        <v>0</v>
      </c>
      <c r="N1291" s="152">
        <f>SUM(N1292:N1293)</f>
        <v>0</v>
      </c>
      <c r="O1291" s="25">
        <f t="shared" si="209"/>
        <v>0</v>
      </c>
      <c r="P1291" s="151">
        <f t="shared" si="216"/>
        <v>2819549461000</v>
      </c>
      <c r="R1291" s="152">
        <f>SUM('[1]gastos ctas'!E1291+[2]gctas!E1291+[6]ct!E1291)</f>
        <v>0</v>
      </c>
      <c r="S1291" s="191">
        <f t="shared" si="214"/>
        <v>0</v>
      </c>
    </row>
    <row r="1292" spans="1:19" x14ac:dyDescent="0.25">
      <c r="A1292" s="147">
        <v>33202080101</v>
      </c>
      <c r="B1292" s="33" t="s">
        <v>1216</v>
      </c>
      <c r="C1292" s="148"/>
      <c r="D1292" s="152">
        <f>SUM('[1]gastos ctas'!D1292+[2]gctas!D1292+[6]ct!D1292)</f>
        <v>2406977461000</v>
      </c>
      <c r="E1292" s="152">
        <f>SUM('[1]gastos ctas'!E1292+[2]gctas!E1292+[6]ct!E1292)</f>
        <v>0</v>
      </c>
      <c r="F1292" s="150">
        <f t="shared" si="210"/>
        <v>2406977461000</v>
      </c>
      <c r="G1292" s="25">
        <f t="shared" si="217"/>
        <v>9.315785377696157</v>
      </c>
      <c r="H1292" s="152"/>
      <c r="I1292" s="151">
        <f t="shared" si="211"/>
        <v>2406977461000</v>
      </c>
      <c r="J1292" s="152">
        <f>SUM('[1]gastos ctas'!J1292+[2]gctas!J1292+[6]ct!J1292)</f>
        <v>0</v>
      </c>
      <c r="K1292" s="25">
        <f t="shared" si="207"/>
        <v>0</v>
      </c>
      <c r="L1292" s="150">
        <f t="shared" si="215"/>
        <v>0</v>
      </c>
      <c r="M1292" s="25">
        <f t="shared" si="208"/>
        <v>0</v>
      </c>
      <c r="N1292" s="152">
        <f>SUM('[1]gastos ctas'!N1292+[2]gctas!N1292+[6]ct!N1292)</f>
        <v>0</v>
      </c>
      <c r="O1292" s="25">
        <f t="shared" si="209"/>
        <v>0</v>
      </c>
      <c r="P1292" s="151">
        <f t="shared" si="216"/>
        <v>2406977461000</v>
      </c>
      <c r="R1292" s="152">
        <f>SUM('[1]gastos ctas'!E1292+[2]gctas!E1292+[6]ct!E1292)</f>
        <v>0</v>
      </c>
      <c r="S1292" s="191">
        <f t="shared" si="214"/>
        <v>0</v>
      </c>
    </row>
    <row r="1293" spans="1:19" x14ac:dyDescent="0.25">
      <c r="A1293" s="147">
        <v>33202080102</v>
      </c>
      <c r="B1293" s="33" t="s">
        <v>1217</v>
      </c>
      <c r="C1293" s="148"/>
      <c r="D1293" s="152">
        <f>SUM('[1]gastos ctas'!D1293+[2]gctas!D1293+[6]ct!D1293)</f>
        <v>412572000000</v>
      </c>
      <c r="E1293" s="152">
        <f>SUM('[1]gastos ctas'!E1293+[2]gctas!E1293+[6]ct!E1293)</f>
        <v>0</v>
      </c>
      <c r="F1293" s="150">
        <f t="shared" si="210"/>
        <v>412572000000</v>
      </c>
      <c r="G1293" s="25">
        <f t="shared" si="217"/>
        <v>1.5967877834843003</v>
      </c>
      <c r="H1293" s="152"/>
      <c r="I1293" s="151">
        <f t="shared" si="211"/>
        <v>412572000000</v>
      </c>
      <c r="J1293" s="152">
        <f>SUM('[1]gastos ctas'!J1293+[2]gctas!J1293+[6]ct!J1293)</f>
        <v>0</v>
      </c>
      <c r="K1293" s="25">
        <f t="shared" ref="K1293:K1362" si="218">IF(OR(J1293=0,F1293=0),0,J1293/F1293)*100</f>
        <v>0</v>
      </c>
      <c r="L1293" s="150">
        <f t="shared" si="215"/>
        <v>0</v>
      </c>
      <c r="M1293" s="25">
        <f t="shared" ref="M1293:M1362" si="219">IF(OR(L1293=0,F1293=0),0,L1293/F1293)*100</f>
        <v>0</v>
      </c>
      <c r="N1293" s="152">
        <f>SUM('[1]gastos ctas'!N1293+[2]gctas!N1293+[6]ct!N1293)</f>
        <v>0</v>
      </c>
      <c r="O1293" s="25">
        <f t="shared" ref="O1293:O1362" si="220">IF(OR(N1293=0,F1293=0),0,N1293/F1293)*100</f>
        <v>0</v>
      </c>
      <c r="P1293" s="151">
        <f t="shared" si="216"/>
        <v>412572000000</v>
      </c>
      <c r="R1293" s="152">
        <f>SUM('[1]gastos ctas'!E1293+[2]gctas!E1293+[6]ct!E1293)</f>
        <v>0</v>
      </c>
      <c r="S1293" s="191">
        <f t="shared" si="214"/>
        <v>0</v>
      </c>
    </row>
    <row r="1294" spans="1:19" hidden="1" x14ac:dyDescent="0.25">
      <c r="A1294" s="147">
        <v>332020802</v>
      </c>
      <c r="B1294" s="33" t="s">
        <v>1218</v>
      </c>
      <c r="C1294" s="148"/>
      <c r="D1294" s="152">
        <f>SUM('[1]gastos ctas'!D1294+[2]gctas!D1294+[6]ct!D1294)</f>
        <v>0</v>
      </c>
      <c r="E1294" s="152">
        <f>SUM('[1]gastos ctas'!E1294+[2]gctas!E1294+[6]ct!E1294)</f>
        <v>0</v>
      </c>
      <c r="F1294" s="150">
        <f t="shared" si="210"/>
        <v>0</v>
      </c>
      <c r="G1294" s="25">
        <f t="shared" si="217"/>
        <v>0</v>
      </c>
      <c r="H1294" s="152"/>
      <c r="I1294" s="151">
        <f t="shared" si="211"/>
        <v>0</v>
      </c>
      <c r="J1294" s="152">
        <f>SUM('[1]gastos ctas'!J1294+[2]gctas!J1294+[6]ct!J1294)</f>
        <v>0</v>
      </c>
      <c r="K1294" s="25">
        <f t="shared" si="218"/>
        <v>0</v>
      </c>
      <c r="L1294" s="150">
        <f t="shared" si="215"/>
        <v>0</v>
      </c>
      <c r="M1294" s="25">
        <f t="shared" si="219"/>
        <v>0</v>
      </c>
      <c r="N1294" s="152">
        <f>SUM('[1]gastos ctas'!N1294+[2]gctas!N1294+[6]ct!N1294)</f>
        <v>0</v>
      </c>
      <c r="O1294" s="25">
        <f t="shared" si="220"/>
        <v>0</v>
      </c>
      <c r="P1294" s="151">
        <f t="shared" si="216"/>
        <v>0</v>
      </c>
      <c r="R1294" s="152">
        <f>SUM('[1]gastos ctas'!E1294+[2]gctas!E1294+[6]ct!E1294)</f>
        <v>0</v>
      </c>
      <c r="S1294" s="191">
        <f t="shared" si="214"/>
        <v>0</v>
      </c>
    </row>
    <row r="1295" spans="1:19" hidden="1" x14ac:dyDescent="0.25">
      <c r="A1295" s="147">
        <v>332020803</v>
      </c>
      <c r="B1295" s="33" t="s">
        <v>1219</v>
      </c>
      <c r="C1295" s="148"/>
      <c r="D1295" s="152">
        <f>SUM('[1]gastos ctas'!D1295+[2]gctas!D1295+[6]ct!D1295)</f>
        <v>0</v>
      </c>
      <c r="E1295" s="152">
        <f>SUM('[1]gastos ctas'!E1295+[2]gctas!E1295+[6]ct!E1295)</f>
        <v>0</v>
      </c>
      <c r="F1295" s="150">
        <f t="shared" si="210"/>
        <v>0</v>
      </c>
      <c r="G1295" s="25">
        <f t="shared" si="217"/>
        <v>0</v>
      </c>
      <c r="H1295" s="152"/>
      <c r="I1295" s="151">
        <f t="shared" si="211"/>
        <v>0</v>
      </c>
      <c r="J1295" s="152">
        <f>SUM('[1]gastos ctas'!J1295+[2]gctas!J1295+[6]ct!J1295)</f>
        <v>0</v>
      </c>
      <c r="K1295" s="25">
        <f t="shared" si="218"/>
        <v>0</v>
      </c>
      <c r="L1295" s="150">
        <f t="shared" si="215"/>
        <v>0</v>
      </c>
      <c r="M1295" s="25">
        <f t="shared" si="219"/>
        <v>0</v>
      </c>
      <c r="N1295" s="152">
        <f>SUM('[1]gastos ctas'!N1295+[2]gctas!N1295+[6]ct!N1295)</f>
        <v>0</v>
      </c>
      <c r="O1295" s="25">
        <f t="shared" si="220"/>
        <v>0</v>
      </c>
      <c r="P1295" s="151">
        <f t="shared" si="216"/>
        <v>0</v>
      </c>
      <c r="R1295" s="152">
        <f>SUM('[1]gastos ctas'!E1295+[2]gctas!E1295+[6]ct!E1295)</f>
        <v>0</v>
      </c>
      <c r="S1295" s="191">
        <f t="shared" si="214"/>
        <v>0</v>
      </c>
    </row>
    <row r="1296" spans="1:19" x14ac:dyDescent="0.25">
      <c r="A1296" s="147">
        <v>332020804</v>
      </c>
      <c r="B1296" s="156" t="s">
        <v>1220</v>
      </c>
      <c r="C1296" s="148"/>
      <c r="D1296" s="152">
        <f>SUM('[1]gastos ctas'!D1296+[2]gctas!D1296+[6]ct!D1296)</f>
        <v>20000000000</v>
      </c>
      <c r="E1296" s="152">
        <f>SUM('[1]gastos ctas'!E1296+[2]gctas!E1296+[6]ct!E1296)</f>
        <v>0</v>
      </c>
      <c r="F1296" s="150">
        <f t="shared" si="210"/>
        <v>20000000000</v>
      </c>
      <c r="G1296" s="25">
        <f t="shared" si="217"/>
        <v>7.7406502791478829E-2</v>
      </c>
      <c r="H1296" s="152"/>
      <c r="I1296" s="151">
        <f t="shared" si="211"/>
        <v>20000000000</v>
      </c>
      <c r="J1296" s="152">
        <f>SUM('[1]gastos ctas'!J1296+[2]gctas!J1296+[6]ct!J1296)</f>
        <v>0</v>
      </c>
      <c r="K1296" s="25">
        <f t="shared" si="218"/>
        <v>0</v>
      </c>
      <c r="L1296" s="150">
        <f t="shared" si="215"/>
        <v>0</v>
      </c>
      <c r="M1296" s="25">
        <f t="shared" si="219"/>
        <v>0</v>
      </c>
      <c r="N1296" s="152">
        <f>SUM('[1]gastos ctas'!N1296+[2]gctas!N1296+[6]ct!N1296)</f>
        <v>0</v>
      </c>
      <c r="O1296" s="25">
        <f t="shared" si="220"/>
        <v>0</v>
      </c>
      <c r="P1296" s="151">
        <f t="shared" si="216"/>
        <v>20000000000</v>
      </c>
      <c r="R1296" s="152">
        <f>SUM('[1]gastos ctas'!E1296+[2]gctas!E1296+[6]ct!E1296)</f>
        <v>0</v>
      </c>
      <c r="S1296" s="191">
        <f t="shared" si="214"/>
        <v>0</v>
      </c>
    </row>
    <row r="1297" spans="1:19" ht="26.25" x14ac:dyDescent="0.25">
      <c r="A1297" s="147">
        <v>332020805</v>
      </c>
      <c r="B1297" s="156" t="s">
        <v>1221</v>
      </c>
      <c r="C1297" s="148"/>
      <c r="D1297" s="152">
        <f>SUM(D1298:D1300)</f>
        <v>500000000000</v>
      </c>
      <c r="E1297" s="152">
        <f>SUM(E1298:E1300)</f>
        <v>-200000000000</v>
      </c>
      <c r="F1297" s="150">
        <f t="shared" si="210"/>
        <v>300000000000</v>
      </c>
      <c r="G1297" s="25">
        <f t="shared" si="217"/>
        <v>1.1610975418721823</v>
      </c>
      <c r="H1297" s="152">
        <f>SUM(H1298:H1300)</f>
        <v>0</v>
      </c>
      <c r="I1297" s="151">
        <f t="shared" si="211"/>
        <v>300000000000</v>
      </c>
      <c r="J1297" s="152">
        <f>SUM(J1298:J1300)</f>
        <v>0</v>
      </c>
      <c r="K1297" s="25">
        <f t="shared" si="218"/>
        <v>0</v>
      </c>
      <c r="L1297" s="150">
        <f t="shared" si="215"/>
        <v>0</v>
      </c>
      <c r="M1297" s="25">
        <f t="shared" si="219"/>
        <v>0</v>
      </c>
      <c r="N1297" s="152">
        <f>SUM(N1298:N1300)</f>
        <v>0</v>
      </c>
      <c r="O1297" s="25">
        <f t="shared" si="220"/>
        <v>0</v>
      </c>
      <c r="P1297" s="151">
        <f t="shared" si="216"/>
        <v>300000000000</v>
      </c>
      <c r="R1297" s="152">
        <f>SUM('[1]gastos ctas'!E1297+[2]gctas!E1297+[6]ct!E1297)</f>
        <v>-200000000000</v>
      </c>
      <c r="S1297" s="191">
        <f t="shared" si="214"/>
        <v>0</v>
      </c>
    </row>
    <row r="1298" spans="1:19" x14ac:dyDescent="0.25">
      <c r="A1298" s="147">
        <v>33202080501</v>
      </c>
      <c r="B1298" s="156" t="s">
        <v>1222</v>
      </c>
      <c r="C1298" s="148"/>
      <c r="D1298" s="152">
        <f>SUM('[1]gastos ctas'!D1298+[2]gctas!D1298+[6]ct!D1298)</f>
        <v>200000000000</v>
      </c>
      <c r="E1298" s="152">
        <f>SUM('[1]gastos ctas'!E1298+[2]gctas!E1298+[6]ct!E1298)</f>
        <v>0</v>
      </c>
      <c r="F1298" s="150">
        <f t="shared" si="210"/>
        <v>200000000000</v>
      </c>
      <c r="G1298" s="25">
        <f t="shared" si="217"/>
        <v>0.77406502791478826</v>
      </c>
      <c r="H1298" s="152"/>
      <c r="I1298" s="151">
        <f t="shared" si="211"/>
        <v>200000000000</v>
      </c>
      <c r="J1298" s="152">
        <f>SUM('[1]gastos ctas'!J1298+[2]gctas!J1298+[6]ct!J1298)</f>
        <v>0</v>
      </c>
      <c r="K1298" s="25">
        <f t="shared" si="218"/>
        <v>0</v>
      </c>
      <c r="L1298" s="150">
        <f t="shared" si="215"/>
        <v>0</v>
      </c>
      <c r="M1298" s="25">
        <f t="shared" si="219"/>
        <v>0</v>
      </c>
      <c r="N1298" s="152">
        <f>SUM('[1]gastos ctas'!N1298+[2]gctas!N1298+[6]ct!N1298)</f>
        <v>0</v>
      </c>
      <c r="O1298" s="25">
        <f t="shared" si="220"/>
        <v>0</v>
      </c>
      <c r="P1298" s="151">
        <f t="shared" si="216"/>
        <v>200000000000</v>
      </c>
      <c r="R1298" s="152">
        <f>SUM('[1]gastos ctas'!E1298+[2]gctas!E1298+[6]ct!E1298)</f>
        <v>0</v>
      </c>
      <c r="S1298" s="191">
        <f t="shared" si="214"/>
        <v>0</v>
      </c>
    </row>
    <row r="1299" spans="1:19" x14ac:dyDescent="0.25">
      <c r="A1299" s="147">
        <v>33202080502</v>
      </c>
      <c r="B1299" s="156" t="s">
        <v>1223</v>
      </c>
      <c r="C1299" s="148"/>
      <c r="D1299" s="152">
        <f>SUM('[1]gastos ctas'!D1299+[2]gctas!D1299+[6]ct!D1299)</f>
        <v>100000000000</v>
      </c>
      <c r="E1299" s="152">
        <f>SUM('[1]gastos ctas'!E1299+[2]gctas!E1299+[6]ct!E1299)</f>
        <v>0</v>
      </c>
      <c r="F1299" s="150">
        <f t="shared" si="210"/>
        <v>100000000000</v>
      </c>
      <c r="G1299" s="25">
        <f t="shared" si="217"/>
        <v>0.38703251395739413</v>
      </c>
      <c r="H1299" s="152"/>
      <c r="I1299" s="151">
        <f t="shared" si="211"/>
        <v>100000000000</v>
      </c>
      <c r="J1299" s="152">
        <f>SUM('[1]gastos ctas'!J1299+[2]gctas!J1299+[6]ct!J1299)</f>
        <v>0</v>
      </c>
      <c r="K1299" s="25">
        <f t="shared" si="218"/>
        <v>0</v>
      </c>
      <c r="L1299" s="150">
        <f t="shared" si="215"/>
        <v>0</v>
      </c>
      <c r="M1299" s="25">
        <f t="shared" si="219"/>
        <v>0</v>
      </c>
      <c r="N1299" s="152">
        <f>SUM('[1]gastos ctas'!N1299+[2]gctas!N1299+[6]ct!N1299)</f>
        <v>0</v>
      </c>
      <c r="O1299" s="25">
        <f t="shared" si="220"/>
        <v>0</v>
      </c>
      <c r="P1299" s="151">
        <f t="shared" si="216"/>
        <v>100000000000</v>
      </c>
      <c r="R1299" s="152">
        <f>SUM('[1]gastos ctas'!E1299+[2]gctas!E1299+[6]ct!E1299)</f>
        <v>0</v>
      </c>
      <c r="S1299" s="191">
        <f t="shared" si="214"/>
        <v>0</v>
      </c>
    </row>
    <row r="1300" spans="1:19" x14ac:dyDescent="0.25">
      <c r="A1300" s="147">
        <v>33202080503</v>
      </c>
      <c r="B1300" s="156" t="s">
        <v>1224</v>
      </c>
      <c r="C1300" s="148"/>
      <c r="D1300" s="152">
        <f>SUM('[1]gastos ctas'!D1300+[2]gctas!D1300+[6]ct!D1300)</f>
        <v>200000000000</v>
      </c>
      <c r="E1300" s="152">
        <f>SUM('[1]gastos ctas'!E1300+[2]gctas!E1300+[6]ct!E1300)</f>
        <v>-200000000000</v>
      </c>
      <c r="F1300" s="150">
        <f t="shared" si="210"/>
        <v>0</v>
      </c>
      <c r="G1300" s="25">
        <f t="shared" si="217"/>
        <v>0</v>
      </c>
      <c r="H1300" s="152"/>
      <c r="I1300" s="151">
        <f t="shared" si="211"/>
        <v>0</v>
      </c>
      <c r="J1300" s="152">
        <f>SUM('[1]gastos ctas'!J1300+[2]gctas!J1300+[6]ct!J1300)</f>
        <v>0</v>
      </c>
      <c r="K1300" s="25">
        <f t="shared" si="218"/>
        <v>0</v>
      </c>
      <c r="L1300" s="150">
        <f t="shared" si="215"/>
        <v>0</v>
      </c>
      <c r="M1300" s="25">
        <f t="shared" si="219"/>
        <v>0</v>
      </c>
      <c r="N1300" s="152">
        <f>SUM('[1]gastos ctas'!N1300+[2]gctas!N1300+[6]ct!N1300)</f>
        <v>0</v>
      </c>
      <c r="O1300" s="25">
        <f t="shared" si="220"/>
        <v>0</v>
      </c>
      <c r="P1300" s="151">
        <f t="shared" si="216"/>
        <v>0</v>
      </c>
      <c r="R1300" s="152">
        <f>SUM('[1]gastos ctas'!E1300+[2]gctas!E1300+[6]ct!E1300)</f>
        <v>-200000000000</v>
      </c>
      <c r="S1300" s="191">
        <f t="shared" si="214"/>
        <v>0</v>
      </c>
    </row>
    <row r="1301" spans="1:19" x14ac:dyDescent="0.25">
      <c r="A1301" s="147">
        <v>3320209</v>
      </c>
      <c r="B1301" s="33" t="s">
        <v>1225</v>
      </c>
      <c r="C1301" s="148"/>
      <c r="D1301" s="149">
        <f>SUM(D1302:D1303)</f>
        <v>17802000000</v>
      </c>
      <c r="E1301" s="149">
        <f>SUM(E1302:E1303)</f>
        <v>0</v>
      </c>
      <c r="F1301" s="150">
        <f t="shared" si="210"/>
        <v>17802000000</v>
      </c>
      <c r="G1301" s="25">
        <f t="shared" si="217"/>
        <v>6.8899528134695312E-2</v>
      </c>
      <c r="H1301" s="149">
        <f>SUM(H1302:H1303)</f>
        <v>0</v>
      </c>
      <c r="I1301" s="151">
        <f t="shared" si="211"/>
        <v>17802000000</v>
      </c>
      <c r="J1301" s="149">
        <f>SUM(J1302:J1303)</f>
        <v>13060000000</v>
      </c>
      <c r="K1301" s="25">
        <f t="shared" si="218"/>
        <v>73.362543534434337</v>
      </c>
      <c r="L1301" s="150">
        <f t="shared" si="213"/>
        <v>0</v>
      </c>
      <c r="M1301" s="25">
        <f t="shared" si="219"/>
        <v>0</v>
      </c>
      <c r="N1301" s="149">
        <f>SUM(N1302:N1303)</f>
        <v>13060000000</v>
      </c>
      <c r="O1301" s="25">
        <f t="shared" si="220"/>
        <v>73.362543534434337</v>
      </c>
      <c r="P1301" s="151">
        <f t="shared" si="216"/>
        <v>4742000000</v>
      </c>
      <c r="R1301" s="152">
        <f>SUM('[1]gastos ctas'!E1301+[2]gctas!E1301+[6]ct!E1301)</f>
        <v>0</v>
      </c>
      <c r="S1301" s="191">
        <f t="shared" si="214"/>
        <v>0</v>
      </c>
    </row>
    <row r="1302" spans="1:19" x14ac:dyDescent="0.25">
      <c r="A1302" s="147">
        <v>332020901</v>
      </c>
      <c r="B1302" s="33" t="s">
        <v>1213</v>
      </c>
      <c r="C1302" s="148"/>
      <c r="D1302" s="152">
        <f>SUM('[1]gastos ctas'!D1302+[2]gctas!D1302+[6]ct!D1302)</f>
        <v>4000000000</v>
      </c>
      <c r="E1302" s="152">
        <f>SUM('[1]gastos ctas'!E1302+[2]gctas!E1302+[6]ct!E1302)</f>
        <v>0</v>
      </c>
      <c r="F1302" s="150">
        <f t="shared" si="210"/>
        <v>4000000000</v>
      </c>
      <c r="G1302" s="25">
        <f t="shared" si="217"/>
        <v>1.5481300558295767E-2</v>
      </c>
      <c r="H1302" s="152"/>
      <c r="I1302" s="151">
        <f t="shared" si="211"/>
        <v>4000000000</v>
      </c>
      <c r="J1302" s="152">
        <f>SUM('[1]gastos ctas'!J1302+[2]gctas!J1302+[6]ct!J1302)</f>
        <v>4000000000</v>
      </c>
      <c r="K1302" s="25">
        <f t="shared" si="218"/>
        <v>100</v>
      </c>
      <c r="L1302" s="150">
        <f t="shared" si="213"/>
        <v>0</v>
      </c>
      <c r="M1302" s="25">
        <f t="shared" si="219"/>
        <v>0</v>
      </c>
      <c r="N1302" s="152">
        <f>SUM('[1]gastos ctas'!N1302+[2]gctas!N1302+[6]ct!N1302)</f>
        <v>4000000000</v>
      </c>
      <c r="O1302" s="25">
        <f t="shared" si="220"/>
        <v>100</v>
      </c>
      <c r="P1302" s="151">
        <f t="shared" si="212"/>
        <v>0</v>
      </c>
      <c r="R1302" s="152">
        <f>SUM('[1]gastos ctas'!E1302+[2]gctas!E1302+[6]ct!E1302)</f>
        <v>0</v>
      </c>
      <c r="S1302" s="191">
        <f t="shared" si="214"/>
        <v>0</v>
      </c>
    </row>
    <row r="1303" spans="1:19" x14ac:dyDescent="0.25">
      <c r="A1303" s="147">
        <v>332020902</v>
      </c>
      <c r="B1303" s="33" t="s">
        <v>1208</v>
      </c>
      <c r="C1303" s="148"/>
      <c r="D1303" s="152">
        <f>SUM('[1]gastos ctas'!D1303+[2]gctas!D1303+[6]ct!D1303)</f>
        <v>13802000000</v>
      </c>
      <c r="E1303" s="152">
        <f>SUM('[1]gastos ctas'!E1303+[2]gctas!E1303+[6]ct!E1303)</f>
        <v>0</v>
      </c>
      <c r="F1303" s="150">
        <f t="shared" si="210"/>
        <v>13802000000</v>
      </c>
      <c r="G1303" s="25">
        <f t="shared" si="217"/>
        <v>5.3418227576399545E-2</v>
      </c>
      <c r="H1303" s="152"/>
      <c r="I1303" s="151">
        <f t="shared" si="211"/>
        <v>13802000000</v>
      </c>
      <c r="J1303" s="152">
        <f>SUM('[1]gastos ctas'!J1303+[2]gctas!J1303+[6]ct!J1303)</f>
        <v>9060000000</v>
      </c>
      <c r="K1303" s="25">
        <f t="shared" si="218"/>
        <v>65.642660483987825</v>
      </c>
      <c r="L1303" s="150">
        <f t="shared" si="213"/>
        <v>0</v>
      </c>
      <c r="M1303" s="25">
        <f t="shared" si="219"/>
        <v>0</v>
      </c>
      <c r="N1303" s="152">
        <f>SUM('[1]gastos ctas'!N1303+[2]gctas!N1303+[6]ct!N1303)</f>
        <v>9060000000</v>
      </c>
      <c r="O1303" s="25">
        <f t="shared" si="220"/>
        <v>65.642660483987825</v>
      </c>
      <c r="P1303" s="151">
        <f t="shared" si="212"/>
        <v>4742000000</v>
      </c>
      <c r="R1303" s="152">
        <f>SUM('[1]gastos ctas'!E1303+[2]gctas!E1303+[6]ct!E1303)</f>
        <v>0</v>
      </c>
      <c r="S1303" s="191">
        <f t="shared" si="214"/>
        <v>0</v>
      </c>
    </row>
    <row r="1304" spans="1:19" x14ac:dyDescent="0.25">
      <c r="A1304" s="147">
        <v>3320211</v>
      </c>
      <c r="B1304" s="33" t="s">
        <v>1226</v>
      </c>
      <c r="C1304" s="148"/>
      <c r="D1304" s="152">
        <f>SUM('[1]gastos ctas'!D1304+[2]gctas!D1304+[6]ct!D1304)</f>
        <v>183260000000</v>
      </c>
      <c r="E1304" s="152">
        <f>SUM('[1]gastos ctas'!E1304+[2]gctas!E1304+[6]ct!E1304)</f>
        <v>0</v>
      </c>
      <c r="F1304" s="150">
        <f t="shared" si="210"/>
        <v>183260000000</v>
      </c>
      <c r="G1304" s="25">
        <f t="shared" si="217"/>
        <v>0.70927578507832045</v>
      </c>
      <c r="H1304" s="152"/>
      <c r="I1304" s="151">
        <f t="shared" si="211"/>
        <v>183260000000</v>
      </c>
      <c r="J1304" s="152">
        <f>SUM('[1]gastos ctas'!J1304+[2]gctas!J1304+[6]ct!J1304)</f>
        <v>16500000000</v>
      </c>
      <c r="K1304" s="25">
        <f t="shared" si="218"/>
        <v>9.0036014405762312</v>
      </c>
      <c r="L1304" s="150">
        <f t="shared" si="213"/>
        <v>0</v>
      </c>
      <c r="M1304" s="25">
        <f t="shared" si="219"/>
        <v>0</v>
      </c>
      <c r="N1304" s="152">
        <f>SUM('[1]gastos ctas'!N1304+[2]gctas!N1304+[6]ct!N1304)</f>
        <v>16500000000</v>
      </c>
      <c r="O1304" s="25">
        <f t="shared" si="220"/>
        <v>9.0036014405762312</v>
      </c>
      <c r="P1304" s="151">
        <f t="shared" si="212"/>
        <v>166760000000</v>
      </c>
      <c r="R1304" s="152">
        <f>SUM('[1]gastos ctas'!E1304+[2]gctas!E1304+[6]ct!E1304)</f>
        <v>0</v>
      </c>
      <c r="S1304" s="191">
        <f t="shared" si="214"/>
        <v>0</v>
      </c>
    </row>
    <row r="1305" spans="1:19" x14ac:dyDescent="0.25">
      <c r="A1305" s="147">
        <v>3320212</v>
      </c>
      <c r="B1305" s="33" t="s">
        <v>1227</v>
      </c>
      <c r="C1305" s="148"/>
      <c r="D1305" s="149">
        <f>SUM(D1306:D1325)</f>
        <v>644792418000</v>
      </c>
      <c r="E1305" s="149">
        <f>SUM(E1306:E1325)</f>
        <v>0</v>
      </c>
      <c r="F1305" s="150">
        <f t="shared" si="210"/>
        <v>644792418000</v>
      </c>
      <c r="G1305" s="25">
        <f t="shared" si="217"/>
        <v>2.4955563051920695</v>
      </c>
      <c r="H1305" s="149">
        <f>SUM(H1306:H1325)</f>
        <v>0</v>
      </c>
      <c r="I1305" s="151">
        <f t="shared" si="211"/>
        <v>644792418000</v>
      </c>
      <c r="J1305" s="149">
        <f>SUM(J1306:J1325)</f>
        <v>0</v>
      </c>
      <c r="K1305" s="25">
        <f t="shared" si="218"/>
        <v>0</v>
      </c>
      <c r="L1305" s="150">
        <f t="shared" si="213"/>
        <v>0</v>
      </c>
      <c r="M1305" s="25">
        <f t="shared" si="219"/>
        <v>0</v>
      </c>
      <c r="N1305" s="149">
        <f>SUM(N1306:N1325)</f>
        <v>0</v>
      </c>
      <c r="O1305" s="25">
        <f t="shared" si="220"/>
        <v>0</v>
      </c>
      <c r="P1305" s="151">
        <f t="shared" si="212"/>
        <v>644792418000</v>
      </c>
      <c r="R1305" s="152">
        <f>SUM('[1]gastos ctas'!E1305+[2]gctas!E1305+[6]ct!E1305)</f>
        <v>0</v>
      </c>
      <c r="S1305" s="191">
        <f t="shared" si="214"/>
        <v>0</v>
      </c>
    </row>
    <row r="1306" spans="1:19" x14ac:dyDescent="0.25">
      <c r="A1306" s="147">
        <v>332021201</v>
      </c>
      <c r="B1306" s="33" t="s">
        <v>544</v>
      </c>
      <c r="C1306" s="148"/>
      <c r="D1306" s="152">
        <f>SUM('[1]gastos ctas'!D1306+[2]gctas!D1306+[6]ct!D1306)</f>
        <v>26251339000</v>
      </c>
      <c r="E1306" s="152">
        <f>SUM('[1]gastos ctas'!E1306+[2]gctas!E1306+[6]ct!E1306)</f>
        <v>-4094019000</v>
      </c>
      <c r="F1306" s="150">
        <f t="shared" si="210"/>
        <v>22157320000</v>
      </c>
      <c r="G1306" s="25">
        <f t="shared" si="217"/>
        <v>8.5756032621584488E-2</v>
      </c>
      <c r="H1306" s="152"/>
      <c r="I1306" s="151">
        <f t="shared" si="211"/>
        <v>22157320000</v>
      </c>
      <c r="J1306" s="152">
        <f>SUM('[1]gastos ctas'!J1306+[2]gctas!J1306+[6]ct!J1306)</f>
        <v>0</v>
      </c>
      <c r="K1306" s="25">
        <f t="shared" si="218"/>
        <v>0</v>
      </c>
      <c r="L1306" s="150">
        <f t="shared" si="213"/>
        <v>0</v>
      </c>
      <c r="M1306" s="25">
        <f t="shared" si="219"/>
        <v>0</v>
      </c>
      <c r="N1306" s="152">
        <f>SUM('[1]gastos ctas'!N1306+[2]gctas!N1306+[6]ct!N1306)</f>
        <v>0</v>
      </c>
      <c r="O1306" s="25">
        <f t="shared" si="220"/>
        <v>0</v>
      </c>
      <c r="P1306" s="151">
        <f t="shared" si="212"/>
        <v>22157320000</v>
      </c>
      <c r="R1306" s="152">
        <f>SUM('[1]gastos ctas'!E1306+[2]gctas!E1306+[6]ct!E1306)</f>
        <v>-4094019000</v>
      </c>
      <c r="S1306" s="191">
        <f t="shared" si="214"/>
        <v>0</v>
      </c>
    </row>
    <row r="1307" spans="1:19" x14ac:dyDescent="0.25">
      <c r="A1307" s="147">
        <v>332021202</v>
      </c>
      <c r="B1307" s="33" t="s">
        <v>545</v>
      </c>
      <c r="C1307" s="148"/>
      <c r="D1307" s="152">
        <f>SUM('[1]gastos ctas'!D1307+[2]gctas!D1307+[6]ct!D1307)</f>
        <v>14807145000</v>
      </c>
      <c r="E1307" s="152">
        <f>SUM('[1]gastos ctas'!E1307+[2]gctas!E1307+[6]ct!E1307)</f>
        <v>-2376568000</v>
      </c>
      <c r="F1307" s="150">
        <f t="shared" si="210"/>
        <v>12430577000</v>
      </c>
      <c r="G1307" s="25">
        <f t="shared" si="217"/>
        <v>4.8110374662509628E-2</v>
      </c>
      <c r="H1307" s="152"/>
      <c r="I1307" s="151">
        <f t="shared" si="211"/>
        <v>12430577000</v>
      </c>
      <c r="J1307" s="152">
        <f>SUM('[1]gastos ctas'!J1307+[2]gctas!J1307+[6]ct!J1307)</f>
        <v>0</v>
      </c>
      <c r="K1307" s="25">
        <f t="shared" si="218"/>
        <v>0</v>
      </c>
      <c r="L1307" s="150">
        <f t="shared" si="213"/>
        <v>0</v>
      </c>
      <c r="M1307" s="25">
        <f t="shared" si="219"/>
        <v>0</v>
      </c>
      <c r="N1307" s="152">
        <f>SUM('[1]gastos ctas'!N1307+[2]gctas!N1307+[6]ct!N1307)</f>
        <v>0</v>
      </c>
      <c r="O1307" s="25">
        <f t="shared" si="220"/>
        <v>0</v>
      </c>
      <c r="P1307" s="151">
        <f t="shared" si="212"/>
        <v>12430577000</v>
      </c>
      <c r="R1307" s="152">
        <f>SUM('[1]gastos ctas'!E1307+[2]gctas!E1307+[6]ct!E1307)</f>
        <v>-2376568000</v>
      </c>
      <c r="S1307" s="191">
        <f t="shared" si="214"/>
        <v>0</v>
      </c>
    </row>
    <row r="1308" spans="1:19" x14ac:dyDescent="0.25">
      <c r="A1308" s="147">
        <v>332021203</v>
      </c>
      <c r="B1308" s="33" t="s">
        <v>546</v>
      </c>
      <c r="C1308" s="148"/>
      <c r="D1308" s="152">
        <f>SUM('[1]gastos ctas'!D1308+[2]gctas!D1308+[6]ct!D1308)</f>
        <v>17452800000</v>
      </c>
      <c r="E1308" s="152">
        <f>SUM('[1]gastos ctas'!E1308+[2]gctas!E1308+[6]ct!E1308)</f>
        <v>-2732409000</v>
      </c>
      <c r="F1308" s="150">
        <f t="shared" si="210"/>
        <v>14720391000</v>
      </c>
      <c r="G1308" s="25">
        <f t="shared" si="217"/>
        <v>5.6972699351657989E-2</v>
      </c>
      <c r="H1308" s="152"/>
      <c r="I1308" s="151">
        <f t="shared" si="211"/>
        <v>14720391000</v>
      </c>
      <c r="J1308" s="152">
        <f>SUM('[1]gastos ctas'!J1308+[2]gctas!J1308+[6]ct!J1308)</f>
        <v>0</v>
      </c>
      <c r="K1308" s="25">
        <f t="shared" si="218"/>
        <v>0</v>
      </c>
      <c r="L1308" s="150">
        <f t="shared" si="213"/>
        <v>0</v>
      </c>
      <c r="M1308" s="25">
        <f t="shared" si="219"/>
        <v>0</v>
      </c>
      <c r="N1308" s="152">
        <f>SUM('[1]gastos ctas'!N1308+[2]gctas!N1308+[6]ct!N1308)</f>
        <v>0</v>
      </c>
      <c r="O1308" s="25">
        <f t="shared" si="220"/>
        <v>0</v>
      </c>
      <c r="P1308" s="151">
        <f t="shared" si="212"/>
        <v>14720391000</v>
      </c>
      <c r="R1308" s="152">
        <f>SUM('[1]gastos ctas'!E1308+[2]gctas!E1308+[6]ct!E1308)</f>
        <v>-2732409000</v>
      </c>
      <c r="S1308" s="191">
        <f t="shared" si="214"/>
        <v>0</v>
      </c>
    </row>
    <row r="1309" spans="1:19" x14ac:dyDescent="0.25">
      <c r="A1309" s="147">
        <v>332021204</v>
      </c>
      <c r="B1309" s="33" t="s">
        <v>547</v>
      </c>
      <c r="C1309" s="148"/>
      <c r="D1309" s="152">
        <f>SUM('[1]gastos ctas'!D1309+[2]gctas!D1309+[6]ct!D1309)</f>
        <v>49161029000</v>
      </c>
      <c r="E1309" s="152">
        <f>SUM('[1]gastos ctas'!E1309+[2]gctas!E1309+[6]ct!E1309)</f>
        <v>-7546947000</v>
      </c>
      <c r="F1309" s="150">
        <f t="shared" si="210"/>
        <v>41614082000</v>
      </c>
      <c r="G1309" s="25">
        <f t="shared" si="217"/>
        <v>0.16106002772489145</v>
      </c>
      <c r="H1309" s="152"/>
      <c r="I1309" s="151">
        <f t="shared" si="211"/>
        <v>41614082000</v>
      </c>
      <c r="J1309" s="152">
        <f>SUM('[1]gastos ctas'!J1309+[2]gctas!J1309+[6]ct!J1309)</f>
        <v>0</v>
      </c>
      <c r="K1309" s="25">
        <f t="shared" si="218"/>
        <v>0</v>
      </c>
      <c r="L1309" s="150">
        <f t="shared" si="213"/>
        <v>0</v>
      </c>
      <c r="M1309" s="25">
        <f t="shared" si="219"/>
        <v>0</v>
      </c>
      <c r="N1309" s="152">
        <f>SUM('[1]gastos ctas'!N1309+[2]gctas!N1309+[6]ct!N1309)</f>
        <v>0</v>
      </c>
      <c r="O1309" s="25">
        <f t="shared" si="220"/>
        <v>0</v>
      </c>
      <c r="P1309" s="151">
        <f t="shared" si="212"/>
        <v>41614082000</v>
      </c>
      <c r="R1309" s="152">
        <f>SUM('[1]gastos ctas'!E1309+[2]gctas!E1309+[6]ct!E1309)</f>
        <v>-7546947000</v>
      </c>
      <c r="S1309" s="191">
        <f t="shared" si="214"/>
        <v>0</v>
      </c>
    </row>
    <row r="1310" spans="1:19" x14ac:dyDescent="0.25">
      <c r="A1310" s="147">
        <v>332021205</v>
      </c>
      <c r="B1310" s="33" t="s">
        <v>548</v>
      </c>
      <c r="C1310" s="148"/>
      <c r="D1310" s="152">
        <f>SUM('[1]gastos ctas'!D1310+[2]gctas!D1310+[6]ct!D1310)</f>
        <v>46691225000</v>
      </c>
      <c r="E1310" s="152">
        <f>SUM('[1]gastos ctas'!E1310+[2]gctas!E1310+[6]ct!E1310)</f>
        <v>-7173417000</v>
      </c>
      <c r="F1310" s="150">
        <f t="shared" si="210"/>
        <v>39517808000</v>
      </c>
      <c r="G1310" s="25">
        <f t="shared" si="217"/>
        <v>0.15294676576325622</v>
      </c>
      <c r="H1310" s="152"/>
      <c r="I1310" s="151">
        <f t="shared" si="211"/>
        <v>39517808000</v>
      </c>
      <c r="J1310" s="152">
        <f>SUM('[1]gastos ctas'!J1310+[2]gctas!J1310+[6]ct!J1310)</f>
        <v>0</v>
      </c>
      <c r="K1310" s="25">
        <f t="shared" si="218"/>
        <v>0</v>
      </c>
      <c r="L1310" s="150">
        <f t="shared" si="213"/>
        <v>0</v>
      </c>
      <c r="M1310" s="25">
        <f t="shared" si="219"/>
        <v>0</v>
      </c>
      <c r="N1310" s="152">
        <f>SUM('[1]gastos ctas'!N1310+[2]gctas!N1310+[6]ct!N1310)</f>
        <v>0</v>
      </c>
      <c r="O1310" s="25">
        <f t="shared" si="220"/>
        <v>0</v>
      </c>
      <c r="P1310" s="151">
        <f t="shared" si="212"/>
        <v>39517808000</v>
      </c>
      <c r="R1310" s="152">
        <f>SUM('[1]gastos ctas'!E1310+[2]gctas!E1310+[6]ct!E1310)</f>
        <v>-7173417000</v>
      </c>
      <c r="S1310" s="191">
        <f t="shared" si="214"/>
        <v>0</v>
      </c>
    </row>
    <row r="1311" spans="1:19" x14ac:dyDescent="0.25">
      <c r="A1311" s="147">
        <v>332021206</v>
      </c>
      <c r="B1311" s="33" t="s">
        <v>549</v>
      </c>
      <c r="C1311" s="148"/>
      <c r="D1311" s="152">
        <f>SUM('[1]gastos ctas'!D1311+[2]gctas!D1311+[6]ct!D1311)</f>
        <v>23274592000</v>
      </c>
      <c r="E1311" s="152">
        <f>SUM('[1]gastos ctas'!E1311+[2]gctas!E1311+[6]ct!E1311)</f>
        <v>-3632768000</v>
      </c>
      <c r="F1311" s="150">
        <f t="shared" ref="F1311:F1376" si="221">SUM(D1311+E1311)</f>
        <v>19641824000</v>
      </c>
      <c r="G1311" s="25">
        <f t="shared" si="217"/>
        <v>7.6020245214286797E-2</v>
      </c>
      <c r="H1311" s="152"/>
      <c r="I1311" s="151">
        <f t="shared" si="211"/>
        <v>19641824000</v>
      </c>
      <c r="J1311" s="152">
        <f>SUM('[1]gastos ctas'!J1311+[2]gctas!J1311+[6]ct!J1311)</f>
        <v>0</v>
      </c>
      <c r="K1311" s="25">
        <f t="shared" si="218"/>
        <v>0</v>
      </c>
      <c r="L1311" s="150">
        <f t="shared" si="213"/>
        <v>0</v>
      </c>
      <c r="M1311" s="25">
        <f t="shared" si="219"/>
        <v>0</v>
      </c>
      <c r="N1311" s="152">
        <f>SUM('[1]gastos ctas'!N1311+[2]gctas!N1311+[6]ct!N1311)</f>
        <v>0</v>
      </c>
      <c r="O1311" s="25">
        <f t="shared" si="220"/>
        <v>0</v>
      </c>
      <c r="P1311" s="151">
        <f t="shared" si="212"/>
        <v>19641824000</v>
      </c>
      <c r="R1311" s="152">
        <f>SUM('[1]gastos ctas'!E1311+[2]gctas!E1311+[6]ct!E1311)</f>
        <v>-3632768000</v>
      </c>
      <c r="S1311" s="191">
        <f t="shared" si="214"/>
        <v>0</v>
      </c>
    </row>
    <row r="1312" spans="1:19" x14ac:dyDescent="0.25">
      <c r="A1312" s="147">
        <v>332021207</v>
      </c>
      <c r="B1312" s="33" t="s">
        <v>550</v>
      </c>
      <c r="C1312" s="148"/>
      <c r="D1312" s="152">
        <f>SUM('[1]gastos ctas'!D1312+[2]gctas!D1312+[6]ct!D1312)</f>
        <v>58966665000</v>
      </c>
      <c r="E1312" s="152">
        <f>SUM('[1]gastos ctas'!E1312+[2]gctas!E1312+[6]ct!E1312)</f>
        <v>-8885799000</v>
      </c>
      <c r="F1312" s="150">
        <f t="shared" si="221"/>
        <v>50080866000</v>
      </c>
      <c r="G1312" s="25">
        <f t="shared" si="217"/>
        <v>0.19382923469143384</v>
      </c>
      <c r="H1312" s="152"/>
      <c r="I1312" s="151">
        <f t="shared" ref="I1312:I1376" si="222">SUM(F1312-H1312)</f>
        <v>50080866000</v>
      </c>
      <c r="J1312" s="152">
        <f>SUM('[1]gastos ctas'!J1312+[2]gctas!J1312+[6]ct!J1312)</f>
        <v>0</v>
      </c>
      <c r="K1312" s="25">
        <f t="shared" si="218"/>
        <v>0</v>
      </c>
      <c r="L1312" s="150">
        <f t="shared" si="213"/>
        <v>0</v>
      </c>
      <c r="M1312" s="25">
        <f t="shared" si="219"/>
        <v>0</v>
      </c>
      <c r="N1312" s="152">
        <f>SUM('[1]gastos ctas'!N1312+[2]gctas!N1312+[6]ct!N1312)</f>
        <v>0</v>
      </c>
      <c r="O1312" s="25">
        <f t="shared" si="220"/>
        <v>0</v>
      </c>
      <c r="P1312" s="151">
        <f t="shared" si="212"/>
        <v>50080866000</v>
      </c>
      <c r="R1312" s="152">
        <f>SUM('[1]gastos ctas'!E1312+[2]gctas!E1312+[6]ct!E1312)</f>
        <v>-8885799000</v>
      </c>
      <c r="S1312" s="191">
        <f t="shared" si="214"/>
        <v>0</v>
      </c>
    </row>
    <row r="1313" spans="1:19" x14ac:dyDescent="0.25">
      <c r="A1313" s="147">
        <v>332021208</v>
      </c>
      <c r="B1313" s="33" t="s">
        <v>551</v>
      </c>
      <c r="C1313" s="148"/>
      <c r="D1313" s="152">
        <f>SUM('[1]gastos ctas'!D1313+[2]gctas!D1313+[6]ct!D1313)</f>
        <v>59439185000</v>
      </c>
      <c r="E1313" s="152">
        <f>SUM('[1]gastos ctas'!E1313+[2]gctas!E1313+[6]ct!E1313)</f>
        <v>30916231000</v>
      </c>
      <c r="F1313" s="150">
        <f t="shared" si="221"/>
        <v>90355416000</v>
      </c>
      <c r="G1313" s="25">
        <f t="shared" si="217"/>
        <v>0.34970483804146157</v>
      </c>
      <c r="H1313" s="152"/>
      <c r="I1313" s="151">
        <f t="shared" si="222"/>
        <v>90355416000</v>
      </c>
      <c r="J1313" s="152">
        <f>SUM('[1]gastos ctas'!J1313+[2]gctas!J1313+[6]ct!J1313)</f>
        <v>0</v>
      </c>
      <c r="K1313" s="25">
        <f t="shared" si="218"/>
        <v>0</v>
      </c>
      <c r="L1313" s="150">
        <f t="shared" si="213"/>
        <v>0</v>
      </c>
      <c r="M1313" s="25">
        <f t="shared" si="219"/>
        <v>0</v>
      </c>
      <c r="N1313" s="152">
        <f>SUM('[1]gastos ctas'!N1313+[2]gctas!N1313+[6]ct!N1313)</f>
        <v>0</v>
      </c>
      <c r="O1313" s="25">
        <f t="shared" si="220"/>
        <v>0</v>
      </c>
      <c r="P1313" s="151">
        <f t="shared" si="212"/>
        <v>90355416000</v>
      </c>
      <c r="R1313" s="152">
        <f>SUM('[1]gastos ctas'!E1313+[2]gctas!E1313+[6]ct!E1313)</f>
        <v>30916231000</v>
      </c>
      <c r="S1313" s="191">
        <f t="shared" si="214"/>
        <v>0</v>
      </c>
    </row>
    <row r="1314" spans="1:19" x14ac:dyDescent="0.25">
      <c r="A1314" s="147">
        <v>332021209</v>
      </c>
      <c r="B1314" s="33" t="s">
        <v>552</v>
      </c>
      <c r="C1314" s="148"/>
      <c r="D1314" s="152">
        <f>SUM('[1]gastos ctas'!D1314+[2]gctas!D1314+[6]ct!D1314)</f>
        <v>20558018000</v>
      </c>
      <c r="E1314" s="152">
        <f>SUM('[1]gastos ctas'!E1314+[2]gctas!E1314+[6]ct!E1314)</f>
        <v>-3399634000</v>
      </c>
      <c r="F1314" s="150">
        <f t="shared" si="221"/>
        <v>17158384000</v>
      </c>
      <c r="G1314" s="25">
        <f t="shared" si="217"/>
        <v>6.6408524949663275E-2</v>
      </c>
      <c r="H1314" s="152"/>
      <c r="I1314" s="151">
        <f t="shared" si="222"/>
        <v>17158384000</v>
      </c>
      <c r="J1314" s="152">
        <f>SUM('[1]gastos ctas'!J1314+[2]gctas!J1314+[6]ct!J1314)</f>
        <v>0</v>
      </c>
      <c r="K1314" s="25">
        <f t="shared" si="218"/>
        <v>0</v>
      </c>
      <c r="L1314" s="150">
        <f t="shared" si="213"/>
        <v>0</v>
      </c>
      <c r="M1314" s="25">
        <f t="shared" si="219"/>
        <v>0</v>
      </c>
      <c r="N1314" s="152">
        <f>SUM('[1]gastos ctas'!N1314+[2]gctas!N1314+[6]ct!N1314)</f>
        <v>0</v>
      </c>
      <c r="O1314" s="25">
        <f t="shared" si="220"/>
        <v>0</v>
      </c>
      <c r="P1314" s="151">
        <f t="shared" si="212"/>
        <v>17158384000</v>
      </c>
      <c r="R1314" s="152">
        <f>SUM('[1]gastos ctas'!E1314+[2]gctas!E1314+[6]ct!E1314)</f>
        <v>-3399634000</v>
      </c>
      <c r="S1314" s="191">
        <f t="shared" si="214"/>
        <v>0</v>
      </c>
    </row>
    <row r="1315" spans="1:19" x14ac:dyDescent="0.25">
      <c r="A1315" s="147">
        <v>332021210</v>
      </c>
      <c r="B1315" s="33" t="s">
        <v>553</v>
      </c>
      <c r="C1315" s="148"/>
      <c r="D1315" s="152">
        <f>SUM('[1]gastos ctas'!D1315+[2]gctas!D1315+[6]ct!D1315)</f>
        <v>40623476000</v>
      </c>
      <c r="E1315" s="152">
        <f>SUM('[1]gastos ctas'!E1315+[2]gctas!E1315+[6]ct!E1315)</f>
        <v>-6359999000</v>
      </c>
      <c r="F1315" s="150">
        <f t="shared" si="221"/>
        <v>34263477000</v>
      </c>
      <c r="G1315" s="25">
        <f t="shared" si="217"/>
        <v>0.13261079640231355</v>
      </c>
      <c r="H1315" s="152"/>
      <c r="I1315" s="151">
        <f t="shared" si="222"/>
        <v>34263477000</v>
      </c>
      <c r="J1315" s="152">
        <f>SUM('[1]gastos ctas'!J1315+[2]gctas!J1315+[6]ct!J1315)</f>
        <v>0</v>
      </c>
      <c r="K1315" s="25">
        <f t="shared" si="218"/>
        <v>0</v>
      </c>
      <c r="L1315" s="150">
        <f t="shared" si="213"/>
        <v>0</v>
      </c>
      <c r="M1315" s="25">
        <f t="shared" si="219"/>
        <v>0</v>
      </c>
      <c r="N1315" s="152">
        <f>SUM('[1]gastos ctas'!N1315+[2]gctas!N1315+[6]ct!N1315)</f>
        <v>0</v>
      </c>
      <c r="O1315" s="25">
        <f t="shared" si="220"/>
        <v>0</v>
      </c>
      <c r="P1315" s="151">
        <f t="shared" si="212"/>
        <v>34263477000</v>
      </c>
      <c r="R1315" s="152">
        <f>SUM('[1]gastos ctas'!E1315+[2]gctas!E1315+[6]ct!E1315)</f>
        <v>-6359999000</v>
      </c>
      <c r="S1315" s="191">
        <f t="shared" si="214"/>
        <v>0</v>
      </c>
    </row>
    <row r="1316" spans="1:19" x14ac:dyDescent="0.25">
      <c r="A1316" s="147">
        <v>332021211</v>
      </c>
      <c r="B1316" s="33" t="s">
        <v>554</v>
      </c>
      <c r="C1316" s="148"/>
      <c r="D1316" s="152">
        <f>SUM('[1]gastos ctas'!D1316+[2]gctas!D1316+[6]ct!D1316)</f>
        <v>47774878000</v>
      </c>
      <c r="E1316" s="152">
        <f>SUM('[1]gastos ctas'!E1316+[2]gctas!E1316+[6]ct!E1316)</f>
        <v>-7430000000</v>
      </c>
      <c r="F1316" s="150">
        <f t="shared" si="221"/>
        <v>40344878000</v>
      </c>
      <c r="G1316" s="25">
        <f t="shared" si="217"/>
        <v>0.15614779557644365</v>
      </c>
      <c r="H1316" s="152"/>
      <c r="I1316" s="151">
        <f t="shared" si="222"/>
        <v>40344878000</v>
      </c>
      <c r="J1316" s="152">
        <f>SUM('[1]gastos ctas'!J1316+[2]gctas!J1316+[6]ct!J1316)</f>
        <v>0</v>
      </c>
      <c r="K1316" s="25">
        <f t="shared" si="218"/>
        <v>0</v>
      </c>
      <c r="L1316" s="150">
        <f t="shared" si="213"/>
        <v>0</v>
      </c>
      <c r="M1316" s="25">
        <f t="shared" si="219"/>
        <v>0</v>
      </c>
      <c r="N1316" s="152">
        <f>SUM('[1]gastos ctas'!N1316+[2]gctas!N1316+[6]ct!N1316)</f>
        <v>0</v>
      </c>
      <c r="O1316" s="25">
        <f t="shared" si="220"/>
        <v>0</v>
      </c>
      <c r="P1316" s="151">
        <f t="shared" si="212"/>
        <v>40344878000</v>
      </c>
      <c r="R1316" s="152">
        <f>SUM('[1]gastos ctas'!E1316+[2]gctas!E1316+[6]ct!E1316)</f>
        <v>-7430000000</v>
      </c>
      <c r="S1316" s="191">
        <f t="shared" si="214"/>
        <v>0</v>
      </c>
    </row>
    <row r="1317" spans="1:19" x14ac:dyDescent="0.25">
      <c r="A1317" s="147">
        <v>332021212</v>
      </c>
      <c r="B1317" s="33" t="s">
        <v>1228</v>
      </c>
      <c r="C1317" s="148"/>
      <c r="D1317" s="152">
        <f>SUM('[1]gastos ctas'!D1317+[2]gctas!D1317+[6]ct!D1317)</f>
        <v>19532480000</v>
      </c>
      <c r="E1317" s="152">
        <f>SUM('[1]gastos ctas'!E1317+[2]gctas!E1317+[6]ct!E1317)</f>
        <v>-3061248000</v>
      </c>
      <c r="F1317" s="150">
        <f t="shared" si="221"/>
        <v>16471232000</v>
      </c>
      <c r="G1317" s="25">
        <f t="shared" si="217"/>
        <v>6.3749023289354764E-2</v>
      </c>
      <c r="H1317" s="152"/>
      <c r="I1317" s="151">
        <f t="shared" si="222"/>
        <v>16471232000</v>
      </c>
      <c r="J1317" s="152">
        <f>SUM('[1]gastos ctas'!J1317+[2]gctas!J1317+[6]ct!J1317)</f>
        <v>0</v>
      </c>
      <c r="K1317" s="25">
        <f t="shared" si="218"/>
        <v>0</v>
      </c>
      <c r="L1317" s="150">
        <f t="shared" si="213"/>
        <v>0</v>
      </c>
      <c r="M1317" s="25">
        <f t="shared" si="219"/>
        <v>0</v>
      </c>
      <c r="N1317" s="152">
        <f>SUM('[1]gastos ctas'!N1317+[2]gctas!N1317+[6]ct!N1317)</f>
        <v>0</v>
      </c>
      <c r="O1317" s="25">
        <f t="shared" si="220"/>
        <v>0</v>
      </c>
      <c r="P1317" s="151">
        <f t="shared" si="212"/>
        <v>16471232000</v>
      </c>
      <c r="R1317" s="152">
        <f>SUM('[1]gastos ctas'!E1317+[2]gctas!E1317+[6]ct!E1317)</f>
        <v>-3061248000</v>
      </c>
      <c r="S1317" s="191">
        <f t="shared" si="214"/>
        <v>0</v>
      </c>
    </row>
    <row r="1318" spans="1:19" x14ac:dyDescent="0.25">
      <c r="A1318" s="147">
        <v>332021213</v>
      </c>
      <c r="B1318" s="33" t="s">
        <v>556</v>
      </c>
      <c r="C1318" s="148"/>
      <c r="D1318" s="152">
        <f>SUM('[1]gastos ctas'!D1318+[2]gctas!D1318+[6]ct!D1318)</f>
        <v>12826128000</v>
      </c>
      <c r="E1318" s="152">
        <f>SUM('[1]gastos ctas'!E1318+[2]gctas!E1318+[6]ct!E1318)</f>
        <v>-2106921000</v>
      </c>
      <c r="F1318" s="150">
        <f t="shared" si="221"/>
        <v>10719207000</v>
      </c>
      <c r="G1318" s="25">
        <f t="shared" si="217"/>
        <v>4.1486816328396972E-2</v>
      </c>
      <c r="H1318" s="152"/>
      <c r="I1318" s="151">
        <f t="shared" si="222"/>
        <v>10719207000</v>
      </c>
      <c r="J1318" s="152">
        <f>SUM('[1]gastos ctas'!J1318+[2]gctas!J1318+[6]ct!J1318)</f>
        <v>0</v>
      </c>
      <c r="K1318" s="25">
        <f t="shared" si="218"/>
        <v>0</v>
      </c>
      <c r="L1318" s="150">
        <f t="shared" si="213"/>
        <v>0</v>
      </c>
      <c r="M1318" s="25">
        <f t="shared" si="219"/>
        <v>0</v>
      </c>
      <c r="N1318" s="152">
        <f>SUM('[1]gastos ctas'!N1318+[2]gctas!N1318+[6]ct!N1318)</f>
        <v>0</v>
      </c>
      <c r="O1318" s="25">
        <f t="shared" si="220"/>
        <v>0</v>
      </c>
      <c r="P1318" s="151">
        <f t="shared" ref="P1318:P1376" si="223">SUM(F1318-N1318)</f>
        <v>10719207000</v>
      </c>
      <c r="R1318" s="152">
        <f>SUM('[1]gastos ctas'!E1318+[2]gctas!E1318+[6]ct!E1318)</f>
        <v>-2106921000</v>
      </c>
      <c r="S1318" s="191">
        <f t="shared" si="214"/>
        <v>0</v>
      </c>
    </row>
    <row r="1319" spans="1:19" x14ac:dyDescent="0.25">
      <c r="A1319" s="147">
        <v>332021214</v>
      </c>
      <c r="B1319" s="33" t="s">
        <v>557</v>
      </c>
      <c r="C1319" s="148"/>
      <c r="D1319" s="152">
        <f>SUM('[1]gastos ctas'!D1319+[2]gctas!D1319+[6]ct!D1319)</f>
        <v>18106370000</v>
      </c>
      <c r="E1319" s="152">
        <f>SUM('[1]gastos ctas'!E1319+[2]gctas!E1319+[6]ct!E1319)</f>
        <v>17154989000</v>
      </c>
      <c r="F1319" s="150">
        <f t="shared" si="221"/>
        <v>35261359000</v>
      </c>
      <c r="G1319" s="25">
        <f t="shared" si="217"/>
        <v>0.13647292419324186</v>
      </c>
      <c r="H1319" s="152"/>
      <c r="I1319" s="151">
        <f t="shared" si="222"/>
        <v>35261359000</v>
      </c>
      <c r="J1319" s="152">
        <f>SUM('[1]gastos ctas'!J1319+[2]gctas!J1319+[6]ct!J1319)</f>
        <v>0</v>
      </c>
      <c r="K1319" s="25">
        <f t="shared" si="218"/>
        <v>0</v>
      </c>
      <c r="L1319" s="150">
        <f t="shared" ref="L1319:L1376" si="224">SUM(N1319-J1319)</f>
        <v>0</v>
      </c>
      <c r="M1319" s="25">
        <f t="shared" si="219"/>
        <v>0</v>
      </c>
      <c r="N1319" s="152">
        <f>SUM('[1]gastos ctas'!N1319+[2]gctas!N1319+[6]ct!N1319)</f>
        <v>0</v>
      </c>
      <c r="O1319" s="25">
        <f t="shared" si="220"/>
        <v>0</v>
      </c>
      <c r="P1319" s="151">
        <f t="shared" si="223"/>
        <v>35261359000</v>
      </c>
      <c r="R1319" s="152">
        <f>SUM('[1]gastos ctas'!E1319+[2]gctas!E1319+[6]ct!E1319)</f>
        <v>17154989000</v>
      </c>
      <c r="S1319" s="191">
        <f t="shared" si="214"/>
        <v>0</v>
      </c>
    </row>
    <row r="1320" spans="1:19" x14ac:dyDescent="0.25">
      <c r="A1320" s="147">
        <v>332021215</v>
      </c>
      <c r="B1320" s="33" t="s">
        <v>558</v>
      </c>
      <c r="C1320" s="148"/>
      <c r="D1320" s="152">
        <f>SUM('[1]gastos ctas'!D1320+[2]gctas!D1320+[6]ct!D1320)</f>
        <v>16554476000</v>
      </c>
      <c r="E1320" s="152">
        <f>SUM('[1]gastos ctas'!E1320+[2]gctas!E1320+[6]ct!E1320)</f>
        <v>-2586588000</v>
      </c>
      <c r="F1320" s="150">
        <f t="shared" si="221"/>
        <v>13967888000</v>
      </c>
      <c r="G1320" s="25">
        <f t="shared" si="217"/>
        <v>5.4060268073153186E-2</v>
      </c>
      <c r="H1320" s="152"/>
      <c r="I1320" s="151">
        <f t="shared" si="222"/>
        <v>13967888000</v>
      </c>
      <c r="J1320" s="152">
        <f>SUM('[1]gastos ctas'!J1320+[2]gctas!J1320+[6]ct!J1320)</f>
        <v>0</v>
      </c>
      <c r="K1320" s="25">
        <f t="shared" si="218"/>
        <v>0</v>
      </c>
      <c r="L1320" s="150">
        <f t="shared" si="224"/>
        <v>0</v>
      </c>
      <c r="M1320" s="25">
        <f t="shared" si="219"/>
        <v>0</v>
      </c>
      <c r="N1320" s="152">
        <f>SUM('[1]gastos ctas'!N1320+[2]gctas!N1320+[6]ct!N1320)</f>
        <v>0</v>
      </c>
      <c r="O1320" s="25">
        <f t="shared" si="220"/>
        <v>0</v>
      </c>
      <c r="P1320" s="151">
        <f t="shared" si="223"/>
        <v>13967888000</v>
      </c>
      <c r="R1320" s="152">
        <f>SUM('[1]gastos ctas'!E1320+[2]gctas!E1320+[6]ct!E1320)</f>
        <v>-2586588000</v>
      </c>
      <c r="S1320" s="191">
        <f t="shared" si="214"/>
        <v>0</v>
      </c>
    </row>
    <row r="1321" spans="1:19" x14ac:dyDescent="0.25">
      <c r="A1321" s="147">
        <v>332021216</v>
      </c>
      <c r="B1321" s="33" t="s">
        <v>559</v>
      </c>
      <c r="C1321" s="148"/>
      <c r="D1321" s="152">
        <f>SUM('[1]gastos ctas'!D1321+[2]gctas!D1321+[6]ct!D1321)</f>
        <v>20819572000</v>
      </c>
      <c r="E1321" s="152">
        <f>SUM('[1]gastos ctas'!E1321+[2]gctas!E1321+[6]ct!E1321)</f>
        <v>-3262385000</v>
      </c>
      <c r="F1321" s="150">
        <f t="shared" si="221"/>
        <v>17557187000</v>
      </c>
      <c r="G1321" s="25">
        <f t="shared" si="217"/>
        <v>6.7952022226300784E-2</v>
      </c>
      <c r="H1321" s="152"/>
      <c r="I1321" s="151">
        <f t="shared" si="222"/>
        <v>17557187000</v>
      </c>
      <c r="J1321" s="152">
        <f>SUM('[1]gastos ctas'!J1321+[2]gctas!J1321+[6]ct!J1321)</f>
        <v>0</v>
      </c>
      <c r="K1321" s="25">
        <f t="shared" si="218"/>
        <v>0</v>
      </c>
      <c r="L1321" s="150">
        <f t="shared" si="224"/>
        <v>0</v>
      </c>
      <c r="M1321" s="25">
        <f t="shared" si="219"/>
        <v>0</v>
      </c>
      <c r="N1321" s="152">
        <f>SUM('[1]gastos ctas'!N1321+[2]gctas!N1321+[6]ct!N1321)</f>
        <v>0</v>
      </c>
      <c r="O1321" s="25">
        <f t="shared" si="220"/>
        <v>0</v>
      </c>
      <c r="P1321" s="151">
        <f t="shared" si="223"/>
        <v>17557187000</v>
      </c>
      <c r="R1321" s="152">
        <f>SUM('[1]gastos ctas'!E1321+[2]gctas!E1321+[6]ct!E1321)</f>
        <v>-3262385000</v>
      </c>
      <c r="S1321" s="191">
        <f t="shared" si="214"/>
        <v>0</v>
      </c>
    </row>
    <row r="1322" spans="1:19" x14ac:dyDescent="0.25">
      <c r="A1322" s="147">
        <v>332021217</v>
      </c>
      <c r="B1322" s="33" t="s">
        <v>1229</v>
      </c>
      <c r="C1322" s="148"/>
      <c r="D1322" s="152">
        <f>SUM('[1]gastos ctas'!D1322+[2]gctas!D1322+[6]ct!D1322)</f>
        <v>14214616000</v>
      </c>
      <c r="E1322" s="152">
        <f>SUM('[1]gastos ctas'!E1322+[2]gctas!E1322+[6]ct!E1322)</f>
        <v>-2307168000</v>
      </c>
      <c r="F1322" s="150">
        <f t="shared" si="221"/>
        <v>11907448000</v>
      </c>
      <c r="G1322" s="25">
        <f t="shared" si="217"/>
        <v>4.6085695342569448E-2</v>
      </c>
      <c r="H1322" s="152"/>
      <c r="I1322" s="151">
        <f t="shared" si="222"/>
        <v>11907448000</v>
      </c>
      <c r="J1322" s="152">
        <f>SUM('[1]gastos ctas'!J1322+[2]gctas!J1322+[6]ct!J1322)</f>
        <v>0</v>
      </c>
      <c r="K1322" s="25">
        <f t="shared" si="218"/>
        <v>0</v>
      </c>
      <c r="L1322" s="150">
        <f t="shared" si="224"/>
        <v>0</v>
      </c>
      <c r="M1322" s="25">
        <f t="shared" si="219"/>
        <v>0</v>
      </c>
      <c r="N1322" s="152">
        <f>SUM('[1]gastos ctas'!N1322+[2]gctas!N1322+[6]ct!N1322)</f>
        <v>0</v>
      </c>
      <c r="O1322" s="25">
        <f t="shared" si="220"/>
        <v>0</v>
      </c>
      <c r="P1322" s="151">
        <f t="shared" si="223"/>
        <v>11907448000</v>
      </c>
      <c r="R1322" s="152">
        <f>SUM('[1]gastos ctas'!E1322+[2]gctas!E1322+[6]ct!E1322)</f>
        <v>-2307168000</v>
      </c>
      <c r="S1322" s="191">
        <f t="shared" si="214"/>
        <v>0</v>
      </c>
    </row>
    <row r="1323" spans="1:19" x14ac:dyDescent="0.25">
      <c r="A1323" s="147">
        <v>332021218</v>
      </c>
      <c r="B1323" s="33" t="s">
        <v>561</v>
      </c>
      <c r="C1323" s="148"/>
      <c r="D1323" s="152">
        <f>SUM('[1]gastos ctas'!D1323+[2]gctas!D1323+[6]ct!D1323)</f>
        <v>42288213000</v>
      </c>
      <c r="E1323" s="152">
        <f>SUM('[1]gastos ctas'!E1323+[2]gctas!E1323+[6]ct!E1323)</f>
        <v>-6466681000</v>
      </c>
      <c r="F1323" s="150">
        <f t="shared" si="221"/>
        <v>35821532000</v>
      </c>
      <c r="G1323" s="25">
        <f t="shared" si="217"/>
        <v>0.13864097583765239</v>
      </c>
      <c r="H1323" s="152"/>
      <c r="I1323" s="151">
        <f t="shared" si="222"/>
        <v>35821532000</v>
      </c>
      <c r="J1323" s="152">
        <f>SUM('[1]gastos ctas'!J1323+[2]gctas!J1323+[6]ct!J1323)</f>
        <v>0</v>
      </c>
      <c r="K1323" s="25">
        <f t="shared" si="218"/>
        <v>0</v>
      </c>
      <c r="L1323" s="150">
        <f t="shared" si="224"/>
        <v>0</v>
      </c>
      <c r="M1323" s="25">
        <f t="shared" si="219"/>
        <v>0</v>
      </c>
      <c r="N1323" s="152">
        <f>SUM('[1]gastos ctas'!N1323+[2]gctas!N1323+[6]ct!N1323)</f>
        <v>0</v>
      </c>
      <c r="O1323" s="25">
        <f t="shared" si="220"/>
        <v>0</v>
      </c>
      <c r="P1323" s="151">
        <f t="shared" si="223"/>
        <v>35821532000</v>
      </c>
      <c r="R1323" s="152">
        <f>SUM('[1]gastos ctas'!E1323+[2]gctas!E1323+[6]ct!E1323)</f>
        <v>-6466681000</v>
      </c>
      <c r="S1323" s="191">
        <f t="shared" si="214"/>
        <v>0</v>
      </c>
    </row>
    <row r="1324" spans="1:19" x14ac:dyDescent="0.25">
      <c r="A1324" s="147">
        <v>332021219</v>
      </c>
      <c r="B1324" s="33" t="s">
        <v>562</v>
      </c>
      <c r="C1324" s="148"/>
      <c r="D1324" s="152">
        <f>SUM('[1]gastos ctas'!D1324+[2]gctas!D1324+[6]ct!D1324)</f>
        <v>76713806000</v>
      </c>
      <c r="E1324" s="152">
        <f>SUM('[1]gastos ctas'!E1324+[2]gctas!E1324+[6]ct!E1324)</f>
        <v>28351327000</v>
      </c>
      <c r="F1324" s="150">
        <f t="shared" si="221"/>
        <v>105065133000</v>
      </c>
      <c r="G1324" s="25">
        <f t="shared" si="217"/>
        <v>0.40663622554257972</v>
      </c>
      <c r="H1324" s="152"/>
      <c r="I1324" s="151">
        <f t="shared" si="222"/>
        <v>105065133000</v>
      </c>
      <c r="J1324" s="152">
        <f>SUM('[1]gastos ctas'!J1324+[2]gctas!J1324+[6]ct!J1324)</f>
        <v>0</v>
      </c>
      <c r="K1324" s="25">
        <f t="shared" si="218"/>
        <v>0</v>
      </c>
      <c r="L1324" s="150">
        <f t="shared" si="224"/>
        <v>0</v>
      </c>
      <c r="M1324" s="25">
        <f t="shared" si="219"/>
        <v>0</v>
      </c>
      <c r="N1324" s="152">
        <f>SUM('[1]gastos ctas'!N1324+[2]gctas!N1324+[6]ct!N1324)</f>
        <v>0</v>
      </c>
      <c r="O1324" s="25">
        <f t="shared" si="220"/>
        <v>0</v>
      </c>
      <c r="P1324" s="151">
        <f t="shared" si="223"/>
        <v>105065133000</v>
      </c>
      <c r="R1324" s="152">
        <f>SUM('[1]gastos ctas'!E1324+[2]gctas!E1324+[6]ct!E1324)</f>
        <v>28351327000</v>
      </c>
      <c r="S1324" s="191">
        <f t="shared" si="214"/>
        <v>0</v>
      </c>
    </row>
    <row r="1325" spans="1:19" x14ac:dyDescent="0.25">
      <c r="A1325" s="147">
        <v>332021220</v>
      </c>
      <c r="B1325" s="33" t="s">
        <v>563</v>
      </c>
      <c r="C1325" s="148"/>
      <c r="D1325" s="152">
        <f>SUM('[1]gastos ctas'!D1325+[2]gctas!D1325+[6]ct!D1325)</f>
        <v>18736405000</v>
      </c>
      <c r="E1325" s="152">
        <f>SUM('[1]gastos ctas'!E1325+[2]gctas!E1325+[6]ct!E1325)</f>
        <v>-2999996000</v>
      </c>
      <c r="F1325" s="150">
        <f t="shared" si="221"/>
        <v>15736409000</v>
      </c>
      <c r="G1325" s="25">
        <f t="shared" si="217"/>
        <v>6.0905019359317629E-2</v>
      </c>
      <c r="H1325" s="152"/>
      <c r="I1325" s="151">
        <f t="shared" si="222"/>
        <v>15736409000</v>
      </c>
      <c r="J1325" s="152">
        <f>SUM('[1]gastos ctas'!J1325+[2]gctas!J1325+[6]ct!J1325)</f>
        <v>0</v>
      </c>
      <c r="K1325" s="25">
        <f t="shared" si="218"/>
        <v>0</v>
      </c>
      <c r="L1325" s="150">
        <f t="shared" si="224"/>
        <v>0</v>
      </c>
      <c r="M1325" s="25">
        <f t="shared" si="219"/>
        <v>0</v>
      </c>
      <c r="N1325" s="152">
        <f>SUM('[1]gastos ctas'!N1325+[2]gctas!N1325+[6]ct!N1325)</f>
        <v>0</v>
      </c>
      <c r="O1325" s="25">
        <f t="shared" si="220"/>
        <v>0</v>
      </c>
      <c r="P1325" s="151">
        <f t="shared" si="223"/>
        <v>15736409000</v>
      </c>
      <c r="R1325" s="152">
        <f>SUM('[1]gastos ctas'!E1325+[2]gctas!E1325+[6]ct!E1325)</f>
        <v>-2999996000</v>
      </c>
      <c r="S1325" s="191">
        <f t="shared" si="214"/>
        <v>0</v>
      </c>
    </row>
    <row r="1326" spans="1:19" x14ac:dyDescent="0.25">
      <c r="A1326" s="147">
        <v>3320216</v>
      </c>
      <c r="B1326" s="28" t="s">
        <v>1230</v>
      </c>
      <c r="C1326" s="148"/>
      <c r="D1326" s="149">
        <f>SUM(D1327:D1329)</f>
        <v>94319950000</v>
      </c>
      <c r="E1326" s="149">
        <f>SUM(E1327:E1329)</f>
        <v>0</v>
      </c>
      <c r="F1326" s="150">
        <f t="shared" si="221"/>
        <v>94319950000</v>
      </c>
      <c r="G1326" s="25">
        <f t="shared" si="217"/>
        <v>0.3650488736483572</v>
      </c>
      <c r="H1326" s="149">
        <f>SUM(H1327:H1329)</f>
        <v>0</v>
      </c>
      <c r="I1326" s="151">
        <f t="shared" si="222"/>
        <v>94319950000</v>
      </c>
      <c r="J1326" s="149">
        <f>SUM(J1327:J1329)</f>
        <v>14444162580</v>
      </c>
      <c r="K1326" s="25">
        <f t="shared" si="218"/>
        <v>15.314005764422056</v>
      </c>
      <c r="L1326" s="150">
        <f t="shared" si="224"/>
        <v>0</v>
      </c>
      <c r="M1326" s="25">
        <f t="shared" si="219"/>
        <v>0</v>
      </c>
      <c r="N1326" s="149">
        <f>SUM(N1327:N1329)</f>
        <v>14444162580</v>
      </c>
      <c r="O1326" s="25">
        <f t="shared" si="220"/>
        <v>15.314005764422056</v>
      </c>
      <c r="P1326" s="151">
        <f t="shared" si="223"/>
        <v>79875787420</v>
      </c>
      <c r="R1326" s="152">
        <f>SUM('[1]gastos ctas'!E1326+[2]gctas!E1326+[6]ct!E1326)</f>
        <v>0</v>
      </c>
      <c r="S1326" s="191">
        <f t="shared" si="214"/>
        <v>0</v>
      </c>
    </row>
    <row r="1327" spans="1:19" x14ac:dyDescent="0.25">
      <c r="A1327" s="147">
        <v>332021601</v>
      </c>
      <c r="B1327" s="156" t="s">
        <v>1231</v>
      </c>
      <c r="C1327" s="148"/>
      <c r="D1327" s="152">
        <f>SUM('[1]gastos ctas'!D1327+[2]gctas!D1327+[6]ct!D1327)</f>
        <v>61327723000</v>
      </c>
      <c r="E1327" s="152">
        <f>SUM('[1]gastos ctas'!E1327+[2]gctas!E1327+[6]ct!E1327)</f>
        <v>0</v>
      </c>
      <c r="F1327" s="150">
        <f t="shared" si="221"/>
        <v>61327723000</v>
      </c>
      <c r="G1327" s="25">
        <f t="shared" si="217"/>
        <v>0.23735822807972703</v>
      </c>
      <c r="H1327" s="152"/>
      <c r="I1327" s="151">
        <f t="shared" si="222"/>
        <v>61327723000</v>
      </c>
      <c r="J1327" s="152">
        <f>SUM('[1]gastos ctas'!J1327+[2]gctas!J1327+[6]ct!J1327)</f>
        <v>12444992840</v>
      </c>
      <c r="K1327" s="25">
        <f t="shared" si="218"/>
        <v>20.292605417618393</v>
      </c>
      <c r="L1327" s="150">
        <f t="shared" si="224"/>
        <v>0</v>
      </c>
      <c r="M1327" s="25">
        <f t="shared" si="219"/>
        <v>0</v>
      </c>
      <c r="N1327" s="152">
        <f>SUM('[1]gastos ctas'!N1327+[2]gctas!N1327+[6]ct!N1327)</f>
        <v>12444992840</v>
      </c>
      <c r="O1327" s="25">
        <f t="shared" si="220"/>
        <v>20.292605417618393</v>
      </c>
      <c r="P1327" s="151">
        <f t="shared" si="223"/>
        <v>48882730160</v>
      </c>
      <c r="R1327" s="152">
        <f>SUM('[1]gastos ctas'!E1327+[2]gctas!E1327+[6]ct!E1327)</f>
        <v>0</v>
      </c>
      <c r="S1327" s="191">
        <f t="shared" si="214"/>
        <v>0</v>
      </c>
    </row>
    <row r="1328" spans="1:19" x14ac:dyDescent="0.25">
      <c r="A1328" s="147">
        <v>332021602</v>
      </c>
      <c r="B1328" s="156" t="s">
        <v>1232</v>
      </c>
      <c r="C1328" s="148"/>
      <c r="D1328" s="152">
        <f>SUM('[1]gastos ctas'!D1328+[2]gctas!D1328+[6]ct!D1328)</f>
        <v>31673999000</v>
      </c>
      <c r="E1328" s="152">
        <f>SUM('[1]gastos ctas'!E1328+[2]gctas!E1328+[6]ct!E1328)</f>
        <v>0</v>
      </c>
      <c r="F1328" s="150">
        <f t="shared" si="221"/>
        <v>31673999000</v>
      </c>
      <c r="G1328" s="25">
        <f t="shared" si="217"/>
        <v>0.12258867460053988</v>
      </c>
      <c r="H1328" s="152"/>
      <c r="I1328" s="151">
        <f t="shared" si="222"/>
        <v>31673999000</v>
      </c>
      <c r="J1328" s="152">
        <f>SUM('[1]gastos ctas'!J1328+[2]gctas!J1328+[6]ct!J1328)</f>
        <v>1999169740</v>
      </c>
      <c r="K1328" s="25">
        <f t="shared" si="218"/>
        <v>6.3117061410527917</v>
      </c>
      <c r="L1328" s="150">
        <f t="shared" si="224"/>
        <v>0</v>
      </c>
      <c r="M1328" s="25">
        <f t="shared" si="219"/>
        <v>0</v>
      </c>
      <c r="N1328" s="152">
        <f>SUM('[1]gastos ctas'!N1328+[2]gctas!N1328+[6]ct!N1328)</f>
        <v>1999169740</v>
      </c>
      <c r="O1328" s="25">
        <f t="shared" si="220"/>
        <v>6.3117061410527917</v>
      </c>
      <c r="P1328" s="151">
        <f t="shared" si="223"/>
        <v>29674829260</v>
      </c>
      <c r="R1328" s="152">
        <f>SUM('[1]gastos ctas'!E1328+[2]gctas!E1328+[6]ct!E1328)</f>
        <v>0</v>
      </c>
      <c r="S1328" s="191">
        <f t="shared" si="214"/>
        <v>0</v>
      </c>
    </row>
    <row r="1329" spans="1:19" x14ac:dyDescent="0.25">
      <c r="A1329" s="147">
        <v>332021603</v>
      </c>
      <c r="B1329" s="156" t="s">
        <v>489</v>
      </c>
      <c r="C1329" s="148"/>
      <c r="D1329" s="152">
        <f>SUM('[1]gastos ctas'!D1329+[2]gctas!D1329+[6]ct!D1329)</f>
        <v>1318228000</v>
      </c>
      <c r="E1329" s="152">
        <f>SUM('[1]gastos ctas'!E1329+[2]gctas!E1329+[6]ct!E1329)</f>
        <v>0</v>
      </c>
      <c r="F1329" s="150">
        <f t="shared" si="221"/>
        <v>1318228000</v>
      </c>
      <c r="G1329" s="25">
        <f t="shared" si="217"/>
        <v>5.101970968090278E-3</v>
      </c>
      <c r="H1329" s="152"/>
      <c r="I1329" s="151">
        <f t="shared" si="222"/>
        <v>1318228000</v>
      </c>
      <c r="J1329" s="152">
        <f>SUM('[1]gastos ctas'!J1329+[2]gctas!J1329+[6]ct!J1329)</f>
        <v>0</v>
      </c>
      <c r="K1329" s="25">
        <f t="shared" si="218"/>
        <v>0</v>
      </c>
      <c r="L1329" s="150">
        <f t="shared" si="224"/>
        <v>0</v>
      </c>
      <c r="M1329" s="25">
        <f t="shared" si="219"/>
        <v>0</v>
      </c>
      <c r="N1329" s="152">
        <f>SUM('[1]gastos ctas'!N1329+[2]gctas!N1329+[6]ct!N1329)</f>
        <v>0</v>
      </c>
      <c r="O1329" s="25">
        <f t="shared" si="220"/>
        <v>0</v>
      </c>
      <c r="P1329" s="151">
        <f t="shared" si="223"/>
        <v>1318228000</v>
      </c>
      <c r="R1329" s="152">
        <f>SUM('[1]gastos ctas'!E1329+[2]gctas!E1329+[6]ct!E1329)</f>
        <v>0</v>
      </c>
      <c r="S1329" s="191">
        <f t="shared" si="214"/>
        <v>0</v>
      </c>
    </row>
    <row r="1330" spans="1:19" ht="26.25" x14ac:dyDescent="0.25">
      <c r="A1330" s="147">
        <v>3320219</v>
      </c>
      <c r="B1330" s="33" t="s">
        <v>1233</v>
      </c>
      <c r="C1330" s="148"/>
      <c r="D1330" s="152">
        <f>SUM('[1]gastos ctas'!D1330+[2]gctas!D1330+[6]ct!D1330)</f>
        <v>15500000000</v>
      </c>
      <c r="E1330" s="152">
        <f>SUM('[1]gastos ctas'!E1330+[2]gctas!E1330+[6]ct!E1330)</f>
        <v>0</v>
      </c>
      <c r="F1330" s="150">
        <f t="shared" si="221"/>
        <v>15500000000</v>
      </c>
      <c r="G1330" s="25">
        <f t="shared" si="217"/>
        <v>5.999003966339609E-2</v>
      </c>
      <c r="H1330" s="152"/>
      <c r="I1330" s="151">
        <f t="shared" si="222"/>
        <v>15500000000</v>
      </c>
      <c r="J1330" s="152">
        <f>SUM('[1]gastos ctas'!J1330+[2]gctas!J1330+[6]ct!J1330)</f>
        <v>1300000000</v>
      </c>
      <c r="K1330" s="25">
        <f t="shared" si="218"/>
        <v>8.3870967741935498</v>
      </c>
      <c r="L1330" s="150">
        <f t="shared" si="224"/>
        <v>0</v>
      </c>
      <c r="M1330" s="25">
        <f t="shared" si="219"/>
        <v>0</v>
      </c>
      <c r="N1330" s="152">
        <f>SUM('[1]gastos ctas'!N1330+[2]gctas!N1330+[6]ct!N1330)</f>
        <v>1300000000</v>
      </c>
      <c r="O1330" s="25">
        <f t="shared" si="220"/>
        <v>8.3870967741935498</v>
      </c>
      <c r="P1330" s="151">
        <f t="shared" si="223"/>
        <v>14200000000</v>
      </c>
      <c r="R1330" s="152">
        <f>SUM('[1]gastos ctas'!E1330+[2]gctas!E1330+[6]ct!E1330)</f>
        <v>0</v>
      </c>
      <c r="S1330" s="191">
        <f t="shared" si="214"/>
        <v>0</v>
      </c>
    </row>
    <row r="1331" spans="1:19" x14ac:dyDescent="0.25">
      <c r="A1331" s="158">
        <v>3320220</v>
      </c>
      <c r="B1331" s="33" t="s">
        <v>1234</v>
      </c>
      <c r="C1331" s="148"/>
      <c r="D1331" s="152">
        <f>SUM('[1]gastos ctas'!D1331+[2]gctas!D1331+[6]ct!D1331)</f>
        <v>61155000000</v>
      </c>
      <c r="E1331" s="152">
        <f>SUM('[1]gastos ctas'!E1331+[2]gctas!E1331+[6]ct!E1331)</f>
        <v>0</v>
      </c>
      <c r="F1331" s="150">
        <f t="shared" si="221"/>
        <v>61155000000</v>
      </c>
      <c r="G1331" s="25">
        <f t="shared" si="217"/>
        <v>0.23668973391064441</v>
      </c>
      <c r="H1331" s="152"/>
      <c r="I1331" s="151">
        <f t="shared" si="222"/>
        <v>61155000000</v>
      </c>
      <c r="J1331" s="152">
        <f>SUM('[1]gastos ctas'!J1331+[2]gctas!J1331+[6]ct!J1331)</f>
        <v>30872622908</v>
      </c>
      <c r="K1331" s="25">
        <f t="shared" si="218"/>
        <v>50.482581813424908</v>
      </c>
      <c r="L1331" s="150">
        <f t="shared" si="224"/>
        <v>0</v>
      </c>
      <c r="M1331" s="25">
        <f t="shared" si="219"/>
        <v>0</v>
      </c>
      <c r="N1331" s="152">
        <f>SUM('[1]gastos ctas'!N1331+[2]gctas!N1331+[6]ct!N1331)</f>
        <v>30872622908</v>
      </c>
      <c r="O1331" s="25">
        <f t="shared" si="220"/>
        <v>50.482581813424908</v>
      </c>
      <c r="P1331" s="151">
        <f t="shared" si="223"/>
        <v>30282377092</v>
      </c>
      <c r="R1331" s="152">
        <f>SUM('[1]gastos ctas'!E1331+[2]gctas!E1331+[6]ct!E1331)</f>
        <v>0</v>
      </c>
      <c r="S1331" s="191">
        <f t="shared" si="214"/>
        <v>0</v>
      </c>
    </row>
    <row r="1332" spans="1:19" x14ac:dyDescent="0.25">
      <c r="A1332" s="158">
        <v>3320221</v>
      </c>
      <c r="B1332" s="33" t="s">
        <v>1235</v>
      </c>
      <c r="C1332" s="148"/>
      <c r="D1332" s="152">
        <f>SUM('[1]gastos ctas'!D1332+[2]gctas!D1332+[6]ct!D1332)</f>
        <v>56253557000</v>
      </c>
      <c r="E1332" s="152">
        <f>SUM('[1]gastos ctas'!E1332+[2]gctas!E1332+[6]ct!E1332)</f>
        <v>0</v>
      </c>
      <c r="F1332" s="150">
        <f t="shared" si="221"/>
        <v>56253557000</v>
      </c>
      <c r="G1332" s="25">
        <f t="shared" si="217"/>
        <v>0.21771955584755567</v>
      </c>
      <c r="H1332" s="152"/>
      <c r="I1332" s="151">
        <f t="shared" si="222"/>
        <v>56253557000</v>
      </c>
      <c r="J1332" s="152">
        <f>SUM('[1]gastos ctas'!J1332+[2]gctas!J1332+[6]ct!J1332)</f>
        <v>5000000000</v>
      </c>
      <c r="K1332" s="25">
        <f t="shared" si="218"/>
        <v>8.8883268306037966</v>
      </c>
      <c r="L1332" s="150">
        <f t="shared" si="224"/>
        <v>0</v>
      </c>
      <c r="M1332" s="25">
        <f t="shared" si="219"/>
        <v>0</v>
      </c>
      <c r="N1332" s="152">
        <f>SUM('[1]gastos ctas'!N1332+[2]gctas!N1332+[6]ct!N1332)</f>
        <v>5000000000</v>
      </c>
      <c r="O1332" s="25">
        <f t="shared" si="220"/>
        <v>8.8883268306037966</v>
      </c>
      <c r="P1332" s="151">
        <f t="shared" si="223"/>
        <v>51253557000</v>
      </c>
      <c r="R1332" s="152">
        <f>SUM('[1]gastos ctas'!E1332+[2]gctas!E1332+[6]ct!E1332)</f>
        <v>0</v>
      </c>
      <c r="S1332" s="191">
        <f t="shared" si="214"/>
        <v>0</v>
      </c>
    </row>
    <row r="1333" spans="1:19" x14ac:dyDescent="0.25">
      <c r="A1333" s="158">
        <v>3320222</v>
      </c>
      <c r="B1333" s="33" t="s">
        <v>1236</v>
      </c>
      <c r="C1333" s="148"/>
      <c r="D1333" s="152">
        <f>SUM('[1]gastos ctas'!D1333+[2]gctas!D1333+[6]ct!D1333)</f>
        <v>43753463000</v>
      </c>
      <c r="E1333" s="152">
        <f>SUM('[1]gastos ctas'!E1333+[2]gctas!E1333+[6]ct!E1333)</f>
        <v>27442468676</v>
      </c>
      <c r="F1333" s="150">
        <f t="shared" si="221"/>
        <v>71195931676</v>
      </c>
      <c r="G1333" s="25">
        <f t="shared" si="217"/>
        <v>0.27555140420101154</v>
      </c>
      <c r="H1333" s="152"/>
      <c r="I1333" s="151">
        <f t="shared" si="222"/>
        <v>71195931676</v>
      </c>
      <c r="J1333" s="152">
        <f>SUM('[1]gastos ctas'!J1333+[2]gctas!J1333+[6]ct!J1333)</f>
        <v>0</v>
      </c>
      <c r="K1333" s="25">
        <f t="shared" si="218"/>
        <v>0</v>
      </c>
      <c r="L1333" s="150">
        <f t="shared" si="224"/>
        <v>0</v>
      </c>
      <c r="M1333" s="25">
        <f t="shared" si="219"/>
        <v>0</v>
      </c>
      <c r="N1333" s="152">
        <f>SUM('[1]gastos ctas'!N1333+[2]gctas!N1333+[6]ct!N1333)</f>
        <v>0</v>
      </c>
      <c r="O1333" s="25">
        <f t="shared" si="220"/>
        <v>0</v>
      </c>
      <c r="P1333" s="151">
        <f t="shared" si="223"/>
        <v>71195931676</v>
      </c>
      <c r="R1333" s="152">
        <f>SUM('[1]gastos ctas'!E1333+[2]gctas!E1333+[6]ct!E1333)</f>
        <v>27442468676</v>
      </c>
      <c r="S1333" s="191">
        <f t="shared" si="214"/>
        <v>0</v>
      </c>
    </row>
    <row r="1334" spans="1:19" x14ac:dyDescent="0.25">
      <c r="A1334" s="158">
        <v>3320223</v>
      </c>
      <c r="B1334" s="33" t="s">
        <v>1237</v>
      </c>
      <c r="C1334" s="148"/>
      <c r="D1334" s="152">
        <f>SUM('[1]gastos ctas'!D1334+[2]gctas!D1334+[6]ct!D1334)</f>
        <v>2000000000</v>
      </c>
      <c r="E1334" s="152">
        <f>SUM('[1]gastos ctas'!E1334+[2]gctas!E1334+[6]ct!E1334)</f>
        <v>-482378</v>
      </c>
      <c r="F1334" s="150">
        <f t="shared" si="221"/>
        <v>1999517622</v>
      </c>
      <c r="G1334" s="25">
        <f t="shared" si="217"/>
        <v>7.7387833194477061E-3</v>
      </c>
      <c r="H1334" s="152"/>
      <c r="I1334" s="151">
        <f t="shared" si="222"/>
        <v>1999517622</v>
      </c>
      <c r="J1334" s="152">
        <f>SUM('[1]gastos ctas'!J1334+[2]gctas!J1334+[6]ct!J1334)</f>
        <v>0</v>
      </c>
      <c r="K1334" s="25">
        <f t="shared" si="218"/>
        <v>0</v>
      </c>
      <c r="L1334" s="150">
        <f t="shared" si="224"/>
        <v>0</v>
      </c>
      <c r="M1334" s="25">
        <f t="shared" si="219"/>
        <v>0</v>
      </c>
      <c r="N1334" s="152">
        <f>SUM('[1]gastos ctas'!N1334+[2]gctas!N1334+[6]ct!N1334)</f>
        <v>0</v>
      </c>
      <c r="O1334" s="25">
        <f t="shared" si="220"/>
        <v>0</v>
      </c>
      <c r="P1334" s="151">
        <f t="shared" si="223"/>
        <v>1999517622</v>
      </c>
      <c r="R1334" s="152">
        <f>SUM('[1]gastos ctas'!E1334+[2]gctas!E1334+[6]ct!E1334)</f>
        <v>-482378</v>
      </c>
      <c r="S1334" s="191">
        <f t="shared" si="214"/>
        <v>0</v>
      </c>
    </row>
    <row r="1335" spans="1:19" x14ac:dyDescent="0.25">
      <c r="A1335" s="158">
        <v>3320224</v>
      </c>
      <c r="B1335" s="33" t="s">
        <v>1238</v>
      </c>
      <c r="C1335" s="148"/>
      <c r="D1335" s="152">
        <f>SUM('[1]gastos ctas'!D1335+[2]gctas!D1335+[6]ct!D1335)</f>
        <v>2506716000</v>
      </c>
      <c r="E1335" s="152">
        <f>SUM('[1]gastos ctas'!E1335+[2]gctas!E1335+[6]ct!E1335)</f>
        <v>0</v>
      </c>
      <c r="F1335" s="150">
        <f t="shared" si="221"/>
        <v>2506716000</v>
      </c>
      <c r="G1335" s="25">
        <f t="shared" si="217"/>
        <v>9.701805952572232E-3</v>
      </c>
      <c r="H1335" s="152"/>
      <c r="I1335" s="151">
        <f t="shared" si="222"/>
        <v>2506716000</v>
      </c>
      <c r="J1335" s="152">
        <f>SUM('[1]gastos ctas'!J1335+[2]gctas!J1335+[6]ct!J1335)</f>
        <v>0</v>
      </c>
      <c r="K1335" s="25">
        <f t="shared" si="218"/>
        <v>0</v>
      </c>
      <c r="L1335" s="150">
        <f t="shared" si="224"/>
        <v>0</v>
      </c>
      <c r="M1335" s="25">
        <f t="shared" si="219"/>
        <v>0</v>
      </c>
      <c r="N1335" s="152">
        <f>SUM('[1]gastos ctas'!N1335+[2]gctas!N1335+[6]ct!N1335)</f>
        <v>0</v>
      </c>
      <c r="O1335" s="25">
        <f t="shared" si="220"/>
        <v>0</v>
      </c>
      <c r="P1335" s="151">
        <f t="shared" si="223"/>
        <v>2506716000</v>
      </c>
      <c r="R1335" s="152">
        <f>SUM('[1]gastos ctas'!E1335+[2]gctas!E1335+[6]ct!E1335)</f>
        <v>0</v>
      </c>
      <c r="S1335" s="191">
        <f t="shared" si="214"/>
        <v>0</v>
      </c>
    </row>
    <row r="1336" spans="1:19" x14ac:dyDescent="0.25">
      <c r="A1336" s="158">
        <v>3320225</v>
      </c>
      <c r="B1336" s="33" t="s">
        <v>1239</v>
      </c>
      <c r="C1336" s="148"/>
      <c r="D1336" s="152">
        <f>SUM('[1]gastos ctas'!D1336+[2]gctas!D1336+[6]ct!D1336)</f>
        <v>1000000000</v>
      </c>
      <c r="E1336" s="152">
        <f>SUM('[1]gastos ctas'!E1336+[2]gctas!E1336+[6]ct!E1336)</f>
        <v>-37700000</v>
      </c>
      <c r="F1336" s="150">
        <f t="shared" si="221"/>
        <v>962300000</v>
      </c>
      <c r="G1336" s="25">
        <f t="shared" si="217"/>
        <v>3.7244138818120034E-3</v>
      </c>
      <c r="H1336" s="152"/>
      <c r="I1336" s="151">
        <f t="shared" si="222"/>
        <v>962300000</v>
      </c>
      <c r="J1336" s="152">
        <f>SUM('[1]gastos ctas'!J1336+[2]gctas!J1336+[6]ct!J1336)</f>
        <v>0</v>
      </c>
      <c r="K1336" s="25">
        <f t="shared" si="218"/>
        <v>0</v>
      </c>
      <c r="L1336" s="150">
        <f t="shared" si="224"/>
        <v>0</v>
      </c>
      <c r="M1336" s="25">
        <f t="shared" si="219"/>
        <v>0</v>
      </c>
      <c r="N1336" s="152">
        <f>SUM('[1]gastos ctas'!N1336+[2]gctas!N1336+[6]ct!N1336)</f>
        <v>0</v>
      </c>
      <c r="O1336" s="25">
        <f t="shared" si="220"/>
        <v>0</v>
      </c>
      <c r="P1336" s="151">
        <f t="shared" si="223"/>
        <v>962300000</v>
      </c>
      <c r="R1336" s="152">
        <f>SUM('[1]gastos ctas'!E1336+[2]gctas!E1336+[6]ct!E1336)</f>
        <v>-37700000</v>
      </c>
      <c r="S1336" s="191">
        <f t="shared" si="214"/>
        <v>0</v>
      </c>
    </row>
    <row r="1337" spans="1:19" x14ac:dyDescent="0.25">
      <c r="A1337" s="158">
        <v>3320226</v>
      </c>
      <c r="B1337" s="33" t="s">
        <v>1240</v>
      </c>
      <c r="C1337" s="180"/>
      <c r="D1337" s="152">
        <f>SUM('[1]gastos ctas'!D1337+[2]gctas!D1337+[6]ct!D1337)</f>
        <v>70874000</v>
      </c>
      <c r="E1337" s="152">
        <f>SUM('[1]gastos ctas'!E1337+[2]gctas!E1337+[6]ct!E1337)</f>
        <v>0</v>
      </c>
      <c r="F1337" s="150">
        <f t="shared" si="221"/>
        <v>70874000</v>
      </c>
      <c r="G1337" s="25">
        <f t="shared" si="217"/>
        <v>2.7430542394216352E-4</v>
      </c>
      <c r="H1337" s="152"/>
      <c r="I1337" s="151">
        <f t="shared" si="222"/>
        <v>70874000</v>
      </c>
      <c r="J1337" s="152">
        <f>SUM('[1]gastos ctas'!J1337+[2]gctas!J1337+[6]ct!J1337)</f>
        <v>5128398</v>
      </c>
      <c r="K1337" s="25">
        <f t="shared" si="218"/>
        <v>7.2359370149843381</v>
      </c>
      <c r="L1337" s="150">
        <f t="shared" si="224"/>
        <v>0</v>
      </c>
      <c r="M1337" s="25">
        <f t="shared" si="219"/>
        <v>0</v>
      </c>
      <c r="N1337" s="152">
        <f>SUM('[1]gastos ctas'!N1337+[2]gctas!N1337+[6]ct!N1337)</f>
        <v>5128398</v>
      </c>
      <c r="O1337" s="25">
        <f t="shared" si="220"/>
        <v>7.2359370149843381</v>
      </c>
      <c r="P1337" s="151">
        <f t="shared" si="223"/>
        <v>65745602</v>
      </c>
      <c r="R1337" s="152">
        <f>SUM('[1]gastos ctas'!E1337+[2]gctas!E1337+[6]ct!E1337)</f>
        <v>0</v>
      </c>
      <c r="S1337" s="191">
        <f t="shared" si="214"/>
        <v>0</v>
      </c>
    </row>
    <row r="1338" spans="1:19" x14ac:dyDescent="0.25">
      <c r="A1338" s="158">
        <v>3320227</v>
      </c>
      <c r="B1338" s="33" t="s">
        <v>1241</v>
      </c>
      <c r="C1338" s="180"/>
      <c r="D1338" s="152">
        <f>SUM('[1]gastos ctas'!D1338+[2]gctas!D1338+[6]ct!D1338)</f>
        <v>6492708000</v>
      </c>
      <c r="E1338" s="152">
        <f>SUM('[1]gastos ctas'!E1338+[2]gctas!E1338+[6]ct!E1338)</f>
        <v>0</v>
      </c>
      <c r="F1338" s="150">
        <f t="shared" si="221"/>
        <v>6492708000</v>
      </c>
      <c r="G1338" s="25">
        <f t="shared" si="217"/>
        <v>2.5128890996312846E-2</v>
      </c>
      <c r="H1338" s="152"/>
      <c r="I1338" s="151">
        <f t="shared" si="222"/>
        <v>6492708000</v>
      </c>
      <c r="J1338" s="152">
        <f>SUM('[1]gastos ctas'!J1338+[2]gctas!J1338+[6]ct!J1338)</f>
        <v>1332789120</v>
      </c>
      <c r="K1338" s="25">
        <f t="shared" si="218"/>
        <v>20.527476670751248</v>
      </c>
      <c r="L1338" s="150">
        <f t="shared" si="224"/>
        <v>0</v>
      </c>
      <c r="M1338" s="25">
        <f t="shared" si="219"/>
        <v>0</v>
      </c>
      <c r="N1338" s="152">
        <f>SUM('[1]gastos ctas'!N1338+[2]gctas!N1338+[6]ct!N1338)</f>
        <v>1332789120</v>
      </c>
      <c r="O1338" s="25">
        <f t="shared" si="220"/>
        <v>20.527476670751248</v>
      </c>
      <c r="P1338" s="151">
        <f t="shared" si="223"/>
        <v>5159918880</v>
      </c>
      <c r="R1338" s="152">
        <f>SUM('[1]gastos ctas'!E1338+[2]gctas!E1338+[6]ct!E1338)</f>
        <v>0</v>
      </c>
      <c r="S1338" s="191">
        <f t="shared" si="214"/>
        <v>0</v>
      </c>
    </row>
    <row r="1339" spans="1:19" x14ac:dyDescent="0.25">
      <c r="A1339" s="158">
        <v>3320228</v>
      </c>
      <c r="B1339" s="33" t="s">
        <v>1242</v>
      </c>
      <c r="C1339" s="180"/>
      <c r="D1339" s="152">
        <f>SUM('[1]gastos ctas'!D1339+[2]gctas!D1339+[6]ct!D1339)</f>
        <v>156483509000</v>
      </c>
      <c r="E1339" s="152">
        <f>SUM('[1]gastos ctas'!E1339+[2]gctas!E1339+[6]ct!E1339)</f>
        <v>0</v>
      </c>
      <c r="F1339" s="150">
        <f t="shared" ref="F1339:F1341" si="225">SUM(D1339+E1339)</f>
        <v>156483509000</v>
      </c>
      <c r="G1339" s="25">
        <f t="shared" si="217"/>
        <v>0.60564205881144506</v>
      </c>
      <c r="H1339" s="152"/>
      <c r="I1339" s="151">
        <f t="shared" si="222"/>
        <v>156483509000</v>
      </c>
      <c r="J1339" s="152">
        <f>SUM('[1]gastos ctas'!J1339+[2]gctas!J1339+[6]ct!J1339)</f>
        <v>61276592915</v>
      </c>
      <c r="K1339" s="25">
        <f t="shared" si="218"/>
        <v>39.158498749539163</v>
      </c>
      <c r="L1339" s="150">
        <f t="shared" si="224"/>
        <v>0</v>
      </c>
      <c r="M1339" s="25">
        <f t="shared" si="219"/>
        <v>0</v>
      </c>
      <c r="N1339" s="152">
        <f>SUM('[1]gastos ctas'!N1339+[2]gctas!N1339+[6]ct!N1339)</f>
        <v>61276592915</v>
      </c>
      <c r="O1339" s="25">
        <f t="shared" si="220"/>
        <v>39.158498749539163</v>
      </c>
      <c r="P1339" s="151">
        <f t="shared" si="223"/>
        <v>95206916085</v>
      </c>
      <c r="R1339" s="152">
        <f>SUM('[1]gastos ctas'!E1339+[2]gctas!E1339+[6]ct!E1339)</f>
        <v>0</v>
      </c>
      <c r="S1339" s="191">
        <f t="shared" si="214"/>
        <v>0</v>
      </c>
    </row>
    <row r="1340" spans="1:19" ht="26.25" x14ac:dyDescent="0.25">
      <c r="A1340" s="158">
        <v>3320229</v>
      </c>
      <c r="B1340" s="33" t="s">
        <v>565</v>
      </c>
      <c r="C1340" s="180"/>
      <c r="D1340" s="152">
        <f>SUM('[1]gastos ctas'!D1340+[2]gctas!D1340+[6]ct!D1340)</f>
        <v>3505670000</v>
      </c>
      <c r="E1340" s="152">
        <f>SUM('[1]gastos ctas'!E1340+[2]gctas!E1340+[6]ct!E1340)</f>
        <v>0</v>
      </c>
      <c r="F1340" s="150">
        <f t="shared" si="225"/>
        <v>3505670000</v>
      </c>
      <c r="G1340" s="25">
        <f t="shared" si="217"/>
        <v>1.356808273205018E-2</v>
      </c>
      <c r="H1340" s="152"/>
      <c r="I1340" s="151">
        <f t="shared" si="222"/>
        <v>3505670000</v>
      </c>
      <c r="J1340" s="152">
        <f>SUM('[1]gastos ctas'!J1340+[2]gctas!J1340+[6]ct!J1340)</f>
        <v>1168557000</v>
      </c>
      <c r="K1340" s="25">
        <f t="shared" si="218"/>
        <v>33.333342841739238</v>
      </c>
      <c r="L1340" s="150">
        <f t="shared" si="224"/>
        <v>0</v>
      </c>
      <c r="M1340" s="25">
        <f t="shared" si="219"/>
        <v>0</v>
      </c>
      <c r="N1340" s="152">
        <f>SUM('[1]gastos ctas'!N1340+[2]gctas!N1340+[6]ct!N1340)</f>
        <v>1168557000</v>
      </c>
      <c r="O1340" s="25">
        <f t="shared" si="220"/>
        <v>33.333342841739238</v>
      </c>
      <c r="P1340" s="151">
        <f t="shared" si="223"/>
        <v>2337113000</v>
      </c>
      <c r="R1340" s="152">
        <f>SUM('[1]gastos ctas'!E1340+[2]gctas!E1340+[6]ct!E1340)</f>
        <v>0</v>
      </c>
      <c r="S1340" s="191">
        <f t="shared" si="214"/>
        <v>0</v>
      </c>
    </row>
    <row r="1341" spans="1:19" x14ac:dyDescent="0.25">
      <c r="A1341" s="158">
        <v>3320230</v>
      </c>
      <c r="B1341" s="33" t="s">
        <v>1243</v>
      </c>
      <c r="C1341" s="180"/>
      <c r="D1341" s="152">
        <f>SUM('[1]gastos ctas'!D1341+[2]gctas!D1341+[6]ct!D1341)</f>
        <v>0</v>
      </c>
      <c r="E1341" s="152">
        <f>SUM('[1]gastos ctas'!E1341+[2]gctas!E1341+[6]ct!E1341)</f>
        <v>200000000000</v>
      </c>
      <c r="F1341" s="150">
        <f t="shared" si="225"/>
        <v>200000000000</v>
      </c>
      <c r="G1341" s="25">
        <f t="shared" si="217"/>
        <v>0.77406502791478826</v>
      </c>
      <c r="H1341" s="152"/>
      <c r="I1341" s="151">
        <f t="shared" si="222"/>
        <v>200000000000</v>
      </c>
      <c r="J1341" s="152">
        <f>SUM('[1]gastos ctas'!J1341+[2]gctas!J1341+[6]ct!J1341)</f>
        <v>5147000000</v>
      </c>
      <c r="K1341" s="25">
        <f t="shared" si="218"/>
        <v>2.5735000000000001</v>
      </c>
      <c r="L1341" s="150">
        <f t="shared" si="224"/>
        <v>0</v>
      </c>
      <c r="M1341" s="25">
        <f t="shared" si="219"/>
        <v>0</v>
      </c>
      <c r="N1341" s="152">
        <f>SUM('[1]gastos ctas'!N1341+[2]gctas!N1341+[6]ct!N1341)</f>
        <v>5147000000</v>
      </c>
      <c r="O1341" s="25">
        <f t="shared" si="220"/>
        <v>2.5735000000000001</v>
      </c>
      <c r="P1341" s="151">
        <f t="shared" si="223"/>
        <v>194853000000</v>
      </c>
      <c r="R1341" s="152">
        <f>SUM('[1]gastos ctas'!E1341+[2]gctas!E1341+[6]ct!E1341)</f>
        <v>200000000000</v>
      </c>
      <c r="S1341" s="191">
        <f t="shared" si="214"/>
        <v>0</v>
      </c>
    </row>
    <row r="1342" spans="1:19" x14ac:dyDescent="0.25">
      <c r="A1342" s="175">
        <v>3320299</v>
      </c>
      <c r="B1342" s="33" t="s">
        <v>1244</v>
      </c>
      <c r="C1342" s="180"/>
      <c r="D1342" s="149">
        <f>SUM(D1343:D1346)</f>
        <v>249711493000</v>
      </c>
      <c r="E1342" s="149">
        <f>SUM(E1343:E1346)</f>
        <v>0</v>
      </c>
      <c r="F1342" s="150">
        <f t="shared" si="221"/>
        <v>249711493000</v>
      </c>
      <c r="G1342" s="25">
        <f t="shared" si="217"/>
        <v>0.9664646689984423</v>
      </c>
      <c r="H1342" s="149">
        <f>SUM(H1343:H1346)</f>
        <v>0</v>
      </c>
      <c r="I1342" s="151">
        <f t="shared" si="222"/>
        <v>249711493000</v>
      </c>
      <c r="J1342" s="149">
        <f>SUM(J1343:J1346)</f>
        <v>12978152156</v>
      </c>
      <c r="K1342" s="25">
        <f t="shared" si="218"/>
        <v>5.1972586443988789</v>
      </c>
      <c r="L1342" s="150">
        <f t="shared" si="224"/>
        <v>0</v>
      </c>
      <c r="M1342" s="25">
        <f t="shared" si="219"/>
        <v>0</v>
      </c>
      <c r="N1342" s="149">
        <f>SUM(N1343:N1346)</f>
        <v>12978152156</v>
      </c>
      <c r="O1342" s="25">
        <f t="shared" si="220"/>
        <v>5.1972586443988789</v>
      </c>
      <c r="P1342" s="151">
        <f t="shared" si="223"/>
        <v>236733340844</v>
      </c>
      <c r="R1342" s="152">
        <f>SUM('[1]gastos ctas'!E1342+[2]gctas!E1342+[6]ct!E1342)</f>
        <v>0</v>
      </c>
      <c r="S1342" s="191">
        <f t="shared" si="214"/>
        <v>0</v>
      </c>
    </row>
    <row r="1343" spans="1:19" x14ac:dyDescent="0.25">
      <c r="A1343" s="175">
        <v>332029903</v>
      </c>
      <c r="B1343" s="33" t="s">
        <v>1245</v>
      </c>
      <c r="C1343" s="148"/>
      <c r="D1343" s="152">
        <f>SUM('[1]gastos ctas'!D1343+[2]gctas!D1343+[6]ct!D1343)</f>
        <v>3008735000</v>
      </c>
      <c r="E1343" s="152">
        <f>SUM('[1]gastos ctas'!E1343+[2]gctas!E1343+[6]ct!E1343)</f>
        <v>0</v>
      </c>
      <c r="F1343" s="150">
        <f t="shared" si="221"/>
        <v>3008735000</v>
      </c>
      <c r="G1343" s="25">
        <f t="shared" si="217"/>
        <v>1.1644782708816002E-2</v>
      </c>
      <c r="H1343" s="152"/>
      <c r="I1343" s="151">
        <f t="shared" si="222"/>
        <v>3008735000</v>
      </c>
      <c r="J1343" s="152">
        <f>SUM('[1]gastos ctas'!J1343+[2]gctas!J1343+[6]ct!J1343)</f>
        <v>249677155</v>
      </c>
      <c r="K1343" s="25">
        <f t="shared" si="218"/>
        <v>8.2984096306254962</v>
      </c>
      <c r="L1343" s="150">
        <f t="shared" si="224"/>
        <v>0</v>
      </c>
      <c r="M1343" s="25">
        <f t="shared" si="219"/>
        <v>0</v>
      </c>
      <c r="N1343" s="152">
        <f>SUM('[1]gastos ctas'!N1343+[2]gctas!N1343+[6]ct!N1343)</f>
        <v>249677155</v>
      </c>
      <c r="O1343" s="25">
        <f t="shared" si="220"/>
        <v>8.2984096306254962</v>
      </c>
      <c r="P1343" s="151">
        <f t="shared" si="223"/>
        <v>2759057845</v>
      </c>
      <c r="R1343" s="152">
        <f>SUM('[1]gastos ctas'!E1343+[2]gctas!E1343+[6]ct!E1343)</f>
        <v>0</v>
      </c>
      <c r="S1343" s="191">
        <f t="shared" si="214"/>
        <v>0</v>
      </c>
    </row>
    <row r="1344" spans="1:19" x14ac:dyDescent="0.25">
      <c r="A1344" s="147">
        <v>332029905</v>
      </c>
      <c r="B1344" s="33" t="s">
        <v>1246</v>
      </c>
      <c r="C1344" s="148"/>
      <c r="D1344" s="152">
        <f>SUM('[1]gastos ctas'!D1344+[2]gctas!D1344+[6]ct!D1344)</f>
        <v>196856713000</v>
      </c>
      <c r="E1344" s="152">
        <f>SUM('[1]gastos ctas'!E1344+[2]gctas!E1344+[6]ct!E1344)</f>
        <v>0</v>
      </c>
      <c r="F1344" s="150">
        <f t="shared" si="221"/>
        <v>196856713000</v>
      </c>
      <c r="G1344" s="25">
        <f t="shared" si="217"/>
        <v>0.76189948521779238</v>
      </c>
      <c r="H1344" s="152"/>
      <c r="I1344" s="151">
        <f t="shared" si="222"/>
        <v>196856713000</v>
      </c>
      <c r="J1344" s="152">
        <f>SUM('[1]gastos ctas'!J1344+[2]gctas!J1344+[6]ct!J1344)</f>
        <v>1925363181</v>
      </c>
      <c r="K1344" s="25">
        <f t="shared" si="218"/>
        <v>0.97805309844831156</v>
      </c>
      <c r="L1344" s="150">
        <f t="shared" si="224"/>
        <v>0</v>
      </c>
      <c r="M1344" s="25">
        <f t="shared" si="219"/>
        <v>0</v>
      </c>
      <c r="N1344" s="152">
        <f>SUM('[1]gastos ctas'!N1344+[2]gctas!N1344+[6]ct!N1344)</f>
        <v>1925363181</v>
      </c>
      <c r="O1344" s="25">
        <f t="shared" si="220"/>
        <v>0.97805309844831156</v>
      </c>
      <c r="P1344" s="151">
        <f t="shared" si="223"/>
        <v>194931349819</v>
      </c>
      <c r="R1344" s="152">
        <f>SUM('[1]gastos ctas'!E1344+[2]gctas!E1344+[6]ct!E1344)</f>
        <v>0</v>
      </c>
      <c r="S1344" s="191">
        <f t="shared" si="214"/>
        <v>0</v>
      </c>
    </row>
    <row r="1345" spans="1:19" x14ac:dyDescent="0.25">
      <c r="A1345" s="147">
        <v>332029907</v>
      </c>
      <c r="B1345" s="33" t="s">
        <v>1247</v>
      </c>
      <c r="C1345" s="148"/>
      <c r="D1345" s="152">
        <f>SUM('[1]gastos ctas'!D1345+[2]gctas!D1345+[6]ct!D1345)</f>
        <v>49846045000</v>
      </c>
      <c r="E1345" s="152">
        <f>SUM('[1]gastos ctas'!E1345+[2]gctas!E1345+[6]ct!E1345)</f>
        <v>0</v>
      </c>
      <c r="F1345" s="150">
        <f t="shared" si="221"/>
        <v>49846045000</v>
      </c>
      <c r="G1345" s="25">
        <f t="shared" si="217"/>
        <v>0.19292040107183397</v>
      </c>
      <c r="H1345" s="152"/>
      <c r="I1345" s="151">
        <f t="shared" si="222"/>
        <v>49846045000</v>
      </c>
      <c r="J1345" s="152">
        <f>SUM('[1]gastos ctas'!J1345+[2]gctas!J1345+[6]ct!J1345)</f>
        <v>10803111820</v>
      </c>
      <c r="K1345" s="25">
        <f t="shared" si="218"/>
        <v>21.672956841410386</v>
      </c>
      <c r="L1345" s="150">
        <f t="shared" si="224"/>
        <v>0</v>
      </c>
      <c r="M1345" s="25">
        <f t="shared" si="219"/>
        <v>0</v>
      </c>
      <c r="N1345" s="152">
        <f>SUM('[1]gastos ctas'!N1345+[2]gctas!N1345+[6]ct!N1345)</f>
        <v>10803111820</v>
      </c>
      <c r="O1345" s="25">
        <f t="shared" si="220"/>
        <v>21.672956841410386</v>
      </c>
      <c r="P1345" s="151">
        <f t="shared" si="223"/>
        <v>39042933180</v>
      </c>
      <c r="R1345" s="152">
        <f>SUM('[1]gastos ctas'!E1345+[2]gctas!E1345+[6]ct!E1345)</f>
        <v>0</v>
      </c>
      <c r="S1345" s="191">
        <f t="shared" si="214"/>
        <v>0</v>
      </c>
    </row>
    <row r="1346" spans="1:19" hidden="1" x14ac:dyDescent="0.25">
      <c r="A1346" s="147">
        <v>332029908</v>
      </c>
      <c r="B1346" s="33" t="s">
        <v>1248</v>
      </c>
      <c r="C1346" s="148"/>
      <c r="D1346" s="152">
        <f>SUM('[1]gastos ctas'!D1346+[2]gctas!D1346+[6]ct!D1346)</f>
        <v>0</v>
      </c>
      <c r="E1346" s="152">
        <f>SUM('[1]gastos ctas'!E1346+[2]gctas!E1346+[6]ct!E1346)</f>
        <v>0</v>
      </c>
      <c r="F1346" s="150">
        <f t="shared" si="221"/>
        <v>0</v>
      </c>
      <c r="G1346" s="25">
        <f t="shared" si="217"/>
        <v>0</v>
      </c>
      <c r="H1346" s="152"/>
      <c r="I1346" s="151">
        <f t="shared" si="222"/>
        <v>0</v>
      </c>
      <c r="J1346" s="152">
        <f>SUM('[1]gastos ctas'!J1346+[2]gctas!J1346+[6]ct!J1346)</f>
        <v>0</v>
      </c>
      <c r="K1346" s="25">
        <f t="shared" si="218"/>
        <v>0</v>
      </c>
      <c r="L1346" s="150">
        <f t="shared" si="224"/>
        <v>0</v>
      </c>
      <c r="M1346" s="25">
        <f t="shared" si="219"/>
        <v>0</v>
      </c>
      <c r="N1346" s="152">
        <f>SUM('[1]gastos ctas'!N1346+[2]gctas!N1346+[6]ct!N1346)</f>
        <v>0</v>
      </c>
      <c r="O1346" s="25">
        <f t="shared" si="220"/>
        <v>0</v>
      </c>
      <c r="P1346" s="151">
        <f t="shared" si="223"/>
        <v>0</v>
      </c>
      <c r="R1346" s="152">
        <f>SUM('[1]gastos ctas'!E1346+[2]gctas!E1346+[6]ct!E1346)</f>
        <v>0</v>
      </c>
      <c r="S1346" s="191">
        <f t="shared" si="214"/>
        <v>0</v>
      </c>
    </row>
    <row r="1347" spans="1:19" hidden="1" x14ac:dyDescent="0.25">
      <c r="A1347" s="147">
        <v>33203</v>
      </c>
      <c r="B1347" s="33" t="s">
        <v>567</v>
      </c>
      <c r="C1347" s="148"/>
      <c r="D1347" s="149">
        <f>SUM(D1348)</f>
        <v>0</v>
      </c>
      <c r="E1347" s="149">
        <f>SUM(E1348)</f>
        <v>0</v>
      </c>
      <c r="F1347" s="150">
        <f t="shared" si="221"/>
        <v>0</v>
      </c>
      <c r="G1347" s="25">
        <f t="shared" si="217"/>
        <v>0</v>
      </c>
      <c r="H1347" s="149">
        <f>SUM(H1348)</f>
        <v>0</v>
      </c>
      <c r="I1347" s="151">
        <f t="shared" si="222"/>
        <v>0</v>
      </c>
      <c r="J1347" s="149">
        <f>SUM(J1348)</f>
        <v>0</v>
      </c>
      <c r="K1347" s="25">
        <f t="shared" si="218"/>
        <v>0</v>
      </c>
      <c r="L1347" s="150">
        <f t="shared" si="224"/>
        <v>0</v>
      </c>
      <c r="M1347" s="25">
        <f t="shared" si="219"/>
        <v>0</v>
      </c>
      <c r="N1347" s="149">
        <f>SUM(N1348)</f>
        <v>0</v>
      </c>
      <c r="O1347" s="25">
        <f t="shared" si="220"/>
        <v>0</v>
      </c>
      <c r="P1347" s="151">
        <f t="shared" si="223"/>
        <v>0</v>
      </c>
      <c r="R1347" s="152">
        <f>SUM('[1]gastos ctas'!E1347+[2]gctas!E1347+[6]ct!E1347)</f>
        <v>0</v>
      </c>
      <c r="S1347" s="191">
        <f t="shared" si="214"/>
        <v>0</v>
      </c>
    </row>
    <row r="1348" spans="1:19" hidden="1" x14ac:dyDescent="0.25">
      <c r="A1348" s="147">
        <v>3320301</v>
      </c>
      <c r="B1348" s="33" t="s">
        <v>1249</v>
      </c>
      <c r="C1348" s="148"/>
      <c r="D1348" s="152">
        <f>SUM('[1]gastos ctas'!D1348+[2]gctas!D1348+[6]ct!D1348)</f>
        <v>0</v>
      </c>
      <c r="E1348" s="152">
        <f>SUM('[1]gastos ctas'!E1348+[2]gctas!E1348+[6]ct!E1348)</f>
        <v>0</v>
      </c>
      <c r="F1348" s="150">
        <f t="shared" si="221"/>
        <v>0</v>
      </c>
      <c r="G1348" s="25">
        <f t="shared" si="217"/>
        <v>0</v>
      </c>
      <c r="H1348" s="152"/>
      <c r="I1348" s="151">
        <f t="shared" si="222"/>
        <v>0</v>
      </c>
      <c r="J1348" s="152">
        <f>SUM('[1]gastos ctas'!J1348+[2]gctas!J1348+[6]ct!J1348)</f>
        <v>0</v>
      </c>
      <c r="K1348" s="25">
        <f t="shared" si="218"/>
        <v>0</v>
      </c>
      <c r="L1348" s="150">
        <f t="shared" si="224"/>
        <v>0</v>
      </c>
      <c r="M1348" s="25">
        <f t="shared" si="219"/>
        <v>0</v>
      </c>
      <c r="N1348" s="152">
        <f>SUM('[1]gastos ctas'!N1348+[2]gctas!N1348+[6]ct!N1348)</f>
        <v>0</v>
      </c>
      <c r="O1348" s="25">
        <f t="shared" si="220"/>
        <v>0</v>
      </c>
      <c r="P1348" s="151">
        <f t="shared" si="223"/>
        <v>0</v>
      </c>
      <c r="R1348" s="152">
        <f>SUM('[1]gastos ctas'!E1348+[2]gctas!E1348+[6]ct!E1348)</f>
        <v>0</v>
      </c>
      <c r="S1348" s="191">
        <f t="shared" si="214"/>
        <v>0</v>
      </c>
    </row>
    <row r="1349" spans="1:19" ht="26.25" hidden="1" x14ac:dyDescent="0.25">
      <c r="A1349" s="147">
        <v>33208</v>
      </c>
      <c r="B1349" s="33" t="s">
        <v>1250</v>
      </c>
      <c r="C1349" s="148"/>
      <c r="D1349" s="149">
        <f>SUM(D1350:D1357)</f>
        <v>0</v>
      </c>
      <c r="E1349" s="149">
        <f>SUM(E1350:E1357)</f>
        <v>0</v>
      </c>
      <c r="F1349" s="150">
        <f t="shared" si="221"/>
        <v>0</v>
      </c>
      <c r="G1349" s="25">
        <f t="shared" si="217"/>
        <v>0</v>
      </c>
      <c r="H1349" s="149">
        <f>SUM(H1350:H1357)</f>
        <v>0</v>
      </c>
      <c r="I1349" s="151">
        <f t="shared" si="222"/>
        <v>0</v>
      </c>
      <c r="J1349" s="149">
        <f>SUM(J1350:J1357)</f>
        <v>0</v>
      </c>
      <c r="K1349" s="25">
        <f t="shared" si="218"/>
        <v>0</v>
      </c>
      <c r="L1349" s="150">
        <f t="shared" si="224"/>
        <v>0</v>
      </c>
      <c r="M1349" s="25">
        <f t="shared" si="219"/>
        <v>0</v>
      </c>
      <c r="N1349" s="149">
        <f>SUM(N1350:N1357)</f>
        <v>0</v>
      </c>
      <c r="O1349" s="25">
        <f t="shared" si="220"/>
        <v>0</v>
      </c>
      <c r="P1349" s="151">
        <f t="shared" si="223"/>
        <v>0</v>
      </c>
      <c r="R1349" s="152">
        <f>SUM('[1]gastos ctas'!E1349+[2]gctas!E1349+[6]ct!E1349)</f>
        <v>0</v>
      </c>
      <c r="S1349" s="191">
        <f t="shared" si="214"/>
        <v>0</v>
      </c>
    </row>
    <row r="1350" spans="1:19" hidden="1" x14ac:dyDescent="0.25">
      <c r="A1350" s="147">
        <v>3320804</v>
      </c>
      <c r="B1350" s="33" t="s">
        <v>512</v>
      </c>
      <c r="C1350" s="148"/>
      <c r="D1350" s="152">
        <f>SUM('[1]gastos ctas'!D1350+[2]gctas!D1350+[6]ct!D1350)</f>
        <v>0</v>
      </c>
      <c r="E1350" s="152">
        <f>SUM('[1]gastos ctas'!E1350+[2]gctas!E1350+[6]ct!E1350)</f>
        <v>0</v>
      </c>
      <c r="F1350" s="150">
        <f t="shared" si="221"/>
        <v>0</v>
      </c>
      <c r="G1350" s="25">
        <f t="shared" si="217"/>
        <v>0</v>
      </c>
      <c r="H1350" s="152"/>
      <c r="I1350" s="151">
        <f t="shared" si="222"/>
        <v>0</v>
      </c>
      <c r="J1350" s="152">
        <f>SUM('[1]gastos ctas'!J1350+[2]gctas!J1350+[6]ct!J1350)</f>
        <v>0</v>
      </c>
      <c r="K1350" s="25">
        <f t="shared" si="218"/>
        <v>0</v>
      </c>
      <c r="L1350" s="150">
        <f t="shared" si="224"/>
        <v>0</v>
      </c>
      <c r="M1350" s="25">
        <f t="shared" si="219"/>
        <v>0</v>
      </c>
      <c r="N1350" s="152">
        <f>SUM('[1]gastos ctas'!N1350+[2]gctas!N1350+[6]ct!N1350)</f>
        <v>0</v>
      </c>
      <c r="O1350" s="25">
        <f t="shared" si="220"/>
        <v>0</v>
      </c>
      <c r="P1350" s="151">
        <f t="shared" si="223"/>
        <v>0</v>
      </c>
      <c r="R1350" s="152">
        <f>SUM('[1]gastos ctas'!E1350+[2]gctas!E1350+[6]ct!E1350)</f>
        <v>0</v>
      </c>
      <c r="S1350" s="191">
        <f t="shared" si="214"/>
        <v>0</v>
      </c>
    </row>
    <row r="1351" spans="1:19" hidden="1" x14ac:dyDescent="0.25">
      <c r="A1351" s="147">
        <v>3320807</v>
      </c>
      <c r="B1351" s="33" t="s">
        <v>514</v>
      </c>
      <c r="C1351" s="148"/>
      <c r="D1351" s="152">
        <f>SUM('[1]gastos ctas'!D1351+[2]gctas!D1351+[6]ct!D1351)</f>
        <v>0</v>
      </c>
      <c r="E1351" s="152">
        <f>SUM('[1]gastos ctas'!E1351+[2]gctas!E1351+[6]ct!E1351)</f>
        <v>0</v>
      </c>
      <c r="F1351" s="150">
        <f t="shared" si="221"/>
        <v>0</v>
      </c>
      <c r="G1351" s="25">
        <f t="shared" si="217"/>
        <v>0</v>
      </c>
      <c r="H1351" s="152"/>
      <c r="I1351" s="151">
        <f t="shared" si="222"/>
        <v>0</v>
      </c>
      <c r="J1351" s="152">
        <f>SUM('[1]gastos ctas'!J1351+[2]gctas!J1351+[6]ct!J1351)</f>
        <v>0</v>
      </c>
      <c r="K1351" s="25">
        <f t="shared" si="218"/>
        <v>0</v>
      </c>
      <c r="L1351" s="150">
        <f t="shared" si="224"/>
        <v>0</v>
      </c>
      <c r="M1351" s="25">
        <f t="shared" si="219"/>
        <v>0</v>
      </c>
      <c r="N1351" s="152">
        <f>SUM('[1]gastos ctas'!N1351+[2]gctas!N1351+[6]ct!N1351)</f>
        <v>0</v>
      </c>
      <c r="O1351" s="25">
        <f t="shared" si="220"/>
        <v>0</v>
      </c>
      <c r="P1351" s="151">
        <f t="shared" si="223"/>
        <v>0</v>
      </c>
      <c r="R1351" s="152">
        <f>SUM('[1]gastos ctas'!E1351+[2]gctas!E1351+[6]ct!E1351)</f>
        <v>0</v>
      </c>
      <c r="S1351" s="191">
        <f t="shared" si="214"/>
        <v>0</v>
      </c>
    </row>
    <row r="1352" spans="1:19" hidden="1" x14ac:dyDescent="0.25">
      <c r="A1352" s="147">
        <v>3320809</v>
      </c>
      <c r="B1352" s="33" t="s">
        <v>515</v>
      </c>
      <c r="C1352" s="148"/>
      <c r="D1352" s="152">
        <f>SUM('[1]gastos ctas'!D1352+[2]gctas!D1352+[6]ct!D1352)</f>
        <v>0</v>
      </c>
      <c r="E1352" s="152">
        <f>SUM('[1]gastos ctas'!E1352+[2]gctas!E1352+[6]ct!E1352)</f>
        <v>0</v>
      </c>
      <c r="F1352" s="150">
        <f t="shared" si="221"/>
        <v>0</v>
      </c>
      <c r="G1352" s="25">
        <f t="shared" si="217"/>
        <v>0</v>
      </c>
      <c r="H1352" s="152"/>
      <c r="I1352" s="151">
        <f t="shared" si="222"/>
        <v>0</v>
      </c>
      <c r="J1352" s="152">
        <f>SUM('[1]gastos ctas'!J1352+[2]gctas!J1352+[6]ct!J1352)</f>
        <v>0</v>
      </c>
      <c r="K1352" s="25">
        <f t="shared" si="218"/>
        <v>0</v>
      </c>
      <c r="L1352" s="150">
        <f t="shared" si="224"/>
        <v>0</v>
      </c>
      <c r="M1352" s="25">
        <f t="shared" si="219"/>
        <v>0</v>
      </c>
      <c r="N1352" s="152">
        <f>SUM('[1]gastos ctas'!N1352+[2]gctas!N1352+[6]ct!N1352)</f>
        <v>0</v>
      </c>
      <c r="O1352" s="25">
        <f t="shared" si="220"/>
        <v>0</v>
      </c>
      <c r="P1352" s="151">
        <f t="shared" si="223"/>
        <v>0</v>
      </c>
      <c r="R1352" s="152">
        <f>SUM('[1]gastos ctas'!E1352+[2]gctas!E1352+[6]ct!E1352)</f>
        <v>0</v>
      </c>
      <c r="S1352" s="191">
        <f t="shared" ref="S1352:S1377" si="226">SUM(E1352-R1352)</f>
        <v>0</v>
      </c>
    </row>
    <row r="1353" spans="1:19" ht="26.25" hidden="1" x14ac:dyDescent="0.25">
      <c r="A1353" s="147">
        <v>3320814</v>
      </c>
      <c r="B1353" s="33" t="s">
        <v>516</v>
      </c>
      <c r="C1353" s="148"/>
      <c r="D1353" s="152">
        <f>SUM('[1]gastos ctas'!D1353+[2]gctas!D1353+[6]ct!D1353)</f>
        <v>0</v>
      </c>
      <c r="E1353" s="152">
        <f>SUM('[1]gastos ctas'!E1353+[2]gctas!E1353+[6]ct!E1353)</f>
        <v>0</v>
      </c>
      <c r="F1353" s="150">
        <f t="shared" si="221"/>
        <v>0</v>
      </c>
      <c r="G1353" s="25">
        <f t="shared" si="217"/>
        <v>0</v>
      </c>
      <c r="H1353" s="152"/>
      <c r="I1353" s="151">
        <f t="shared" si="222"/>
        <v>0</v>
      </c>
      <c r="J1353" s="152">
        <f>SUM('[1]gastos ctas'!J1353+[2]gctas!J1353+[6]ct!J1353)</f>
        <v>0</v>
      </c>
      <c r="K1353" s="25">
        <f t="shared" si="218"/>
        <v>0</v>
      </c>
      <c r="L1353" s="150">
        <f t="shared" si="224"/>
        <v>0</v>
      </c>
      <c r="M1353" s="25">
        <f t="shared" si="219"/>
        <v>0</v>
      </c>
      <c r="N1353" s="152">
        <f>SUM('[1]gastos ctas'!N1353+[2]gctas!N1353+[6]ct!N1353)</f>
        <v>0</v>
      </c>
      <c r="O1353" s="25">
        <f t="shared" si="220"/>
        <v>0</v>
      </c>
      <c r="P1353" s="151">
        <f t="shared" si="223"/>
        <v>0</v>
      </c>
      <c r="R1353" s="152">
        <f>SUM('[1]gastos ctas'!E1353+[2]gctas!E1353+[6]ct!E1353)</f>
        <v>0</v>
      </c>
      <c r="S1353" s="191">
        <f t="shared" si="226"/>
        <v>0</v>
      </c>
    </row>
    <row r="1354" spans="1:19" hidden="1" x14ac:dyDescent="0.25">
      <c r="A1354" s="147">
        <v>3320817</v>
      </c>
      <c r="B1354" s="33" t="s">
        <v>519</v>
      </c>
      <c r="C1354" s="148"/>
      <c r="D1354" s="152">
        <f>SUM('[1]gastos ctas'!D1354+[2]gctas!D1354+[6]ct!D1354)</f>
        <v>0</v>
      </c>
      <c r="E1354" s="152">
        <f>SUM('[1]gastos ctas'!E1354+[2]gctas!E1354+[6]ct!E1354)</f>
        <v>0</v>
      </c>
      <c r="F1354" s="150">
        <f t="shared" si="221"/>
        <v>0</v>
      </c>
      <c r="G1354" s="25">
        <f t="shared" si="217"/>
        <v>0</v>
      </c>
      <c r="H1354" s="152"/>
      <c r="I1354" s="151">
        <f t="shared" si="222"/>
        <v>0</v>
      </c>
      <c r="J1354" s="152">
        <f>SUM('[1]gastos ctas'!J1354+[2]gctas!J1354+[6]ct!J1354)</f>
        <v>0</v>
      </c>
      <c r="K1354" s="25">
        <f t="shared" si="218"/>
        <v>0</v>
      </c>
      <c r="L1354" s="150">
        <f t="shared" si="224"/>
        <v>0</v>
      </c>
      <c r="M1354" s="25">
        <f t="shared" si="219"/>
        <v>0</v>
      </c>
      <c r="N1354" s="152">
        <f>SUM('[1]gastos ctas'!N1354+[2]gctas!N1354+[6]ct!N1354)</f>
        <v>0</v>
      </c>
      <c r="O1354" s="25">
        <f t="shared" si="220"/>
        <v>0</v>
      </c>
      <c r="P1354" s="151">
        <f t="shared" si="223"/>
        <v>0</v>
      </c>
      <c r="R1354" s="152">
        <f>SUM('[1]gastos ctas'!E1354+[2]gctas!E1354+[6]ct!E1354)</f>
        <v>0</v>
      </c>
      <c r="S1354" s="191">
        <f t="shared" si="226"/>
        <v>0</v>
      </c>
    </row>
    <row r="1355" spans="1:19" ht="26.25" hidden="1" x14ac:dyDescent="0.25">
      <c r="A1355" s="147">
        <v>3320820</v>
      </c>
      <c r="B1355" s="33" t="s">
        <v>522</v>
      </c>
      <c r="C1355" s="148"/>
      <c r="D1355" s="152">
        <f>SUM('[1]gastos ctas'!D1355+[2]gctas!D1355+[6]ct!D1355)</f>
        <v>0</v>
      </c>
      <c r="E1355" s="152">
        <f>SUM('[1]gastos ctas'!E1355+[2]gctas!E1355+[6]ct!E1355)</f>
        <v>0</v>
      </c>
      <c r="F1355" s="150">
        <f t="shared" si="221"/>
        <v>0</v>
      </c>
      <c r="G1355" s="25">
        <f t="shared" ref="G1355:G1376" si="227">IF(OR(F1355=0,F$7=0),0,F1355/F$7)*100</f>
        <v>0</v>
      </c>
      <c r="H1355" s="152"/>
      <c r="I1355" s="151">
        <f t="shared" si="222"/>
        <v>0</v>
      </c>
      <c r="J1355" s="152">
        <f>SUM('[1]gastos ctas'!J1355+[2]gctas!J1355+[6]ct!J1355)</f>
        <v>0</v>
      </c>
      <c r="K1355" s="25">
        <f t="shared" si="218"/>
        <v>0</v>
      </c>
      <c r="L1355" s="150">
        <f t="shared" si="224"/>
        <v>0</v>
      </c>
      <c r="M1355" s="25">
        <f t="shared" si="219"/>
        <v>0</v>
      </c>
      <c r="N1355" s="152">
        <f>SUM('[1]gastos ctas'!N1355+[2]gctas!N1355+[6]ct!N1355)</f>
        <v>0</v>
      </c>
      <c r="O1355" s="25">
        <f t="shared" si="220"/>
        <v>0</v>
      </c>
      <c r="P1355" s="151">
        <f t="shared" si="223"/>
        <v>0</v>
      </c>
      <c r="R1355" s="152">
        <f>SUM('[1]gastos ctas'!E1355+[2]gctas!E1355+[6]ct!E1355)</f>
        <v>0</v>
      </c>
      <c r="S1355" s="191">
        <f t="shared" si="226"/>
        <v>0</v>
      </c>
    </row>
    <row r="1356" spans="1:19" ht="26.25" hidden="1" x14ac:dyDescent="0.25">
      <c r="A1356" s="147">
        <v>3320822</v>
      </c>
      <c r="B1356" s="33" t="s">
        <v>1207</v>
      </c>
      <c r="C1356" s="148"/>
      <c r="D1356" s="152">
        <f>SUM('[1]gastos ctas'!D1356+[2]gctas!D1356+[6]ct!D1356)</f>
        <v>0</v>
      </c>
      <c r="E1356" s="152">
        <f>SUM('[1]gastos ctas'!E1356+[2]gctas!E1356+[6]ct!E1356)</f>
        <v>0</v>
      </c>
      <c r="F1356" s="150">
        <f t="shared" si="221"/>
        <v>0</v>
      </c>
      <c r="G1356" s="25">
        <f t="shared" si="227"/>
        <v>0</v>
      </c>
      <c r="H1356" s="152"/>
      <c r="I1356" s="151">
        <f t="shared" si="222"/>
        <v>0</v>
      </c>
      <c r="J1356" s="152">
        <f>SUM('[1]gastos ctas'!J1356+[2]gctas!J1356+[6]ct!J1356)</f>
        <v>0</v>
      </c>
      <c r="K1356" s="25">
        <f t="shared" si="218"/>
        <v>0</v>
      </c>
      <c r="L1356" s="150">
        <f t="shared" si="224"/>
        <v>0</v>
      </c>
      <c r="M1356" s="25">
        <f t="shared" si="219"/>
        <v>0</v>
      </c>
      <c r="N1356" s="152">
        <f>SUM('[1]gastos ctas'!N1356+[2]gctas!N1356+[6]ct!N1356)</f>
        <v>0</v>
      </c>
      <c r="O1356" s="25">
        <f t="shared" si="220"/>
        <v>0</v>
      </c>
      <c r="P1356" s="151">
        <f t="shared" si="223"/>
        <v>0</v>
      </c>
      <c r="R1356" s="152">
        <f>SUM('[1]gastos ctas'!E1356+[2]gctas!E1356+[6]ct!E1356)</f>
        <v>0</v>
      </c>
      <c r="S1356" s="191">
        <f t="shared" si="226"/>
        <v>0</v>
      </c>
    </row>
    <row r="1357" spans="1:19" ht="26.25" hidden="1" x14ac:dyDescent="0.25">
      <c r="A1357" s="147">
        <v>3320823</v>
      </c>
      <c r="B1357" s="33" t="s">
        <v>525</v>
      </c>
      <c r="C1357" s="148"/>
      <c r="D1357" s="152">
        <f>SUM('[1]gastos ctas'!D1357+[2]gctas!D1357+[6]ct!D1357)</f>
        <v>0</v>
      </c>
      <c r="E1357" s="152">
        <f>SUM('[1]gastos ctas'!E1357+[2]gctas!E1357+[6]ct!E1357)</f>
        <v>0</v>
      </c>
      <c r="F1357" s="150">
        <f t="shared" si="221"/>
        <v>0</v>
      </c>
      <c r="G1357" s="25">
        <f t="shared" si="227"/>
        <v>0</v>
      </c>
      <c r="H1357" s="152"/>
      <c r="I1357" s="151">
        <f t="shared" si="222"/>
        <v>0</v>
      </c>
      <c r="J1357" s="152">
        <f>SUM('[1]gastos ctas'!J1357+[2]gctas!J1357+[6]ct!J1357)</f>
        <v>0</v>
      </c>
      <c r="K1357" s="25">
        <f t="shared" si="218"/>
        <v>0</v>
      </c>
      <c r="L1357" s="150">
        <f t="shared" si="224"/>
        <v>0</v>
      </c>
      <c r="M1357" s="25">
        <f t="shared" si="219"/>
        <v>0</v>
      </c>
      <c r="N1357" s="152">
        <f>SUM('[1]gastos ctas'!N1357+[2]gctas!N1357+[6]ct!N1357)</f>
        <v>0</v>
      </c>
      <c r="O1357" s="25">
        <f t="shared" si="220"/>
        <v>0</v>
      </c>
      <c r="P1357" s="151">
        <f t="shared" si="223"/>
        <v>0</v>
      </c>
      <c r="R1357" s="152">
        <f>SUM('[1]gastos ctas'!E1357+[2]gctas!E1357+[6]ct!E1357)</f>
        <v>0</v>
      </c>
      <c r="S1357" s="191">
        <f t="shared" si="226"/>
        <v>0</v>
      </c>
    </row>
    <row r="1358" spans="1:19" x14ac:dyDescent="0.25">
      <c r="A1358" s="141">
        <v>333</v>
      </c>
      <c r="B1358" s="142" t="s">
        <v>579</v>
      </c>
      <c r="C1358" s="143"/>
      <c r="D1358" s="144">
        <f>SUM(D1359+D1363+D1372)</f>
        <v>962826004965</v>
      </c>
      <c r="E1358" s="144">
        <f>SUM(E1359+E1363+E1372)</f>
        <v>331686248181</v>
      </c>
      <c r="F1358" s="150">
        <f t="shared" si="221"/>
        <v>1294512253146</v>
      </c>
      <c r="G1358" s="20">
        <f t="shared" si="227"/>
        <v>5.0101833168374705</v>
      </c>
      <c r="H1358" s="144">
        <f>SUM(H1359+H1363+H1372)</f>
        <v>0</v>
      </c>
      <c r="I1358" s="151">
        <f t="shared" si="222"/>
        <v>1294512253146</v>
      </c>
      <c r="J1358" s="144">
        <f>SUM(J1359+J1363+J1372)</f>
        <v>418393070234</v>
      </c>
      <c r="K1358" s="25">
        <f t="shared" si="218"/>
        <v>32.320518343275353</v>
      </c>
      <c r="L1358" s="150">
        <f t="shared" si="224"/>
        <v>572030016544</v>
      </c>
      <c r="M1358" s="25">
        <f t="shared" si="219"/>
        <v>44.18884527000953</v>
      </c>
      <c r="N1358" s="144">
        <f>SUM(N1359+N1363+N1372)</f>
        <v>990423086778</v>
      </c>
      <c r="O1358" s="25">
        <f t="shared" si="220"/>
        <v>76.50936361328489</v>
      </c>
      <c r="P1358" s="151">
        <f t="shared" si="223"/>
        <v>304089166368</v>
      </c>
      <c r="R1358" s="152">
        <f>SUM('[1]gastos ctas'!E1358+[2]gctas!E1358+[6]ct!E1358)</f>
        <v>331686248181</v>
      </c>
      <c r="S1358" s="191">
        <f t="shared" si="226"/>
        <v>0</v>
      </c>
    </row>
    <row r="1359" spans="1:19" x14ac:dyDescent="0.25">
      <c r="A1359" s="147">
        <v>33301</v>
      </c>
      <c r="B1359" s="33" t="s">
        <v>1251</v>
      </c>
      <c r="C1359" s="148"/>
      <c r="D1359" s="149">
        <f>SUM(D1360:D1362)</f>
        <v>54284210481</v>
      </c>
      <c r="E1359" s="149">
        <f>SUM(E1360:E1362)</f>
        <v>0</v>
      </c>
      <c r="F1359" s="150">
        <f t="shared" si="221"/>
        <v>54284210481</v>
      </c>
      <c r="G1359" s="25">
        <f t="shared" si="227"/>
        <v>0.21009754450653753</v>
      </c>
      <c r="H1359" s="149">
        <f>SUM(H1360:H1362)</f>
        <v>0</v>
      </c>
      <c r="I1359" s="151">
        <f t="shared" si="222"/>
        <v>54284210481</v>
      </c>
      <c r="J1359" s="149">
        <f>SUM(J1360:J1362)</f>
        <v>11342939593</v>
      </c>
      <c r="K1359" s="25">
        <f t="shared" si="218"/>
        <v>20.895467563206317</v>
      </c>
      <c r="L1359" s="150">
        <f t="shared" si="224"/>
        <v>20590430847</v>
      </c>
      <c r="M1359" s="25">
        <f t="shared" si="219"/>
        <v>37.930791780064389</v>
      </c>
      <c r="N1359" s="149">
        <f>SUM(N1360:N1362)</f>
        <v>31933370440</v>
      </c>
      <c r="O1359" s="25">
        <f t="shared" si="220"/>
        <v>58.826259343270706</v>
      </c>
      <c r="P1359" s="151">
        <f t="shared" si="223"/>
        <v>22350840041</v>
      </c>
      <c r="R1359" s="152">
        <f>SUM('[1]gastos ctas'!E1359+[2]gctas!E1359+[6]ct!E1359)</f>
        <v>0</v>
      </c>
      <c r="S1359" s="191">
        <f t="shared" si="226"/>
        <v>0</v>
      </c>
    </row>
    <row r="1360" spans="1:19" x14ac:dyDescent="0.25">
      <c r="A1360" s="147">
        <v>3330101</v>
      </c>
      <c r="B1360" s="33" t="s">
        <v>1252</v>
      </c>
      <c r="C1360" s="148"/>
      <c r="D1360" s="152">
        <f>SUM('[1]gastos ctas'!D1360+[2]gctas!D1360+[6]ct!D1360)</f>
        <v>40814758086</v>
      </c>
      <c r="E1360" s="152">
        <f>SUM('[1]gastos ctas'!E1360+[2]gctas!E1360+[6]ct!E1360)</f>
        <v>0</v>
      </c>
      <c r="F1360" s="150">
        <f t="shared" si="221"/>
        <v>40814758086</v>
      </c>
      <c r="G1360" s="25">
        <f t="shared" si="227"/>
        <v>0.15796638428587459</v>
      </c>
      <c r="H1360" s="152"/>
      <c r="I1360" s="151">
        <f t="shared" si="222"/>
        <v>40814758086</v>
      </c>
      <c r="J1360" s="152">
        <f>SUM('[1]gastos ctas'!J1360+[2]gctas!J1360+[6]ct!J1360)</f>
        <v>9259765892</v>
      </c>
      <c r="K1360" s="25">
        <f t="shared" si="218"/>
        <v>22.687298237781842</v>
      </c>
      <c r="L1360" s="150">
        <f t="shared" si="224"/>
        <v>13466496816</v>
      </c>
      <c r="M1360" s="25">
        <f t="shared" si="219"/>
        <v>32.994185063219042</v>
      </c>
      <c r="N1360" s="152">
        <f>SUM('[1]gastos ctas'!N1360+[2]gctas!N1360+[6]ct!N1360)</f>
        <v>22726262708</v>
      </c>
      <c r="O1360" s="25">
        <f t="shared" si="220"/>
        <v>55.681483301000888</v>
      </c>
      <c r="P1360" s="151">
        <f t="shared" si="223"/>
        <v>18088495378</v>
      </c>
      <c r="R1360" s="152">
        <f>SUM('[1]gastos ctas'!E1360+[2]gctas!E1360+[6]ct!E1360)</f>
        <v>0</v>
      </c>
      <c r="S1360" s="191">
        <f t="shared" si="226"/>
        <v>0</v>
      </c>
    </row>
    <row r="1361" spans="1:19" x14ac:dyDescent="0.25">
      <c r="A1361" s="147">
        <v>3330102</v>
      </c>
      <c r="B1361" s="33" t="s">
        <v>1253</v>
      </c>
      <c r="C1361" s="148"/>
      <c r="D1361" s="152">
        <f>SUM('[1]gastos ctas'!D1361+[2]gctas!D1361+[6]ct!D1361)</f>
        <v>11891304227</v>
      </c>
      <c r="E1361" s="152">
        <f>SUM('[1]gastos ctas'!E1361+[2]gctas!E1361+[6]ct!E1361)</f>
        <v>0</v>
      </c>
      <c r="F1361" s="150">
        <f t="shared" si="221"/>
        <v>11891304227</v>
      </c>
      <c r="G1361" s="25">
        <f t="shared" si="227"/>
        <v>4.6023213692079977E-2</v>
      </c>
      <c r="H1361" s="152"/>
      <c r="I1361" s="151">
        <f t="shared" si="222"/>
        <v>11891304227</v>
      </c>
      <c r="J1361" s="152">
        <f>SUM('[1]gastos ctas'!J1361+[2]gctas!J1361+[6]ct!J1361)</f>
        <v>1732596376</v>
      </c>
      <c r="K1361" s="25">
        <f t="shared" si="218"/>
        <v>14.570280458101681</v>
      </c>
      <c r="L1361" s="150">
        <f t="shared" si="224"/>
        <v>6383104981</v>
      </c>
      <c r="M1361" s="25">
        <f t="shared" si="219"/>
        <v>53.678762725679277</v>
      </c>
      <c r="N1361" s="152">
        <f>SUM('[1]gastos ctas'!N1361+[2]gctas!N1361+[6]ct!N1361)</f>
        <v>8115701357</v>
      </c>
      <c r="O1361" s="25">
        <f t="shared" si="220"/>
        <v>68.249043183780955</v>
      </c>
      <c r="P1361" s="151">
        <f t="shared" si="223"/>
        <v>3775602870</v>
      </c>
      <c r="R1361" s="152">
        <f>SUM('[1]gastos ctas'!E1361+[2]gctas!E1361+[6]ct!E1361)</f>
        <v>0</v>
      </c>
      <c r="S1361" s="191">
        <f t="shared" si="226"/>
        <v>0</v>
      </c>
    </row>
    <row r="1362" spans="1:19" x14ac:dyDescent="0.25">
      <c r="A1362" s="147">
        <v>3330103</v>
      </c>
      <c r="B1362" s="33" t="s">
        <v>1122</v>
      </c>
      <c r="C1362" s="148"/>
      <c r="D1362" s="152">
        <f>SUM('[1]gastos ctas'!D1362+[2]gctas!D1362+[6]ct!D1362)</f>
        <v>1578148168</v>
      </c>
      <c r="E1362" s="152">
        <f>SUM('[1]gastos ctas'!E1362+[2]gctas!E1362+[6]ct!E1362)</f>
        <v>0</v>
      </c>
      <c r="F1362" s="150">
        <f t="shared" si="221"/>
        <v>1578148168</v>
      </c>
      <c r="G1362" s="25">
        <f t="shared" si="227"/>
        <v>6.1079465285829599E-3</v>
      </c>
      <c r="H1362" s="152"/>
      <c r="I1362" s="151">
        <f t="shared" si="222"/>
        <v>1578148168</v>
      </c>
      <c r="J1362" s="152">
        <f>SUM('[1]gastos ctas'!J1362+[2]gctas!J1362+[6]ct!J1362)</f>
        <v>350577325</v>
      </c>
      <c r="K1362" s="25">
        <f t="shared" si="218"/>
        <v>22.214474667755024</v>
      </c>
      <c r="L1362" s="150">
        <f t="shared" si="224"/>
        <v>740829050</v>
      </c>
      <c r="M1362" s="25">
        <f t="shared" si="219"/>
        <v>46.942933814564363</v>
      </c>
      <c r="N1362" s="152">
        <f>SUM('[1]gastos ctas'!N1362+[2]gctas!N1362+[6]ct!N1362)</f>
        <v>1091406375</v>
      </c>
      <c r="O1362" s="25">
        <f t="shared" si="220"/>
        <v>69.157408482319383</v>
      </c>
      <c r="P1362" s="151">
        <f t="shared" si="223"/>
        <v>486741793</v>
      </c>
      <c r="R1362" s="152">
        <f>SUM('[1]gastos ctas'!E1362+[2]gctas!E1362+[6]ct!E1362)</f>
        <v>0</v>
      </c>
      <c r="S1362" s="191">
        <f t="shared" si="226"/>
        <v>0</v>
      </c>
    </row>
    <row r="1363" spans="1:19" x14ac:dyDescent="0.25">
      <c r="A1363" s="147">
        <v>33302</v>
      </c>
      <c r="B1363" s="33" t="s">
        <v>1254</v>
      </c>
      <c r="C1363" s="148"/>
      <c r="D1363" s="149">
        <f>SUM(D1364:D1371)</f>
        <v>432069750084</v>
      </c>
      <c r="E1363" s="149">
        <f>SUM(E1364:E1371)</f>
        <v>326738367382</v>
      </c>
      <c r="F1363" s="150">
        <f t="shared" si="221"/>
        <v>758808117466</v>
      </c>
      <c r="G1363" s="25">
        <f t="shared" si="227"/>
        <v>2.9368341331414358</v>
      </c>
      <c r="H1363" s="149">
        <f>SUM(H1364:H1371)</f>
        <v>0</v>
      </c>
      <c r="I1363" s="151">
        <f t="shared" si="222"/>
        <v>758808117466</v>
      </c>
      <c r="J1363" s="149">
        <f>SUM(J1364:J1371)</f>
        <v>342383018908</v>
      </c>
      <c r="K1363" s="25">
        <f t="shared" ref="K1363:K1376" si="228">IF(OR(J1363=0,F1363=0),0,J1363/F1363)*100</f>
        <v>45.121159226837236</v>
      </c>
      <c r="L1363" s="150">
        <f t="shared" si="224"/>
        <v>259656501791</v>
      </c>
      <c r="M1363" s="25">
        <f t="shared" ref="M1363:M1376" si="229">IF(OR(L1363=0,F1363=0),0,L1363/F1363)*100</f>
        <v>34.21899368421483</v>
      </c>
      <c r="N1363" s="149">
        <f>SUM(N1364:N1371)</f>
        <v>602039520699</v>
      </c>
      <c r="O1363" s="25">
        <f t="shared" ref="O1363:O1376" si="230">IF(OR(N1363=0,F1363=0),0,N1363/F1363)*100</f>
        <v>79.340152911052058</v>
      </c>
      <c r="P1363" s="151">
        <f t="shared" si="223"/>
        <v>156768596767</v>
      </c>
      <c r="R1363" s="152">
        <f>SUM('[1]gastos ctas'!E1363+[2]gctas!E1363+[6]ct!E1363)</f>
        <v>326738367382</v>
      </c>
      <c r="S1363" s="191">
        <f t="shared" si="226"/>
        <v>0</v>
      </c>
    </row>
    <row r="1364" spans="1:19" x14ac:dyDescent="0.25">
      <c r="A1364" s="147">
        <v>3330201</v>
      </c>
      <c r="B1364" s="33" t="s">
        <v>1255</v>
      </c>
      <c r="C1364" s="148"/>
      <c r="D1364" s="152">
        <f>SUM('[1]gastos ctas'!D1364+[2]gctas!D1364+[6]ct!D1364)</f>
        <v>20508534865</v>
      </c>
      <c r="E1364" s="152">
        <f>SUM('[1]gastos ctas'!E1364+[2]gctas!E1364+[6]ct!E1364)</f>
        <v>340589434292</v>
      </c>
      <c r="F1364" s="150">
        <f t="shared" si="221"/>
        <v>361097969157</v>
      </c>
      <c r="G1364" s="25">
        <f t="shared" si="227"/>
        <v>1.3975665478774328</v>
      </c>
      <c r="H1364" s="152"/>
      <c r="I1364" s="151">
        <f t="shared" si="222"/>
        <v>361097969157</v>
      </c>
      <c r="J1364" s="152">
        <f>SUM('[1]gastos ctas'!J1364+[2]gctas!J1364+[6]ct!J1364)</f>
        <v>316273214460</v>
      </c>
      <c r="K1364" s="25">
        <f t="shared" si="228"/>
        <v>87.586539242620091</v>
      </c>
      <c r="L1364" s="150">
        <f t="shared" si="224"/>
        <v>42832315753</v>
      </c>
      <c r="M1364" s="25">
        <f t="shared" si="229"/>
        <v>11.861688353715762</v>
      </c>
      <c r="N1364" s="152">
        <f>SUM('[1]gastos ctas'!N1364+[2]gctas!N1364+[6]ct!N1364)</f>
        <v>359105530213</v>
      </c>
      <c r="O1364" s="25">
        <f t="shared" si="230"/>
        <v>99.44822759633584</v>
      </c>
      <c r="P1364" s="151">
        <f t="shared" si="223"/>
        <v>1992438944</v>
      </c>
      <c r="R1364" s="152">
        <f>SUM('[1]gastos ctas'!E1364+[2]gctas!E1364+[6]ct!E1364)</f>
        <v>340589434292</v>
      </c>
      <c r="S1364" s="191">
        <f t="shared" si="226"/>
        <v>0</v>
      </c>
    </row>
    <row r="1365" spans="1:19" x14ac:dyDescent="0.25">
      <c r="A1365" s="147">
        <v>3330202</v>
      </c>
      <c r="B1365" s="33" t="s">
        <v>1256</v>
      </c>
      <c r="C1365" s="148"/>
      <c r="D1365" s="152">
        <f>SUM('[1]gastos ctas'!D1365+[2]gctas!D1365+[6]ct!D1365)</f>
        <v>220307674852</v>
      </c>
      <c r="E1365" s="152">
        <f>SUM('[1]gastos ctas'!E1365+[2]gctas!E1365+[6]ct!E1365)</f>
        <v>-13851066910</v>
      </c>
      <c r="F1365" s="150">
        <f t="shared" si="221"/>
        <v>206456607942</v>
      </c>
      <c r="G1365" s="25">
        <f t="shared" si="227"/>
        <v>0.79905419994908355</v>
      </c>
      <c r="H1365" s="152"/>
      <c r="I1365" s="151">
        <f t="shared" si="222"/>
        <v>206456607942</v>
      </c>
      <c r="J1365" s="152">
        <f>SUM('[1]gastos ctas'!J1365+[2]gctas!J1365+[6]ct!J1365)</f>
        <v>12216624730</v>
      </c>
      <c r="K1365" s="25">
        <f t="shared" si="228"/>
        <v>5.9172844365591946</v>
      </c>
      <c r="L1365" s="150">
        <f t="shared" si="224"/>
        <v>109416194394</v>
      </c>
      <c r="M1365" s="25">
        <f t="shared" si="229"/>
        <v>52.997186907545426</v>
      </c>
      <c r="N1365" s="152">
        <f>SUM('[1]gastos ctas'!N1365+[2]gctas!N1365+[6]ct!N1365)</f>
        <v>121632819124</v>
      </c>
      <c r="O1365" s="25">
        <f t="shared" si="230"/>
        <v>58.914471344104612</v>
      </c>
      <c r="P1365" s="151">
        <f t="shared" si="223"/>
        <v>84823788818</v>
      </c>
      <c r="R1365" s="152">
        <f>SUM('[1]gastos ctas'!E1365+[2]gctas!E1365+[6]ct!E1365)</f>
        <v>-13851066910</v>
      </c>
      <c r="S1365" s="191">
        <f t="shared" si="226"/>
        <v>0</v>
      </c>
    </row>
    <row r="1366" spans="1:19" s="181" customFormat="1" x14ac:dyDescent="0.25">
      <c r="A1366" s="147">
        <v>3330203</v>
      </c>
      <c r="B1366" s="33" t="s">
        <v>1257</v>
      </c>
      <c r="C1366" s="148"/>
      <c r="D1366" s="152">
        <f>SUM('[1]gastos ctas'!D1366+[2]gctas!D1366+[6]ct!D1366)</f>
        <v>21984000735</v>
      </c>
      <c r="E1366" s="152">
        <f>SUM('[1]gastos ctas'!E1366+[2]gctas!E1366+[6]ct!E1366)</f>
        <v>0</v>
      </c>
      <c r="F1366" s="150">
        <f t="shared" si="221"/>
        <v>21984000735</v>
      </c>
      <c r="G1366" s="25">
        <f t="shared" si="227"/>
        <v>8.5085230713082508E-2</v>
      </c>
      <c r="H1366" s="152"/>
      <c r="I1366" s="151">
        <f t="shared" si="222"/>
        <v>21984000735</v>
      </c>
      <c r="J1366" s="152">
        <f>SUM('[1]gastos ctas'!J1366+[2]gctas!J1366+[6]ct!J1366)</f>
        <v>150890112</v>
      </c>
      <c r="K1366" s="25">
        <f t="shared" si="228"/>
        <v>0.6863632958298298</v>
      </c>
      <c r="L1366" s="150">
        <f t="shared" si="224"/>
        <v>19900394029</v>
      </c>
      <c r="M1366" s="25">
        <f t="shared" si="229"/>
        <v>90.522167775027597</v>
      </c>
      <c r="N1366" s="152">
        <f>SUM('[1]gastos ctas'!N1366+[2]gctas!N1366+[6]ct!N1366)</f>
        <v>20051284141</v>
      </c>
      <c r="O1366" s="25">
        <f t="shared" si="230"/>
        <v>91.208531070857418</v>
      </c>
      <c r="P1366" s="151">
        <f t="shared" si="223"/>
        <v>1932716594</v>
      </c>
      <c r="Q1366" s="126"/>
      <c r="R1366" s="152">
        <f>SUM('[1]gastos ctas'!E1366+[2]gctas!E1366+[6]ct!E1366)</f>
        <v>0</v>
      </c>
      <c r="S1366" s="191">
        <f t="shared" si="226"/>
        <v>0</v>
      </c>
    </row>
    <row r="1367" spans="1:19" x14ac:dyDescent="0.25">
      <c r="A1367" s="147">
        <v>3330204</v>
      </c>
      <c r="B1367" s="33" t="s">
        <v>1258</v>
      </c>
      <c r="C1367" s="148"/>
      <c r="D1367" s="152">
        <f>SUM('[1]gastos ctas'!D1367+[2]gctas!D1367+[6]ct!D1367)</f>
        <v>47668994469</v>
      </c>
      <c r="E1367" s="152">
        <f>SUM('[1]gastos ctas'!E1367+[2]gctas!E1367+[6]ct!E1367)</f>
        <v>0</v>
      </c>
      <c r="F1367" s="150">
        <f t="shared" si="221"/>
        <v>47668994469</v>
      </c>
      <c r="G1367" s="25">
        <f t="shared" si="227"/>
        <v>0.18449450767158188</v>
      </c>
      <c r="H1367" s="152"/>
      <c r="I1367" s="151">
        <f t="shared" si="222"/>
        <v>47668994469</v>
      </c>
      <c r="J1367" s="152">
        <f>SUM('[1]gastos ctas'!J1367+[2]gctas!J1367+[6]ct!J1367)</f>
        <v>4637238377</v>
      </c>
      <c r="K1367" s="25">
        <f t="shared" si="228"/>
        <v>9.7279970527082948</v>
      </c>
      <c r="L1367" s="150">
        <f t="shared" si="224"/>
        <v>35372951832</v>
      </c>
      <c r="M1367" s="25">
        <f t="shared" si="229"/>
        <v>74.205366037254393</v>
      </c>
      <c r="N1367" s="152">
        <f>SUM('[1]gastos ctas'!N1367+[2]gctas!N1367+[6]ct!N1367)</f>
        <v>40010190209</v>
      </c>
      <c r="O1367" s="25">
        <f t="shared" si="230"/>
        <v>83.933363089962683</v>
      </c>
      <c r="P1367" s="151">
        <f t="shared" si="223"/>
        <v>7658804260</v>
      </c>
      <c r="R1367" s="152">
        <f>SUM('[1]gastos ctas'!E1367+[2]gctas!E1367+[6]ct!E1367)</f>
        <v>0</v>
      </c>
      <c r="S1367" s="191">
        <f t="shared" si="226"/>
        <v>0</v>
      </c>
    </row>
    <row r="1368" spans="1:19" hidden="1" x14ac:dyDescent="0.25">
      <c r="A1368" s="147">
        <v>3330205</v>
      </c>
      <c r="B1368" s="33" t="s">
        <v>1259</v>
      </c>
      <c r="C1368" s="148"/>
      <c r="D1368" s="152">
        <f>SUM('[1]gastos ctas'!D1368+[2]gctas!D1368+[6]ct!D1368)</f>
        <v>0</v>
      </c>
      <c r="E1368" s="152">
        <f>SUM('[1]gastos ctas'!E1368+[2]gctas!E1368+[6]ct!E1368)</f>
        <v>0</v>
      </c>
      <c r="F1368" s="150">
        <f t="shared" si="221"/>
        <v>0</v>
      </c>
      <c r="G1368" s="25">
        <f t="shared" si="227"/>
        <v>0</v>
      </c>
      <c r="H1368" s="152"/>
      <c r="I1368" s="151">
        <f t="shared" si="222"/>
        <v>0</v>
      </c>
      <c r="J1368" s="152">
        <f>SUM('[1]gastos ctas'!J1368+[2]gctas!J1368+[6]ct!J1368)</f>
        <v>0</v>
      </c>
      <c r="K1368" s="25">
        <f t="shared" si="228"/>
        <v>0</v>
      </c>
      <c r="L1368" s="150">
        <f t="shared" si="224"/>
        <v>0</v>
      </c>
      <c r="M1368" s="25">
        <f t="shared" si="229"/>
        <v>0</v>
      </c>
      <c r="N1368" s="152">
        <f>SUM('[1]gastos ctas'!N1368+[2]gctas!N1368+[6]ct!N1368)</f>
        <v>0</v>
      </c>
      <c r="O1368" s="25">
        <f t="shared" si="230"/>
        <v>0</v>
      </c>
      <c r="P1368" s="151">
        <f t="shared" si="223"/>
        <v>0</v>
      </c>
      <c r="R1368" s="152">
        <f>SUM('[1]gastos ctas'!E1368+[2]gctas!E1368+[6]ct!E1368)</f>
        <v>0</v>
      </c>
      <c r="S1368" s="191">
        <f t="shared" si="226"/>
        <v>0</v>
      </c>
    </row>
    <row r="1369" spans="1:19" x14ac:dyDescent="0.25">
      <c r="A1369" s="147">
        <v>3330206</v>
      </c>
      <c r="B1369" s="33" t="s">
        <v>1260</v>
      </c>
      <c r="C1369" s="148"/>
      <c r="D1369" s="152">
        <f>SUM('[1]gastos ctas'!D1369+[2]gctas!D1369+[6]ct!D1369)</f>
        <v>61762849894</v>
      </c>
      <c r="E1369" s="152">
        <f>SUM('[1]gastos ctas'!E1369+[2]gctas!E1369+[6]ct!E1369)</f>
        <v>0</v>
      </c>
      <c r="F1369" s="150">
        <f t="shared" si="221"/>
        <v>61762849894</v>
      </c>
      <c r="G1369" s="25">
        <f t="shared" si="227"/>
        <v>0.23904231063647993</v>
      </c>
      <c r="H1369" s="152"/>
      <c r="I1369" s="151">
        <f t="shared" si="222"/>
        <v>61762849894</v>
      </c>
      <c r="J1369" s="152">
        <f>SUM('[1]gastos ctas'!J1369+[2]gctas!J1369+[6]ct!J1369)</f>
        <v>5637642681</v>
      </c>
      <c r="K1369" s="25">
        <f t="shared" si="228"/>
        <v>9.1278862466281261</v>
      </c>
      <c r="L1369" s="150">
        <f t="shared" si="224"/>
        <v>30112399146</v>
      </c>
      <c r="M1369" s="25">
        <f t="shared" si="229"/>
        <v>48.754873192671916</v>
      </c>
      <c r="N1369" s="152">
        <f>SUM('[1]gastos ctas'!N1369+[2]gctas!N1369+[6]ct!N1369)</f>
        <v>35750041827</v>
      </c>
      <c r="O1369" s="25">
        <f t="shared" si="230"/>
        <v>57.882759439300038</v>
      </c>
      <c r="P1369" s="151">
        <f t="shared" si="223"/>
        <v>26012808067</v>
      </c>
      <c r="R1369" s="152">
        <f>SUM('[1]gastos ctas'!E1369+[2]gctas!E1369+[6]ct!E1369)</f>
        <v>0</v>
      </c>
      <c r="S1369" s="191">
        <f t="shared" si="226"/>
        <v>0</v>
      </c>
    </row>
    <row r="1370" spans="1:19" ht="26.25" x14ac:dyDescent="0.25">
      <c r="A1370" s="147">
        <v>3330207</v>
      </c>
      <c r="B1370" s="33" t="s">
        <v>1261</v>
      </c>
      <c r="C1370" s="148"/>
      <c r="D1370" s="152">
        <f>SUM('[1]gastos ctas'!D1370+[2]gctas!D1370+[6]ct!D1370)</f>
        <v>15570695269</v>
      </c>
      <c r="E1370" s="152">
        <f>SUM('[1]gastos ctas'!E1370+[2]gctas!E1370+[6]ct!E1370)</f>
        <v>0</v>
      </c>
      <c r="F1370" s="150">
        <f t="shared" si="221"/>
        <v>15570695269</v>
      </c>
      <c r="G1370" s="25">
        <f t="shared" si="227"/>
        <v>6.0263653340255727E-2</v>
      </c>
      <c r="H1370" s="152"/>
      <c r="I1370" s="151">
        <f t="shared" si="222"/>
        <v>15570695269</v>
      </c>
      <c r="J1370" s="152">
        <f>SUM('[1]gastos ctas'!J1370+[2]gctas!J1370+[6]ct!J1370)</f>
        <v>0</v>
      </c>
      <c r="K1370" s="25">
        <f t="shared" si="228"/>
        <v>0</v>
      </c>
      <c r="L1370" s="150">
        <f t="shared" si="224"/>
        <v>3527847835</v>
      </c>
      <c r="M1370" s="25">
        <f t="shared" si="229"/>
        <v>22.65697050807783</v>
      </c>
      <c r="N1370" s="152">
        <f>SUM('[1]gastos ctas'!N1370+[2]gctas!N1370+[6]ct!N1370)</f>
        <v>3527847835</v>
      </c>
      <c r="O1370" s="25">
        <f t="shared" si="230"/>
        <v>22.65697050807783</v>
      </c>
      <c r="P1370" s="151">
        <f t="shared" si="223"/>
        <v>12042847434</v>
      </c>
      <c r="R1370" s="152">
        <f>SUM('[1]gastos ctas'!E1370+[2]gctas!E1370+[6]ct!E1370)</f>
        <v>0</v>
      </c>
      <c r="S1370" s="191">
        <f t="shared" si="226"/>
        <v>0</v>
      </c>
    </row>
    <row r="1371" spans="1:19" x14ac:dyDescent="0.25">
      <c r="A1371" s="147">
        <v>3330208</v>
      </c>
      <c r="B1371" s="33" t="s">
        <v>1262</v>
      </c>
      <c r="C1371" s="148"/>
      <c r="D1371" s="152">
        <f>SUM('[1]gastos ctas'!D1371+[2]gctas!D1371+[6]ct!D1371)</f>
        <v>44267000000</v>
      </c>
      <c r="E1371" s="152">
        <f>SUM('[1]gastos ctas'!E1371+[2]gctas!E1371+[6]ct!E1371)</f>
        <v>0</v>
      </c>
      <c r="F1371" s="150">
        <f t="shared" ref="F1371" si="231">SUM(D1371+E1371)</f>
        <v>44267000000</v>
      </c>
      <c r="G1371" s="25">
        <f t="shared" si="227"/>
        <v>0.17132768295351966</v>
      </c>
      <c r="H1371" s="152"/>
      <c r="I1371" s="151">
        <f t="shared" si="222"/>
        <v>44267000000</v>
      </c>
      <c r="J1371" s="152">
        <f>SUM('[1]gastos ctas'!J1371+[2]gctas!J1371+[6]ct!J1371)</f>
        <v>3467408548</v>
      </c>
      <c r="K1371" s="25">
        <f t="shared" si="228"/>
        <v>7.8329422549528998</v>
      </c>
      <c r="L1371" s="150">
        <f t="shared" ref="L1371" si="232">SUM(N1371-J1371)</f>
        <v>18494398802</v>
      </c>
      <c r="M1371" s="25">
        <f t="shared" si="229"/>
        <v>41.779200763548467</v>
      </c>
      <c r="N1371" s="152">
        <f>SUM('[1]gastos ctas'!N1371+[2]gctas!N1371+[6]ct!N1371)</f>
        <v>21961807350</v>
      </c>
      <c r="O1371" s="25">
        <f t="shared" si="230"/>
        <v>49.612143018501364</v>
      </c>
      <c r="P1371" s="151">
        <f t="shared" ref="P1371" si="233">SUM(F1371-N1371)</f>
        <v>22305192650</v>
      </c>
      <c r="R1371" s="152">
        <f>SUM('[1]gastos ctas'!E1371+[2]gctas!E1371+[6]ct!E1371)</f>
        <v>0</v>
      </c>
      <c r="S1371" s="191">
        <f t="shared" si="226"/>
        <v>0</v>
      </c>
    </row>
    <row r="1372" spans="1:19" x14ac:dyDescent="0.25">
      <c r="A1372" s="147">
        <v>33303</v>
      </c>
      <c r="B1372" s="33" t="s">
        <v>579</v>
      </c>
      <c r="C1372" s="148"/>
      <c r="D1372" s="152">
        <f>SUM('[1]gastos ctas'!D1372+[2]gctas!D1372+[6]ct!D1372)</f>
        <v>476472044400</v>
      </c>
      <c r="E1372" s="152">
        <f>SUM('[1]gastos ctas'!E1372+[2]gctas!E1372+[6]ct!E1372)</f>
        <v>4947880799</v>
      </c>
      <c r="F1372" s="150">
        <f t="shared" si="221"/>
        <v>481419925199</v>
      </c>
      <c r="G1372" s="25">
        <f t="shared" si="227"/>
        <v>1.8632516391894962</v>
      </c>
      <c r="H1372" s="152"/>
      <c r="I1372" s="151">
        <f t="shared" si="222"/>
        <v>481419925199</v>
      </c>
      <c r="J1372" s="152">
        <f>SUM('[1]gastos ctas'!J1372+[2]gctas!J1372+[6]ct!J1372)</f>
        <v>64667111733</v>
      </c>
      <c r="K1372" s="25">
        <f t="shared" si="228"/>
        <v>13.432578991463465</v>
      </c>
      <c r="L1372" s="150">
        <f t="shared" si="224"/>
        <v>291783083906</v>
      </c>
      <c r="M1372" s="25">
        <f t="shared" si="229"/>
        <v>60.608850741977157</v>
      </c>
      <c r="N1372" s="152">
        <f>SUM('[1]gastos ctas'!N1372+[2]gctas!N1372+[6]ct!N1372)</f>
        <v>356450195639</v>
      </c>
      <c r="O1372" s="25">
        <f t="shared" si="230"/>
        <v>74.041429733440623</v>
      </c>
      <c r="P1372" s="151">
        <f t="shared" si="223"/>
        <v>124969729560</v>
      </c>
      <c r="R1372" s="152">
        <f>SUM('[1]gastos ctas'!E1372+[2]gctas!E1372+[6]ct!E1372)</f>
        <v>4947880799</v>
      </c>
      <c r="S1372" s="191">
        <f t="shared" si="226"/>
        <v>0</v>
      </c>
    </row>
    <row r="1373" spans="1:19" hidden="1" x14ac:dyDescent="0.25">
      <c r="A1373" s="147">
        <v>334</v>
      </c>
      <c r="B1373" s="33" t="s">
        <v>315</v>
      </c>
      <c r="C1373" s="148"/>
      <c r="D1373" s="149">
        <f>SUM(D1374)</f>
        <v>0</v>
      </c>
      <c r="E1373" s="149">
        <f>SUM(E1374)</f>
        <v>0</v>
      </c>
      <c r="F1373" s="150">
        <f t="shared" si="221"/>
        <v>0</v>
      </c>
      <c r="G1373" s="25">
        <f t="shared" si="227"/>
        <v>0</v>
      </c>
      <c r="H1373" s="149">
        <f>SUM(H1374)</f>
        <v>0</v>
      </c>
      <c r="I1373" s="151">
        <f t="shared" si="222"/>
        <v>0</v>
      </c>
      <c r="J1373" s="149">
        <f>SUM(J1374)</f>
        <v>0</v>
      </c>
      <c r="K1373" s="25">
        <f t="shared" si="228"/>
        <v>0</v>
      </c>
      <c r="L1373" s="150">
        <f t="shared" si="224"/>
        <v>0</v>
      </c>
      <c r="M1373" s="25">
        <f t="shared" si="229"/>
        <v>0</v>
      </c>
      <c r="N1373" s="149">
        <f>SUM(N1374)</f>
        <v>0</v>
      </c>
      <c r="O1373" s="25">
        <f t="shared" si="230"/>
        <v>0</v>
      </c>
      <c r="P1373" s="151">
        <f t="shared" si="223"/>
        <v>0</v>
      </c>
      <c r="R1373" s="152">
        <f>SUM('[1]gastos ctas'!E1373+[2]gctas!E1373+[6]ct!E1373)</f>
        <v>0</v>
      </c>
      <c r="S1373" s="191">
        <f t="shared" si="226"/>
        <v>0</v>
      </c>
    </row>
    <row r="1374" spans="1:19" hidden="1" x14ac:dyDescent="0.25">
      <c r="A1374" s="147">
        <v>33401</v>
      </c>
      <c r="B1374" s="33" t="s">
        <v>1263</v>
      </c>
      <c r="C1374" s="148"/>
      <c r="D1374" s="152">
        <f>SUM('[1]gastos ctas'!D1374+[2]gctas!D1374+[6]ct!D1374)</f>
        <v>0</v>
      </c>
      <c r="E1374" s="152">
        <f>SUM('[1]gastos ctas'!E1374+[2]gctas!E1374+[6]ct!E1374)</f>
        <v>0</v>
      </c>
      <c r="F1374" s="150">
        <f t="shared" si="221"/>
        <v>0</v>
      </c>
      <c r="G1374" s="25">
        <f t="shared" si="227"/>
        <v>0</v>
      </c>
      <c r="H1374" s="152"/>
      <c r="I1374" s="151">
        <f t="shared" si="222"/>
        <v>0</v>
      </c>
      <c r="J1374" s="152">
        <f>SUM('[1]gastos ctas'!J1374+[2]gctas!J1374+[6]ct!J1374)</f>
        <v>0</v>
      </c>
      <c r="K1374" s="25">
        <f t="shared" si="228"/>
        <v>0</v>
      </c>
      <c r="L1374" s="150">
        <f t="shared" si="224"/>
        <v>0</v>
      </c>
      <c r="M1374" s="25">
        <f t="shared" si="229"/>
        <v>0</v>
      </c>
      <c r="N1374" s="152">
        <f>SUM('[1]gastos ctas'!N1374+[2]gctas!N1374+[6]ct!N1374)</f>
        <v>0</v>
      </c>
      <c r="O1374" s="25">
        <f t="shared" si="230"/>
        <v>0</v>
      </c>
      <c r="P1374" s="151">
        <f t="shared" si="223"/>
        <v>0</v>
      </c>
      <c r="R1374" s="152">
        <f>SUM('[1]gastos ctas'!E1374+[2]gctas!E1374+[6]ct!E1374)</f>
        <v>0</v>
      </c>
      <c r="S1374" s="191">
        <f t="shared" si="226"/>
        <v>0</v>
      </c>
    </row>
    <row r="1375" spans="1:19" x14ac:dyDescent="0.25">
      <c r="A1375" s="147">
        <v>335</v>
      </c>
      <c r="B1375" s="33" t="s">
        <v>580</v>
      </c>
      <c r="C1375" s="148"/>
      <c r="D1375" s="152">
        <f>SUM('[1]gastos ctas'!D1375+[2]gctas!D1375+[6]ct!D1375)</f>
        <v>285902084000</v>
      </c>
      <c r="E1375" s="152">
        <f>SUM('[1]gastos ctas'!E1375+[2]gctas!E1375+[6]ct!E1375)</f>
        <v>3178987585</v>
      </c>
      <c r="F1375" s="150">
        <f t="shared" si="221"/>
        <v>289081071585</v>
      </c>
      <c r="G1375" s="25">
        <f t="shared" si="227"/>
        <v>1.1188377387303998</v>
      </c>
      <c r="H1375" s="152"/>
      <c r="I1375" s="151">
        <f t="shared" si="222"/>
        <v>289081071585</v>
      </c>
      <c r="J1375" s="152">
        <f>SUM('[1]gastos ctas'!J1375+[2]gctas!J1375+[6]ct!J1375)</f>
        <v>15766529659</v>
      </c>
      <c r="K1375" s="25">
        <f t="shared" si="228"/>
        <v>5.4540166094424087</v>
      </c>
      <c r="L1375" s="150">
        <f t="shared" si="224"/>
        <v>3972489551</v>
      </c>
      <c r="M1375" s="25">
        <f t="shared" si="229"/>
        <v>1.3741783677565855</v>
      </c>
      <c r="N1375" s="152">
        <f>SUM('[1]gastos ctas'!N1375+[2]gctas!N1375+[6]ct!N1375)</f>
        <v>19739019210</v>
      </c>
      <c r="O1375" s="25">
        <f t="shared" si="230"/>
        <v>6.8281949771989954</v>
      </c>
      <c r="P1375" s="151">
        <f t="shared" si="223"/>
        <v>269342052375</v>
      </c>
      <c r="R1375" s="152">
        <f>SUM('[1]gastos ctas'!E1375+[2]gctas!E1375+[6]ct!E1375)</f>
        <v>3178987585</v>
      </c>
      <c r="S1375" s="191">
        <f t="shared" si="226"/>
        <v>0</v>
      </c>
    </row>
    <row r="1376" spans="1:19" x14ac:dyDescent="0.25">
      <c r="A1376" s="147"/>
      <c r="B1376" s="142" t="s">
        <v>1264</v>
      </c>
      <c r="C1376" s="148"/>
      <c r="D1376" s="152">
        <f>SUM('[1]gastos ctas'!D1376+[2]gctas!D1376+[6]ct!D1376)</f>
        <v>228681178650</v>
      </c>
      <c r="E1376" s="152">
        <f>SUM('[1]gastos ctas'!E1376+[2]gctas!E1376+[6]ct!E1376)</f>
        <v>0</v>
      </c>
      <c r="F1376" s="150">
        <f t="shared" si="221"/>
        <v>228681178650</v>
      </c>
      <c r="G1376" s="20">
        <f t="shared" si="227"/>
        <v>0.88507051467649456</v>
      </c>
      <c r="H1376" s="152"/>
      <c r="I1376" s="151">
        <f t="shared" si="222"/>
        <v>228681178650</v>
      </c>
      <c r="J1376" s="152">
        <f>SUM('[1]gastos ctas'!J1376+[2]gctas!J1376+[6]ct!J1376)</f>
        <v>0</v>
      </c>
      <c r="K1376" s="25">
        <f t="shared" si="228"/>
        <v>0</v>
      </c>
      <c r="L1376" s="150">
        <f t="shared" si="224"/>
        <v>0</v>
      </c>
      <c r="M1376" s="25">
        <f t="shared" si="229"/>
        <v>0</v>
      </c>
      <c r="N1376" s="152">
        <f>SUM('[1]gastos ctas'!N1376+[2]gctas!N1376+[6]ct!N1376)</f>
        <v>0</v>
      </c>
      <c r="O1376" s="25">
        <f t="shared" si="230"/>
        <v>0</v>
      </c>
      <c r="P1376" s="151">
        <f t="shared" si="223"/>
        <v>228681178650</v>
      </c>
      <c r="R1376" s="152">
        <f>SUM('[1]gastos ctas'!E1376+[2]gctas!E1376+[6]ct!E1376)</f>
        <v>0</v>
      </c>
      <c r="S1376" s="191">
        <f t="shared" si="226"/>
        <v>0</v>
      </c>
    </row>
    <row r="1377" spans="1:19" ht="16.5" thickBot="1" x14ac:dyDescent="0.3">
      <c r="A1377" s="182"/>
      <c r="B1377" s="183" t="s">
        <v>410</v>
      </c>
      <c r="C1377" s="184"/>
      <c r="D1377" s="185">
        <f>SUM(D8+D1376)</f>
        <v>26012949240979</v>
      </c>
      <c r="E1377" s="185">
        <f>SUM(E8+E1376)</f>
        <v>-175326717356</v>
      </c>
      <c r="F1377" s="186">
        <f>SUM(D1377+E1377)</f>
        <v>25837622523623</v>
      </c>
      <c r="G1377" s="48">
        <f>IF(OR(F1377=0,F$7=0),0,F1377/F$7)*100</f>
        <v>100</v>
      </c>
      <c r="H1377" s="185">
        <f>SUM(H8+H1376)</f>
        <v>0</v>
      </c>
      <c r="I1377" s="187">
        <f>SUM(F1377-H1377)</f>
        <v>25837622523623</v>
      </c>
      <c r="J1377" s="185">
        <f>SUM(J8+J1376)</f>
        <v>2625134497476</v>
      </c>
      <c r="K1377" s="48">
        <f>IF(OR(J1377=0,F1377=0),0,J1377/F1377)*100</f>
        <v>10.160124040344169</v>
      </c>
      <c r="L1377" s="186">
        <f>SUM(N1377-J1377)</f>
        <v>3569538525814</v>
      </c>
      <c r="M1377" s="48">
        <f>IF(OR(L1377=0,F1377=0),0,L1377/F1377)*100</f>
        <v>13.815274693135631</v>
      </c>
      <c r="N1377" s="185">
        <f>SUM(N8+N1376)</f>
        <v>6194673023290</v>
      </c>
      <c r="O1377" s="48">
        <f>IF(OR(N1377=0,F1377=0),0,N1377/F1377)*100</f>
        <v>23.9753987334798</v>
      </c>
      <c r="P1377" s="187">
        <f>SUM(F1377-N1377)</f>
        <v>19642949500333</v>
      </c>
      <c r="Q1377" s="181"/>
      <c r="R1377" s="152">
        <f>SUM('[1]gastos ctas'!E1377+[2]gctas!E1377+[6]ct!E1377)</f>
        <v>-175326717356</v>
      </c>
      <c r="S1377" s="191">
        <f t="shared" si="226"/>
        <v>0</v>
      </c>
    </row>
    <row r="1379" spans="1:19" x14ac:dyDescent="0.25">
      <c r="D1379" s="189">
        <f>SUM('ing ctas'!C7)</f>
        <v>26012949240979</v>
      </c>
      <c r="E1379" s="189">
        <f>SUM('ing ctas'!D7)</f>
        <v>-175326717356</v>
      </c>
      <c r="F1379" s="189">
        <f>SUM('ing ctas'!E7)</f>
        <v>25837622523623</v>
      </c>
      <c r="J1379" s="189"/>
      <c r="K1379" s="190"/>
      <c r="L1379" s="189"/>
      <c r="M1379" s="190"/>
      <c r="N1379" s="189"/>
    </row>
    <row r="1380" spans="1:19" x14ac:dyDescent="0.25">
      <c r="D1380" s="189">
        <f>+D1377-D1379</f>
        <v>0</v>
      </c>
      <c r="E1380" s="189">
        <f t="shared" ref="E1380:F1380" si="234">+E1377-E1379</f>
        <v>0</v>
      </c>
      <c r="F1380" s="189">
        <f t="shared" si="234"/>
        <v>0</v>
      </c>
      <c r="G1380" s="190"/>
      <c r="H1380" s="190"/>
      <c r="I1380" s="190"/>
      <c r="J1380" s="189"/>
      <c r="K1380" s="190"/>
      <c r="L1380" s="190"/>
      <c r="M1380" s="190"/>
      <c r="N1380" s="189"/>
      <c r="O1380" s="190"/>
    </row>
    <row r="1381" spans="1:19" x14ac:dyDescent="0.25">
      <c r="D1381" s="189"/>
      <c r="E1381" s="190"/>
      <c r="F1381" s="189"/>
      <c r="G1381" s="190"/>
      <c r="H1381" s="189"/>
      <c r="I1381" s="189"/>
      <c r="J1381" s="189"/>
      <c r="K1381" s="190"/>
      <c r="L1381" s="189"/>
      <c r="M1381" s="190"/>
      <c r="N1381" s="189"/>
      <c r="O1381" s="190"/>
    </row>
    <row r="1382" spans="1:19" x14ac:dyDescent="0.25">
      <c r="D1382" s="189"/>
      <c r="E1382" s="190"/>
      <c r="F1382" s="189"/>
      <c r="G1382" s="190"/>
      <c r="H1382" s="190"/>
      <c r="I1382" s="190"/>
      <c r="J1382" s="190"/>
      <c r="K1382" s="190"/>
      <c r="L1382" s="190"/>
      <c r="M1382" s="190"/>
      <c r="N1382" s="190"/>
      <c r="O1382" s="190"/>
    </row>
    <row r="1384" spans="1:19" x14ac:dyDescent="0.25">
      <c r="F1384" s="191"/>
    </row>
  </sheetData>
  <mergeCells count="11">
    <mergeCell ref="D4:P4"/>
    <mergeCell ref="D1:P1"/>
    <mergeCell ref="A2:B2"/>
    <mergeCell ref="D2:P2"/>
    <mergeCell ref="A3:B3"/>
    <mergeCell ref="D3:P3"/>
    <mergeCell ref="A5:B5"/>
    <mergeCell ref="C5:C6"/>
    <mergeCell ref="D5:I5"/>
    <mergeCell ref="J5:O5"/>
    <mergeCell ref="P5:P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O91"/>
  <sheetViews>
    <sheetView workbookViewId="0">
      <pane xSplit="1" ySplit="6" topLeftCell="BD83" activePane="bottomRight" state="frozen"/>
      <selection pane="topRight" activeCell="B1" sqref="B1"/>
      <selection pane="bottomLeft" activeCell="A4" sqref="A4"/>
      <selection pane="bottomRight" activeCell="BD94" sqref="BD94"/>
    </sheetView>
  </sheetViews>
  <sheetFormatPr baseColWidth="10" defaultRowHeight="15.75" x14ac:dyDescent="0.25"/>
  <cols>
    <col min="1" max="1" width="27.375" bestFit="1" customWidth="1"/>
    <col min="2" max="2" width="14.25" customWidth="1"/>
    <col min="3" max="3" width="11" customWidth="1"/>
    <col min="4" max="4" width="14.25" customWidth="1"/>
    <col min="5" max="5" width="6" customWidth="1"/>
    <col min="6" max="6" width="12.875" customWidth="1"/>
    <col min="7" max="7" width="6.625" customWidth="1"/>
    <col min="8" max="8" width="12.875" customWidth="1"/>
    <col min="9" max="9" width="6.625" customWidth="1"/>
    <col min="10" max="10" width="12.875" customWidth="1"/>
    <col min="11" max="11" width="6.625" customWidth="1"/>
    <col min="12" max="12" width="14.25" bestFit="1" customWidth="1"/>
    <col min="13" max="13" width="11" customWidth="1"/>
    <col min="14" max="14" width="14.25" bestFit="1" customWidth="1"/>
    <col min="15" max="15" width="6" bestFit="1" customWidth="1"/>
    <col min="16" max="16" width="12.875" bestFit="1" customWidth="1"/>
    <col min="17" max="17" width="5.5" bestFit="1" customWidth="1"/>
    <col min="18" max="18" width="12.875" bestFit="1" customWidth="1"/>
    <col min="19" max="19" width="5.5" bestFit="1" customWidth="1"/>
    <col min="20" max="20" width="12.875" bestFit="1" customWidth="1"/>
    <col min="21" max="21" width="5.5" bestFit="1" customWidth="1"/>
    <col min="22" max="22" width="12.875" customWidth="1"/>
    <col min="23" max="23" width="11" customWidth="1"/>
    <col min="24" max="24" width="12.875" customWidth="1"/>
    <col min="25" max="25" width="6" customWidth="1"/>
    <col min="26" max="26" width="12" customWidth="1"/>
    <col min="27" max="27" width="6.625" customWidth="1"/>
    <col min="28" max="28" width="12" bestFit="1" customWidth="1"/>
    <col min="29" max="29" width="5.5" customWidth="1"/>
    <col min="30" max="30" width="12" customWidth="1"/>
    <col min="31" max="31" width="6.625" customWidth="1"/>
    <col min="32" max="32" width="15.125" customWidth="1"/>
    <col min="33" max="33" width="13.375" bestFit="1" customWidth="1"/>
    <col min="34" max="34" width="15.125" customWidth="1"/>
    <col min="35" max="35" width="11" customWidth="1"/>
    <col min="36" max="36" width="14.25" bestFit="1" customWidth="1"/>
    <col min="37" max="37" width="11" customWidth="1"/>
    <col min="38" max="38" width="14.25" customWidth="1"/>
    <col min="39" max="39" width="11" customWidth="1"/>
    <col min="40" max="40" width="14.25" customWidth="1"/>
    <col min="41" max="41" width="11" customWidth="1"/>
    <col min="42" max="42" width="16.25" customWidth="1"/>
    <col min="43" max="43" width="17.375" customWidth="1"/>
    <col min="44" max="44" width="16.875" customWidth="1"/>
    <col min="45" max="45" width="6" customWidth="1"/>
    <col min="46" max="46" width="15.5" customWidth="1"/>
    <col min="47" max="47" width="5.5" customWidth="1"/>
    <col min="48" max="48" width="14.25" customWidth="1"/>
    <col min="49" max="49" width="5.5" customWidth="1"/>
    <col min="50" max="50" width="15.5" customWidth="1"/>
    <col min="51" max="51" width="5.5" bestFit="1" customWidth="1"/>
    <col min="52" max="52" width="14.625" bestFit="1" customWidth="1"/>
    <col min="53" max="53" width="11" customWidth="1"/>
    <col min="54" max="54" width="12.875" bestFit="1" customWidth="1"/>
    <col min="55" max="55" width="11" customWidth="1"/>
    <col min="56" max="56" width="15.125" customWidth="1"/>
    <col min="57" max="57" width="13.375" bestFit="1" customWidth="1"/>
    <col min="58" max="58" width="15.125" customWidth="1"/>
    <col min="59" max="59" width="6" customWidth="1"/>
    <col min="60" max="60" width="14.25" customWidth="1"/>
    <col min="61" max="61" width="6.625" customWidth="1"/>
    <col min="62" max="62" width="14.25" customWidth="1"/>
    <col min="63" max="63" width="6.625" customWidth="1"/>
    <col min="64" max="64" width="14.25" customWidth="1"/>
    <col min="65" max="65" width="6.625" customWidth="1"/>
    <col min="66" max="66" width="15.125" customWidth="1"/>
  </cols>
  <sheetData>
    <row r="3" spans="1:67" ht="16.5" thickBot="1" x14ac:dyDescent="0.3"/>
    <row r="4" spans="1:67" x14ac:dyDescent="0.25">
      <c r="A4" s="203"/>
      <c r="B4" s="230" t="s">
        <v>1265</v>
      </c>
      <c r="C4" s="231"/>
      <c r="D4" s="231"/>
      <c r="E4" s="231"/>
      <c r="F4" s="231"/>
      <c r="G4" s="231"/>
      <c r="H4" s="231"/>
      <c r="I4" s="231"/>
      <c r="J4" s="231"/>
      <c r="K4" s="232"/>
      <c r="L4" s="230" t="s">
        <v>1266</v>
      </c>
      <c r="M4" s="231"/>
      <c r="N4" s="231"/>
      <c r="O4" s="231"/>
      <c r="P4" s="231"/>
      <c r="Q4" s="231"/>
      <c r="R4" s="231"/>
      <c r="S4" s="231"/>
      <c r="T4" s="231"/>
      <c r="U4" s="232"/>
      <c r="V4" s="230" t="s">
        <v>1267</v>
      </c>
      <c r="W4" s="231"/>
      <c r="X4" s="231"/>
      <c r="Y4" s="231"/>
      <c r="Z4" s="231"/>
      <c r="AA4" s="231"/>
      <c r="AB4" s="231"/>
      <c r="AC4" s="231"/>
      <c r="AD4" s="231"/>
      <c r="AE4" s="232"/>
      <c r="AF4" s="230" t="s">
        <v>681</v>
      </c>
      <c r="AG4" s="231"/>
      <c r="AH4" s="231"/>
      <c r="AI4" s="231"/>
      <c r="AJ4" s="231"/>
      <c r="AK4" s="231"/>
      <c r="AL4" s="231"/>
      <c r="AM4" s="231"/>
      <c r="AN4" s="231"/>
      <c r="AO4" s="232"/>
      <c r="AP4" s="230" t="s">
        <v>1268</v>
      </c>
      <c r="AQ4" s="231"/>
      <c r="AR4" s="231"/>
      <c r="AS4" s="231"/>
      <c r="AT4" s="231"/>
      <c r="AU4" s="231"/>
      <c r="AV4" s="231"/>
      <c r="AW4" s="231"/>
      <c r="AX4" s="231"/>
      <c r="AY4" s="232"/>
      <c r="AZ4" s="230" t="s">
        <v>1269</v>
      </c>
      <c r="BA4" s="231"/>
      <c r="BB4" s="231"/>
      <c r="BC4" s="232"/>
      <c r="BD4" s="230" t="s">
        <v>1270</v>
      </c>
      <c r="BE4" s="231"/>
      <c r="BF4" s="231"/>
      <c r="BG4" s="231"/>
      <c r="BH4" s="231"/>
      <c r="BI4" s="231"/>
      <c r="BJ4" s="231"/>
      <c r="BK4" s="231"/>
      <c r="BL4" s="231"/>
      <c r="BM4" s="231"/>
      <c r="BN4" s="232"/>
      <c r="BO4" s="49"/>
    </row>
    <row r="5" spans="1:67" x14ac:dyDescent="0.25">
      <c r="A5" s="204"/>
      <c r="B5" s="233" t="s">
        <v>1271</v>
      </c>
      <c r="C5" s="234"/>
      <c r="D5" s="234"/>
      <c r="E5" s="234"/>
      <c r="F5" s="234" t="s">
        <v>329</v>
      </c>
      <c r="G5" s="234"/>
      <c r="H5" s="234"/>
      <c r="I5" s="234"/>
      <c r="J5" s="234"/>
      <c r="K5" s="235"/>
      <c r="L5" s="233" t="s">
        <v>1271</v>
      </c>
      <c r="M5" s="234"/>
      <c r="N5" s="234"/>
      <c r="O5" s="234"/>
      <c r="P5" s="234" t="s">
        <v>329</v>
      </c>
      <c r="Q5" s="234"/>
      <c r="R5" s="234"/>
      <c r="S5" s="234"/>
      <c r="T5" s="234"/>
      <c r="U5" s="235"/>
      <c r="V5" s="233" t="s">
        <v>1271</v>
      </c>
      <c r="W5" s="234"/>
      <c r="X5" s="234"/>
      <c r="Y5" s="234"/>
      <c r="Z5" s="234" t="s">
        <v>329</v>
      </c>
      <c r="AA5" s="234"/>
      <c r="AB5" s="234"/>
      <c r="AC5" s="234"/>
      <c r="AD5" s="234"/>
      <c r="AE5" s="235"/>
      <c r="AF5" s="233" t="s">
        <v>1271</v>
      </c>
      <c r="AG5" s="234"/>
      <c r="AH5" s="234"/>
      <c r="AI5" s="234"/>
      <c r="AJ5" s="234" t="s">
        <v>329</v>
      </c>
      <c r="AK5" s="234"/>
      <c r="AL5" s="234"/>
      <c r="AM5" s="234"/>
      <c r="AN5" s="234"/>
      <c r="AO5" s="235"/>
      <c r="AP5" s="233" t="s">
        <v>1271</v>
      </c>
      <c r="AQ5" s="234"/>
      <c r="AR5" s="234"/>
      <c r="AS5" s="234"/>
      <c r="AT5" s="234" t="s">
        <v>329</v>
      </c>
      <c r="AU5" s="234"/>
      <c r="AV5" s="234"/>
      <c r="AW5" s="234"/>
      <c r="AX5" s="234"/>
      <c r="AY5" s="235"/>
      <c r="AZ5" s="233" t="s">
        <v>1271</v>
      </c>
      <c r="BA5" s="234"/>
      <c r="BB5" s="234"/>
      <c r="BC5" s="235"/>
      <c r="BD5" s="233" t="s">
        <v>1271</v>
      </c>
      <c r="BE5" s="234"/>
      <c r="BF5" s="234"/>
      <c r="BG5" s="234"/>
      <c r="BH5" s="234" t="s">
        <v>329</v>
      </c>
      <c r="BI5" s="234"/>
      <c r="BJ5" s="234"/>
      <c r="BK5" s="234"/>
      <c r="BL5" s="234"/>
      <c r="BM5" s="234"/>
      <c r="BN5" s="235"/>
      <c r="BO5" s="49"/>
    </row>
    <row r="6" spans="1:67" ht="39.75" thickBot="1" x14ac:dyDescent="0.3">
      <c r="A6" s="205" t="s">
        <v>330</v>
      </c>
      <c r="B6" s="198" t="s">
        <v>331</v>
      </c>
      <c r="C6" s="192" t="s">
        <v>1272</v>
      </c>
      <c r="D6" s="192" t="s">
        <v>333</v>
      </c>
      <c r="E6" s="192" t="s">
        <v>1273</v>
      </c>
      <c r="F6" s="192" t="s">
        <v>1274</v>
      </c>
      <c r="G6" s="192" t="s">
        <v>336</v>
      </c>
      <c r="H6" s="193" t="s">
        <v>1275</v>
      </c>
      <c r="I6" s="192" t="s">
        <v>336</v>
      </c>
      <c r="J6" s="192" t="s">
        <v>1276</v>
      </c>
      <c r="K6" s="194" t="s">
        <v>336</v>
      </c>
      <c r="L6" s="195" t="s">
        <v>331</v>
      </c>
      <c r="M6" s="193" t="s">
        <v>1277</v>
      </c>
      <c r="N6" s="193" t="s">
        <v>1278</v>
      </c>
      <c r="O6" s="193" t="s">
        <v>1273</v>
      </c>
      <c r="P6" s="193" t="s">
        <v>1274</v>
      </c>
      <c r="Q6" s="193" t="s">
        <v>1279</v>
      </c>
      <c r="R6" s="196" t="s">
        <v>1275</v>
      </c>
      <c r="S6" s="193" t="s">
        <v>1279</v>
      </c>
      <c r="T6" s="196" t="s">
        <v>1280</v>
      </c>
      <c r="U6" s="197" t="s">
        <v>1279</v>
      </c>
      <c r="V6" s="198" t="s">
        <v>331</v>
      </c>
      <c r="W6" s="192" t="s">
        <v>1272</v>
      </c>
      <c r="X6" s="192" t="s">
        <v>333</v>
      </c>
      <c r="Y6" s="192" t="s">
        <v>1273</v>
      </c>
      <c r="Z6" s="192" t="s">
        <v>1274</v>
      </c>
      <c r="AA6" s="192" t="s">
        <v>336</v>
      </c>
      <c r="AB6" s="193" t="s">
        <v>1275</v>
      </c>
      <c r="AC6" s="192" t="s">
        <v>1279</v>
      </c>
      <c r="AD6" s="192" t="s">
        <v>1276</v>
      </c>
      <c r="AE6" s="194" t="s">
        <v>336</v>
      </c>
      <c r="AF6" s="198" t="s">
        <v>331</v>
      </c>
      <c r="AG6" s="192" t="s">
        <v>1272</v>
      </c>
      <c r="AH6" s="192" t="s">
        <v>333</v>
      </c>
      <c r="AI6" s="192" t="s">
        <v>1273</v>
      </c>
      <c r="AJ6" s="192" t="s">
        <v>1274</v>
      </c>
      <c r="AK6" s="192" t="s">
        <v>1279</v>
      </c>
      <c r="AL6" s="193" t="s">
        <v>1275</v>
      </c>
      <c r="AM6" s="192" t="s">
        <v>1279</v>
      </c>
      <c r="AN6" s="192" t="s">
        <v>1276</v>
      </c>
      <c r="AO6" s="194" t="s">
        <v>1279</v>
      </c>
      <c r="AP6" s="195" t="s">
        <v>331</v>
      </c>
      <c r="AQ6" s="193" t="s">
        <v>1277</v>
      </c>
      <c r="AR6" s="193" t="s">
        <v>1278</v>
      </c>
      <c r="AS6" s="193" t="s">
        <v>1273</v>
      </c>
      <c r="AT6" s="193" t="s">
        <v>1274</v>
      </c>
      <c r="AU6" s="193" t="s">
        <v>1279</v>
      </c>
      <c r="AV6" s="196" t="s">
        <v>1275</v>
      </c>
      <c r="AW6" s="193" t="s">
        <v>1279</v>
      </c>
      <c r="AX6" s="196" t="s">
        <v>1280</v>
      </c>
      <c r="AY6" s="197" t="s">
        <v>1279</v>
      </c>
      <c r="AZ6" s="195" t="s">
        <v>331</v>
      </c>
      <c r="BA6" s="193" t="s">
        <v>1277</v>
      </c>
      <c r="BB6" s="193" t="s">
        <v>1278</v>
      </c>
      <c r="BC6" s="197" t="s">
        <v>1273</v>
      </c>
      <c r="BD6" s="198" t="s">
        <v>331</v>
      </c>
      <c r="BE6" s="192" t="s">
        <v>1272</v>
      </c>
      <c r="BF6" s="192" t="s">
        <v>333</v>
      </c>
      <c r="BG6" s="192" t="s">
        <v>1273</v>
      </c>
      <c r="BH6" s="192" t="s">
        <v>1274</v>
      </c>
      <c r="BI6" s="192" t="s">
        <v>336</v>
      </c>
      <c r="BJ6" s="193" t="s">
        <v>1275</v>
      </c>
      <c r="BK6" s="192" t="s">
        <v>336</v>
      </c>
      <c r="BL6" s="192" t="s">
        <v>1276</v>
      </c>
      <c r="BM6" s="192" t="s">
        <v>336</v>
      </c>
      <c r="BN6" s="194" t="s">
        <v>337</v>
      </c>
      <c r="BO6" s="123"/>
    </row>
    <row r="7" spans="1:67" x14ac:dyDescent="0.25">
      <c r="A7" s="103" t="s">
        <v>1281</v>
      </c>
      <c r="B7" s="104">
        <f>SUM([7]con!D$9)</f>
        <v>55158327000</v>
      </c>
      <c r="C7" s="60">
        <f>SUM([7]con!E$9)</f>
        <v>0</v>
      </c>
      <c r="D7" s="60">
        <f>SUM(B7:C7)</f>
        <v>55158327000</v>
      </c>
      <c r="E7" s="61">
        <f t="shared" ref="E7:E38" si="0">IF(OR(D7=0,D$89=0),0,(D7/D$89)*100)</f>
        <v>1.5601970480176153</v>
      </c>
      <c r="F7" s="60">
        <f>SUM([7]con!J$9)</f>
        <v>11883921492</v>
      </c>
      <c r="G7" s="61">
        <f>IF(OR(F7=0,D7=0),0,(F7/D7)*100)</f>
        <v>21.545108668723763</v>
      </c>
      <c r="H7" s="60">
        <f>SUM(J7-F7)</f>
        <v>0</v>
      </c>
      <c r="I7" s="61">
        <f>IF(OR(H7=0,D7=0),0,(H7/D7)*100)</f>
        <v>0</v>
      </c>
      <c r="J7" s="60">
        <f>SUM([7]con!N$9)</f>
        <v>11883921492</v>
      </c>
      <c r="K7" s="71">
        <f>IF(OR(J7=0,D7=0),0,(J7/D7)*100)</f>
        <v>21.545108668723763</v>
      </c>
      <c r="L7" s="104"/>
      <c r="M7" s="60"/>
      <c r="N7" s="60">
        <f>SUM(L7:M7)</f>
        <v>0</v>
      </c>
      <c r="O7" s="61">
        <f t="shared" ref="O7:O38" si="1">IF(OR(N7=0,N$89=0),0,(N7/N$89)*100)</f>
        <v>0</v>
      </c>
      <c r="P7" s="60"/>
      <c r="Q7" s="61">
        <f>IF(OR(P7=0,N7=0),0,(P7/N7)*100)</f>
        <v>0</v>
      </c>
      <c r="R7" s="60">
        <f>SUM(T7-P7)</f>
        <v>0</v>
      </c>
      <c r="S7" s="61">
        <f>IF(OR(R7=0,N7=0),0,(R7/N7)*100)</f>
        <v>0</v>
      </c>
      <c r="T7" s="60"/>
      <c r="U7" s="71">
        <f>IF(OR(T7=0,N7=0),0,(T7/N7)*100)</f>
        <v>0</v>
      </c>
      <c r="V7" s="104"/>
      <c r="W7" s="60"/>
      <c r="X7" s="60">
        <f>SUM(V7:W7)</f>
        <v>0</v>
      </c>
      <c r="Y7" s="61">
        <f t="shared" ref="Y7:Y38" si="2">IF(OR(X7=0,X$89=0),0,(X7/X$89)*100)</f>
        <v>0</v>
      </c>
      <c r="Z7" s="60"/>
      <c r="AA7" s="61">
        <f>IF(OR(Z7=0,X7=0),0,(Z7/X7)*100)</f>
        <v>0</v>
      </c>
      <c r="AB7" s="60">
        <f>SUM(AD7-Z7)</f>
        <v>0</v>
      </c>
      <c r="AC7" s="61">
        <f>IF(OR(AB7=0,X7=0),0,(AB7/X7)*100)</f>
        <v>0</v>
      </c>
      <c r="AD7" s="60"/>
      <c r="AE7" s="71">
        <f>IF(OR(AD7=0,X7=0),0,(AD7/X7)*100)</f>
        <v>0</v>
      </c>
      <c r="AF7" s="104">
        <f>SUM([7]con!D$395)</f>
        <v>0</v>
      </c>
      <c r="AG7" s="60">
        <f>SUM([7]con!E$395)</f>
        <v>0</v>
      </c>
      <c r="AH7" s="60">
        <f>SUM(AF7:AG7)</f>
        <v>0</v>
      </c>
      <c r="AI7" s="61">
        <f t="shared" ref="AI7:AI38" si="3">IF(OR(AH7=0,AH$89=0),0,(AH7/AH$89)*100)</f>
        <v>0</v>
      </c>
      <c r="AJ7" s="60">
        <f>SUM([7]con!J$395)</f>
        <v>0</v>
      </c>
      <c r="AK7" s="61">
        <f>IF(OR(AJ7=0,AH7=0),0,(AJ7/AH7)*100)</f>
        <v>0</v>
      </c>
      <c r="AL7" s="60">
        <f>SUM(AN7-AJ7)</f>
        <v>0</v>
      </c>
      <c r="AM7" s="61">
        <f>IF(OR(AL7=0,AH7=0),0,(AL7/AH7)*100)</f>
        <v>0</v>
      </c>
      <c r="AN7" s="60">
        <f>SUM([7]con!N$395)</f>
        <v>0</v>
      </c>
      <c r="AO7" s="71">
        <f>IF(OR(AN7=0,AH7=0),0,(AN7/AH7)*100)</f>
        <v>0</v>
      </c>
      <c r="AP7" s="104">
        <f t="shared" ref="AP7:AQ11" si="4">SUM(B7+L7+V7+AF7)</f>
        <v>55158327000</v>
      </c>
      <c r="AQ7" s="60">
        <f t="shared" si="4"/>
        <v>0</v>
      </c>
      <c r="AR7" s="60">
        <f t="shared" ref="AR7:AR11" si="5">SUM(AP7:AQ7)</f>
        <v>55158327000</v>
      </c>
      <c r="AS7" s="61">
        <f t="shared" ref="AS7:AS38" si="6">IF(OR(AR7=0,AR$89=0),0,(AR7/AR$89)*100)</f>
        <v>0.21538698635360617</v>
      </c>
      <c r="AT7" s="60">
        <f t="shared" ref="AT7:AT11" si="7">SUM(F7+P7+Z7+AJ7)</f>
        <v>11883921492</v>
      </c>
      <c r="AU7" s="61">
        <f t="shared" ref="AU7:AU11" si="8">IF(OR(AT7=0,AR7=0),0,(AT7/AR7)*100)</f>
        <v>21.545108668723763</v>
      </c>
      <c r="AV7" s="60">
        <f t="shared" ref="AV7:AV11" si="9">SUM(AX7-AT7)</f>
        <v>0</v>
      </c>
      <c r="AW7" s="61">
        <f t="shared" ref="AW7:AW11" si="10">IF(OR(AV7=0,AR7=0),0,(AV7/AR7)*100)</f>
        <v>0</v>
      </c>
      <c r="AX7" s="60">
        <f t="shared" ref="AX7:AX11" si="11">SUM(J7+T7+AD7+AN7)</f>
        <v>11883921492</v>
      </c>
      <c r="AY7" s="71">
        <f t="shared" ref="AY7:AY70" si="12">IF(OR(AX7=0,AR7=0),0,(AX7/AR7)*100)</f>
        <v>21.545108668723763</v>
      </c>
      <c r="AZ7" s="104"/>
      <c r="BA7" s="61"/>
      <c r="BB7" s="60"/>
      <c r="BC7" s="71">
        <f>IF(OR(BB7=0,AV7=0),0,(BB7/AV7)*100)</f>
        <v>0</v>
      </c>
      <c r="BD7" s="104">
        <f t="shared" ref="BD7:BE11" si="13">SUM(AP7+AZ7)</f>
        <v>55158327000</v>
      </c>
      <c r="BE7" s="60">
        <f t="shared" si="13"/>
        <v>0</v>
      </c>
      <c r="BF7" s="60">
        <f t="shared" ref="BF7:BF11" si="14">SUM(BD7:BE7)</f>
        <v>55158327000</v>
      </c>
      <c r="BG7" s="61">
        <f t="shared" ref="BG7:BG38" si="15">IF(OR(BF7=0,BF$89=0),0,(BF7/BF$89)*100)</f>
        <v>0.21348065964494012</v>
      </c>
      <c r="BH7" s="60">
        <f t="shared" ref="BH7:BH11" si="16">SUM(AT7)</f>
        <v>11883921492</v>
      </c>
      <c r="BI7" s="61">
        <f t="shared" ref="BI7:BI70" si="17">IF(OR(BH7=0,BF7=0),0,(BH7/BF7)*100)</f>
        <v>21.545108668723763</v>
      </c>
      <c r="BJ7" s="60">
        <f t="shared" ref="BJ7:BJ64" si="18">SUM(BL7-BH7)</f>
        <v>0</v>
      </c>
      <c r="BK7" s="61">
        <f t="shared" ref="BK7:BK70" si="19">IF(OR(BJ7=0,BF7=0),0,(BJ7/BF7)*100)</f>
        <v>0</v>
      </c>
      <c r="BL7" s="60">
        <f t="shared" ref="BL7:BL11" si="20">SUM(AX7)</f>
        <v>11883921492</v>
      </c>
      <c r="BM7" s="61">
        <f t="shared" ref="BM7:BM70" si="21">IF(OR(BL7=0,BF7=0),0,(BL7/BF7)*100)</f>
        <v>21.545108668723763</v>
      </c>
      <c r="BN7" s="62">
        <f t="shared" ref="BN7:BN11" si="22">SUM(BF7-BL7)</f>
        <v>43274405508</v>
      </c>
      <c r="BO7" s="52"/>
    </row>
    <row r="8" spans="1:67" x14ac:dyDescent="0.25">
      <c r="A8" s="92" t="s">
        <v>1282</v>
      </c>
      <c r="B8" s="83">
        <f>SUM([7]per!D$9)</f>
        <v>103185371000</v>
      </c>
      <c r="C8" s="63">
        <f>SUM([7]per!E$9)</f>
        <v>0</v>
      </c>
      <c r="D8" s="63">
        <f>SUM(B8:C8)</f>
        <v>103185371000</v>
      </c>
      <c r="E8" s="64">
        <f t="shared" si="0"/>
        <v>2.9186800976179437</v>
      </c>
      <c r="F8" s="63">
        <f>SUM([7]per!J$9)</f>
        <v>17027455251</v>
      </c>
      <c r="G8" s="64">
        <f t="shared" ref="G8:G71" si="23">IF(OR(F8=0,D8=0),0,(F8/D8)*100)</f>
        <v>16.501811338159552</v>
      </c>
      <c r="H8" s="63">
        <f t="shared" ref="H8:H64" si="24">SUM(J8-F8)</f>
        <v>8593391880</v>
      </c>
      <c r="I8" s="64">
        <f t="shared" ref="I8:I71" si="25">IF(OR(H8=0,D8=0),0,(H8/D8)*100)</f>
        <v>8.3281106582443734</v>
      </c>
      <c r="J8" s="63">
        <f>SUM([7]per!N$9)</f>
        <v>25620847131</v>
      </c>
      <c r="K8" s="65">
        <f t="shared" ref="K8:K71" si="26">IF(OR(J8=0,D8=0),0,(J8/D8)*100)</f>
        <v>24.829921996403929</v>
      </c>
      <c r="L8" s="83"/>
      <c r="M8" s="63"/>
      <c r="N8" s="63">
        <f>SUM(L8:M8)</f>
        <v>0</v>
      </c>
      <c r="O8" s="64">
        <f t="shared" si="1"/>
        <v>0</v>
      </c>
      <c r="P8" s="63"/>
      <c r="Q8" s="64">
        <f t="shared" ref="Q8:Q71" si="27">IF(OR(P8=0,N8=0),0,(P8/N8)*100)</f>
        <v>0</v>
      </c>
      <c r="R8" s="63">
        <f t="shared" ref="R8:R64" si="28">SUM(T8-P8)</f>
        <v>0</v>
      </c>
      <c r="S8" s="64">
        <f t="shared" ref="S8:S71" si="29">IF(OR(R8=0,N8=0),0,(R8/N8)*100)</f>
        <v>0</v>
      </c>
      <c r="T8" s="63"/>
      <c r="U8" s="65">
        <f t="shared" ref="U8:U71" si="30">IF(OR(T8=0,N8=0),0,(T8/N8)*100)</f>
        <v>0</v>
      </c>
      <c r="V8" s="83"/>
      <c r="W8" s="63"/>
      <c r="X8" s="63">
        <f>SUM(V8:W8)</f>
        <v>0</v>
      </c>
      <c r="Y8" s="64">
        <f t="shared" si="2"/>
        <v>0</v>
      </c>
      <c r="Z8" s="63"/>
      <c r="AA8" s="64">
        <f t="shared" ref="AA8:AA71" si="31">IF(OR(Z8=0,X8=0),0,(Z8/X8)*100)</f>
        <v>0</v>
      </c>
      <c r="AB8" s="63">
        <f t="shared" ref="AB8:AB64" si="32">SUM(AD8-Z8)</f>
        <v>0</v>
      </c>
      <c r="AC8" s="64">
        <f t="shared" ref="AC8:AC71" si="33">IF(OR(AB8=0,X8=0),0,(AB8/X8)*100)</f>
        <v>0</v>
      </c>
      <c r="AD8" s="63"/>
      <c r="AE8" s="65">
        <f t="shared" ref="AE8:AE71" si="34">IF(OR(AD8=0,X8=0),0,(AD8/X8)*100)</f>
        <v>0</v>
      </c>
      <c r="AF8" s="83">
        <f>SUM([7]per!D$395)</f>
        <v>7000000000</v>
      </c>
      <c r="AG8" s="63">
        <f>SUM([7]per!E$395)</f>
        <v>0</v>
      </c>
      <c r="AH8" s="63">
        <f>SUM(AF8:AG8)</f>
        <v>7000000000</v>
      </c>
      <c r="AI8" s="64">
        <f t="shared" si="3"/>
        <v>3.5586180108743266E-2</v>
      </c>
      <c r="AJ8" s="63">
        <f>SUM([7]per!J$395)</f>
        <v>574336848</v>
      </c>
      <c r="AK8" s="64">
        <f t="shared" ref="AK8:AK71" si="35">IF(OR(AJ8=0,AH8=0),0,(AJ8/AH8)*100)</f>
        <v>8.2048121142857138</v>
      </c>
      <c r="AL8" s="63">
        <f t="shared" ref="AL8:AL64" si="36">SUM(AN8-AJ8)</f>
        <v>2347054681</v>
      </c>
      <c r="AM8" s="64">
        <f t="shared" ref="AM8:AM71" si="37">IF(OR(AL8=0,AH8=0),0,(AL8/AH8)*100)</f>
        <v>33.529352585714285</v>
      </c>
      <c r="AN8" s="63">
        <f>SUM([7]per!N$395)</f>
        <v>2921391529</v>
      </c>
      <c r="AO8" s="65">
        <f t="shared" ref="AO8:AO71" si="38">IF(OR(AN8=0,AH8=0),0,(AN8/AH8)*100)</f>
        <v>41.734164700000001</v>
      </c>
      <c r="AP8" s="83">
        <f t="shared" si="4"/>
        <v>110185371000</v>
      </c>
      <c r="AQ8" s="63">
        <f t="shared" si="4"/>
        <v>0</v>
      </c>
      <c r="AR8" s="63">
        <f t="shared" si="5"/>
        <v>110185371000</v>
      </c>
      <c r="AS8" s="64">
        <f t="shared" si="6"/>
        <v>0.43026132754069984</v>
      </c>
      <c r="AT8" s="63">
        <f t="shared" si="7"/>
        <v>17601792099</v>
      </c>
      <c r="AU8" s="64">
        <f t="shared" si="8"/>
        <v>15.97470874695335</v>
      </c>
      <c r="AV8" s="63">
        <f t="shared" si="9"/>
        <v>10940446561</v>
      </c>
      <c r="AW8" s="64">
        <f t="shared" si="10"/>
        <v>9.9291280337024048</v>
      </c>
      <c r="AX8" s="63">
        <f t="shared" si="11"/>
        <v>28542238660</v>
      </c>
      <c r="AY8" s="65">
        <f t="shared" si="12"/>
        <v>25.903836780655752</v>
      </c>
      <c r="AZ8" s="83"/>
      <c r="BA8" s="64"/>
      <c r="BB8" s="63"/>
      <c r="BC8" s="65">
        <f t="shared" ref="BC8:BC31" si="39">IF(OR(BB8=0,AV8=0),0,(BB8/AV8)*100)</f>
        <v>0</v>
      </c>
      <c r="BD8" s="83">
        <f t="shared" si="13"/>
        <v>110185371000</v>
      </c>
      <c r="BE8" s="63">
        <f t="shared" si="13"/>
        <v>0</v>
      </c>
      <c r="BF8" s="63">
        <f t="shared" si="14"/>
        <v>110185371000</v>
      </c>
      <c r="BG8" s="64">
        <f t="shared" si="15"/>
        <v>0.42645321139458153</v>
      </c>
      <c r="BH8" s="63">
        <f t="shared" si="16"/>
        <v>17601792099</v>
      </c>
      <c r="BI8" s="64">
        <f t="shared" si="17"/>
        <v>15.97470874695335</v>
      </c>
      <c r="BJ8" s="63">
        <f t="shared" si="18"/>
        <v>10940446561</v>
      </c>
      <c r="BK8" s="64">
        <f t="shared" si="19"/>
        <v>9.9291280337024048</v>
      </c>
      <c r="BL8" s="63">
        <f t="shared" si="20"/>
        <v>28542238660</v>
      </c>
      <c r="BM8" s="64">
        <f t="shared" si="21"/>
        <v>25.903836780655752</v>
      </c>
      <c r="BN8" s="66">
        <f t="shared" si="22"/>
        <v>81643132340</v>
      </c>
      <c r="BO8" s="52"/>
    </row>
    <row r="9" spans="1:67" x14ac:dyDescent="0.25">
      <c r="A9" s="92" t="s">
        <v>1283</v>
      </c>
      <c r="B9" s="83">
        <f>SUM([7]alc!D$9)</f>
        <v>75439899000</v>
      </c>
      <c r="C9" s="63">
        <f>SUM([7]alc!E$9)</f>
        <v>0</v>
      </c>
      <c r="D9" s="63">
        <f>SUM(B9:C9)</f>
        <v>75439899000</v>
      </c>
      <c r="E9" s="64">
        <f t="shared" si="0"/>
        <v>2.1338774057187604</v>
      </c>
      <c r="F9" s="63">
        <f>SUM([7]alc!J$9)</f>
        <v>9829315541</v>
      </c>
      <c r="G9" s="64">
        <f t="shared" si="23"/>
        <v>13.029332848125897</v>
      </c>
      <c r="H9" s="63">
        <f t="shared" si="24"/>
        <v>7551967973</v>
      </c>
      <c r="I9" s="64">
        <f t="shared" si="25"/>
        <v>10.010575402546602</v>
      </c>
      <c r="J9" s="63">
        <f>SUM([7]alc!N$9)</f>
        <v>17381283514</v>
      </c>
      <c r="K9" s="65">
        <f t="shared" si="26"/>
        <v>23.0399082506725</v>
      </c>
      <c r="L9" s="83"/>
      <c r="M9" s="63"/>
      <c r="N9" s="63">
        <f>SUM(L9:M9)</f>
        <v>0</v>
      </c>
      <c r="O9" s="64">
        <f t="shared" si="1"/>
        <v>0</v>
      </c>
      <c r="P9" s="63"/>
      <c r="Q9" s="64">
        <f t="shared" si="27"/>
        <v>0</v>
      </c>
      <c r="R9" s="63">
        <f t="shared" si="28"/>
        <v>0</v>
      </c>
      <c r="S9" s="64">
        <f t="shared" si="29"/>
        <v>0</v>
      </c>
      <c r="T9" s="63"/>
      <c r="U9" s="65">
        <f t="shared" si="30"/>
        <v>0</v>
      </c>
      <c r="V9" s="83"/>
      <c r="W9" s="63"/>
      <c r="X9" s="63">
        <f>SUM(V9:W9)</f>
        <v>0</v>
      </c>
      <c r="Y9" s="64">
        <f t="shared" si="2"/>
        <v>0</v>
      </c>
      <c r="Z9" s="63"/>
      <c r="AA9" s="64">
        <f t="shared" si="31"/>
        <v>0</v>
      </c>
      <c r="AB9" s="63">
        <f t="shared" si="32"/>
        <v>0</v>
      </c>
      <c r="AC9" s="64">
        <f t="shared" si="33"/>
        <v>0</v>
      </c>
      <c r="AD9" s="63"/>
      <c r="AE9" s="65">
        <f t="shared" si="34"/>
        <v>0</v>
      </c>
      <c r="AF9" s="83">
        <f>SUM([7]alc!D$395)</f>
        <v>104038000000</v>
      </c>
      <c r="AG9" s="63">
        <f>SUM([7]alc!E$395)</f>
        <v>0</v>
      </c>
      <c r="AH9" s="63">
        <f>SUM(AF9:AG9)</f>
        <v>104038000000</v>
      </c>
      <c r="AI9" s="64">
        <f t="shared" si="3"/>
        <v>0.52890214373620459</v>
      </c>
      <c r="AJ9" s="63">
        <f>SUM([7]alc!J$395)</f>
        <v>3707683004</v>
      </c>
      <c r="AK9" s="64">
        <f t="shared" si="35"/>
        <v>3.5637776620081123</v>
      </c>
      <c r="AL9" s="63">
        <f t="shared" si="36"/>
        <v>27806071655</v>
      </c>
      <c r="AM9" s="64">
        <f t="shared" si="37"/>
        <v>26.726841783771317</v>
      </c>
      <c r="AN9" s="63">
        <f>SUM([7]alc!N$395)</f>
        <v>31513754659</v>
      </c>
      <c r="AO9" s="65">
        <f t="shared" si="38"/>
        <v>30.290619445779427</v>
      </c>
      <c r="AP9" s="83">
        <f t="shared" si="4"/>
        <v>179477899000</v>
      </c>
      <c r="AQ9" s="63">
        <f t="shared" si="4"/>
        <v>0</v>
      </c>
      <c r="AR9" s="63">
        <f t="shared" si="5"/>
        <v>179477899000</v>
      </c>
      <c r="AS9" s="64">
        <f t="shared" si="6"/>
        <v>0.70084075941402113</v>
      </c>
      <c r="AT9" s="63">
        <f t="shared" si="7"/>
        <v>13536998545</v>
      </c>
      <c r="AU9" s="64">
        <f t="shared" si="8"/>
        <v>7.5424320322581897</v>
      </c>
      <c r="AV9" s="63">
        <f t="shared" si="9"/>
        <v>35358039628</v>
      </c>
      <c r="AW9" s="64">
        <f t="shared" si="10"/>
        <v>19.700497846812883</v>
      </c>
      <c r="AX9" s="63">
        <f t="shared" si="11"/>
        <v>48895038173</v>
      </c>
      <c r="AY9" s="65">
        <f t="shared" si="12"/>
        <v>27.24292987907107</v>
      </c>
      <c r="AZ9" s="83"/>
      <c r="BA9" s="64"/>
      <c r="BB9" s="63"/>
      <c r="BC9" s="65">
        <f t="shared" si="39"/>
        <v>0</v>
      </c>
      <c r="BD9" s="83">
        <f t="shared" si="13"/>
        <v>179477899000</v>
      </c>
      <c r="BE9" s="63">
        <f t="shared" si="13"/>
        <v>0</v>
      </c>
      <c r="BF9" s="63">
        <f t="shared" si="14"/>
        <v>179477899000</v>
      </c>
      <c r="BG9" s="64">
        <f t="shared" si="15"/>
        <v>0.6946378244976128</v>
      </c>
      <c r="BH9" s="63">
        <f t="shared" si="16"/>
        <v>13536998545</v>
      </c>
      <c r="BI9" s="64">
        <f t="shared" si="17"/>
        <v>7.5424320322581897</v>
      </c>
      <c r="BJ9" s="63">
        <f t="shared" si="18"/>
        <v>35358039628</v>
      </c>
      <c r="BK9" s="64">
        <f t="shared" si="19"/>
        <v>19.700497846812883</v>
      </c>
      <c r="BL9" s="63">
        <f t="shared" si="20"/>
        <v>48895038173</v>
      </c>
      <c r="BM9" s="64">
        <f t="shared" si="21"/>
        <v>27.24292987907107</v>
      </c>
      <c r="BN9" s="66">
        <f t="shared" si="22"/>
        <v>130582860827</v>
      </c>
      <c r="BO9" s="52"/>
    </row>
    <row r="10" spans="1:67" x14ac:dyDescent="0.25">
      <c r="A10" s="92" t="s">
        <v>1284</v>
      </c>
      <c r="B10" s="83">
        <f>SUM([7]vee!D$9)</f>
        <v>16377989000</v>
      </c>
      <c r="C10" s="63">
        <f>SUM([7]vee!E$9)</f>
        <v>0</v>
      </c>
      <c r="D10" s="63">
        <f>SUM(B10:C10)</f>
        <v>16377989000</v>
      </c>
      <c r="E10" s="64">
        <f t="shared" si="0"/>
        <v>0.46326441500419285</v>
      </c>
      <c r="F10" s="63">
        <f>SUM([7]vee!J$9)</f>
        <v>2089288328</v>
      </c>
      <c r="G10" s="64">
        <f t="shared" si="23"/>
        <v>12.756684157010973</v>
      </c>
      <c r="H10" s="63">
        <f t="shared" si="24"/>
        <v>5526096322</v>
      </c>
      <c r="I10" s="64">
        <f t="shared" si="25"/>
        <v>33.740994220963273</v>
      </c>
      <c r="J10" s="63">
        <f>SUM([7]vee!N$9)</f>
        <v>7615384650</v>
      </c>
      <c r="K10" s="65">
        <f t="shared" si="26"/>
        <v>46.497678377974246</v>
      </c>
      <c r="L10" s="83"/>
      <c r="M10" s="63"/>
      <c r="N10" s="63">
        <f>SUM(L10:M10)</f>
        <v>0</v>
      </c>
      <c r="O10" s="64">
        <f t="shared" si="1"/>
        <v>0</v>
      </c>
      <c r="P10" s="63"/>
      <c r="Q10" s="64">
        <f t="shared" si="27"/>
        <v>0</v>
      </c>
      <c r="R10" s="63">
        <f t="shared" si="28"/>
        <v>0</v>
      </c>
      <c r="S10" s="64">
        <f t="shared" si="29"/>
        <v>0</v>
      </c>
      <c r="T10" s="63"/>
      <c r="U10" s="65">
        <f t="shared" si="30"/>
        <v>0</v>
      </c>
      <c r="V10" s="83"/>
      <c r="W10" s="63"/>
      <c r="X10" s="63">
        <f>SUM(V10:W10)</f>
        <v>0</v>
      </c>
      <c r="Y10" s="64">
        <f t="shared" si="2"/>
        <v>0</v>
      </c>
      <c r="Z10" s="63"/>
      <c r="AA10" s="64">
        <f t="shared" si="31"/>
        <v>0</v>
      </c>
      <c r="AB10" s="63">
        <f t="shared" si="32"/>
        <v>0</v>
      </c>
      <c r="AC10" s="64">
        <f t="shared" si="33"/>
        <v>0</v>
      </c>
      <c r="AD10" s="63"/>
      <c r="AE10" s="65">
        <f t="shared" si="34"/>
        <v>0</v>
      </c>
      <c r="AF10" s="83">
        <f>SUM([7]vee!D$395)</f>
        <v>1187719000</v>
      </c>
      <c r="AG10" s="63">
        <f>SUM([7]vee!E$395)</f>
        <v>0</v>
      </c>
      <c r="AH10" s="63">
        <f>SUM(AF10:AG10)</f>
        <v>1187719000</v>
      </c>
      <c r="AI10" s="64">
        <f t="shared" si="3"/>
        <v>6.0380546075109211E-3</v>
      </c>
      <c r="AJ10" s="63">
        <f>SUM([7]vee!J$395)</f>
        <v>87445167</v>
      </c>
      <c r="AK10" s="64">
        <f t="shared" si="35"/>
        <v>7.3624457468475288</v>
      </c>
      <c r="AL10" s="63">
        <f t="shared" si="36"/>
        <v>767724335</v>
      </c>
      <c r="AM10" s="64">
        <f t="shared" si="37"/>
        <v>64.638549606430473</v>
      </c>
      <c r="AN10" s="63">
        <f>SUM([7]vee!N$395)</f>
        <v>855169502</v>
      </c>
      <c r="AO10" s="65">
        <f t="shared" si="38"/>
        <v>72.000995353278014</v>
      </c>
      <c r="AP10" s="83">
        <f t="shared" si="4"/>
        <v>17565708000</v>
      </c>
      <c r="AQ10" s="63">
        <f t="shared" si="4"/>
        <v>0</v>
      </c>
      <c r="AR10" s="63">
        <f t="shared" si="5"/>
        <v>17565708000</v>
      </c>
      <c r="AS10" s="64">
        <f t="shared" si="6"/>
        <v>6.8592089627508651E-2</v>
      </c>
      <c r="AT10" s="63">
        <f t="shared" si="7"/>
        <v>2176733495</v>
      </c>
      <c r="AU10" s="64">
        <f t="shared" si="8"/>
        <v>12.39194853404144</v>
      </c>
      <c r="AV10" s="63">
        <f t="shared" si="9"/>
        <v>6293820657</v>
      </c>
      <c r="AW10" s="64">
        <f t="shared" si="10"/>
        <v>35.830156444590791</v>
      </c>
      <c r="AX10" s="63">
        <f t="shared" si="11"/>
        <v>8470554152</v>
      </c>
      <c r="AY10" s="65">
        <f t="shared" si="12"/>
        <v>48.222104978632231</v>
      </c>
      <c r="AZ10" s="83"/>
      <c r="BA10" s="64"/>
      <c r="BB10" s="63"/>
      <c r="BC10" s="65">
        <f t="shared" si="39"/>
        <v>0</v>
      </c>
      <c r="BD10" s="83">
        <f t="shared" si="13"/>
        <v>17565708000</v>
      </c>
      <c r="BE10" s="63">
        <f t="shared" si="13"/>
        <v>0</v>
      </c>
      <c r="BF10" s="63">
        <f t="shared" si="14"/>
        <v>17565708000</v>
      </c>
      <c r="BG10" s="64">
        <f t="shared" si="15"/>
        <v>6.7985001266815101E-2</v>
      </c>
      <c r="BH10" s="63">
        <f t="shared" si="16"/>
        <v>2176733495</v>
      </c>
      <c r="BI10" s="64">
        <f t="shared" si="17"/>
        <v>12.39194853404144</v>
      </c>
      <c r="BJ10" s="63">
        <f t="shared" si="18"/>
        <v>6293820657</v>
      </c>
      <c r="BK10" s="64">
        <f t="shared" si="19"/>
        <v>35.830156444590791</v>
      </c>
      <c r="BL10" s="63">
        <f t="shared" si="20"/>
        <v>8470554152</v>
      </c>
      <c r="BM10" s="64">
        <f t="shared" si="21"/>
        <v>48.222104978632231</v>
      </c>
      <c r="BN10" s="66">
        <f t="shared" si="22"/>
        <v>9095153848</v>
      </c>
      <c r="BO10" s="52"/>
    </row>
    <row r="11" spans="1:67" x14ac:dyDescent="0.25">
      <c r="A11" s="92" t="s">
        <v>1285</v>
      </c>
      <c r="B11" s="83">
        <f>SUM([7]gob!D$9)</f>
        <v>94526438000</v>
      </c>
      <c r="C11" s="63">
        <f>SUM([7]gob!E$9)</f>
        <v>0</v>
      </c>
      <c r="D11" s="63">
        <f>SUM(B11:C11)</f>
        <v>94526438000</v>
      </c>
      <c r="E11" s="64">
        <f t="shared" si="0"/>
        <v>2.6737553067412678</v>
      </c>
      <c r="F11" s="63">
        <f>SUM([7]gob!J$9)</f>
        <v>16683364116</v>
      </c>
      <c r="G11" s="64">
        <f t="shared" si="23"/>
        <v>17.649415834329861</v>
      </c>
      <c r="H11" s="63">
        <f t="shared" si="24"/>
        <v>2709344341</v>
      </c>
      <c r="I11" s="64">
        <f t="shared" si="25"/>
        <v>2.8662291717794339</v>
      </c>
      <c r="J11" s="63">
        <f>SUM([7]gob!N$9)</f>
        <v>19392708457</v>
      </c>
      <c r="K11" s="65">
        <f t="shared" si="26"/>
        <v>20.515645006109295</v>
      </c>
      <c r="L11" s="83"/>
      <c r="M11" s="63"/>
      <c r="N11" s="63">
        <f>SUM(L11:M11)</f>
        <v>0</v>
      </c>
      <c r="O11" s="64">
        <f t="shared" si="1"/>
        <v>0</v>
      </c>
      <c r="P11" s="63"/>
      <c r="Q11" s="64">
        <f t="shared" si="27"/>
        <v>0</v>
      </c>
      <c r="R11" s="63">
        <f t="shared" si="28"/>
        <v>0</v>
      </c>
      <c r="S11" s="64">
        <f t="shared" si="29"/>
        <v>0</v>
      </c>
      <c r="T11" s="63"/>
      <c r="U11" s="65">
        <f t="shared" si="30"/>
        <v>0</v>
      </c>
      <c r="V11" s="83"/>
      <c r="W11" s="63"/>
      <c r="X11" s="63">
        <f>SUM(V11:W11)</f>
        <v>0</v>
      </c>
      <c r="Y11" s="64">
        <f t="shared" si="2"/>
        <v>0</v>
      </c>
      <c r="Z11" s="63"/>
      <c r="AA11" s="64">
        <f t="shared" si="31"/>
        <v>0</v>
      </c>
      <c r="AB11" s="63">
        <f t="shared" si="32"/>
        <v>0</v>
      </c>
      <c r="AC11" s="64">
        <f t="shared" si="33"/>
        <v>0</v>
      </c>
      <c r="AD11" s="63"/>
      <c r="AE11" s="65">
        <f t="shared" si="34"/>
        <v>0</v>
      </c>
      <c r="AF11" s="83">
        <f>SUM([7]gob!D$395)</f>
        <v>86038925000</v>
      </c>
      <c r="AG11" s="63">
        <f>SUM([7]gob!E$395)</f>
        <v>0</v>
      </c>
      <c r="AH11" s="63">
        <f>SUM(AF11:AG11)</f>
        <v>86038925000</v>
      </c>
      <c r="AI11" s="64">
        <f t="shared" si="3"/>
        <v>0.43739952591609343</v>
      </c>
      <c r="AJ11" s="63">
        <f>SUM([7]gob!J$395)</f>
        <v>1498684718</v>
      </c>
      <c r="AK11" s="64">
        <f t="shared" si="35"/>
        <v>1.7418682509108523</v>
      </c>
      <c r="AL11" s="63">
        <f t="shared" si="36"/>
        <v>30699701317</v>
      </c>
      <c r="AM11" s="64">
        <f t="shared" si="37"/>
        <v>35.68117723111952</v>
      </c>
      <c r="AN11" s="63">
        <f>SUM([7]gob!N$395)</f>
        <v>32198386035</v>
      </c>
      <c r="AO11" s="65">
        <f t="shared" si="38"/>
        <v>37.423045482030368</v>
      </c>
      <c r="AP11" s="83">
        <f t="shared" si="4"/>
        <v>180565363000</v>
      </c>
      <c r="AQ11" s="63">
        <f t="shared" si="4"/>
        <v>0</v>
      </c>
      <c r="AR11" s="63">
        <f t="shared" si="5"/>
        <v>180565363000</v>
      </c>
      <c r="AS11" s="64">
        <f t="shared" si="6"/>
        <v>0.70508718251035685</v>
      </c>
      <c r="AT11" s="63">
        <f t="shared" si="7"/>
        <v>18182048834</v>
      </c>
      <c r="AU11" s="64">
        <f t="shared" si="8"/>
        <v>10.069510858513878</v>
      </c>
      <c r="AV11" s="63">
        <f t="shared" si="9"/>
        <v>33409045658</v>
      </c>
      <c r="AW11" s="64">
        <f t="shared" si="10"/>
        <v>18.50246642153623</v>
      </c>
      <c r="AX11" s="63">
        <f t="shared" si="11"/>
        <v>51591094492</v>
      </c>
      <c r="AY11" s="65">
        <f t="shared" si="12"/>
        <v>28.571977280050103</v>
      </c>
      <c r="AZ11" s="83"/>
      <c r="BA11" s="64"/>
      <c r="BB11" s="63"/>
      <c r="BC11" s="65">
        <f t="shared" si="39"/>
        <v>0</v>
      </c>
      <c r="BD11" s="83">
        <f t="shared" si="13"/>
        <v>180565363000</v>
      </c>
      <c r="BE11" s="63">
        <f t="shared" si="13"/>
        <v>0</v>
      </c>
      <c r="BF11" s="63">
        <f t="shared" si="14"/>
        <v>180565363000</v>
      </c>
      <c r="BG11" s="64">
        <f t="shared" si="15"/>
        <v>0.69884666375519444</v>
      </c>
      <c r="BH11" s="63">
        <f t="shared" si="16"/>
        <v>18182048834</v>
      </c>
      <c r="BI11" s="64">
        <f t="shared" si="17"/>
        <v>10.069510858513878</v>
      </c>
      <c r="BJ11" s="63">
        <f t="shared" si="18"/>
        <v>33409045658</v>
      </c>
      <c r="BK11" s="64">
        <f t="shared" si="19"/>
        <v>18.50246642153623</v>
      </c>
      <c r="BL11" s="63">
        <f t="shared" si="20"/>
        <v>51591094492</v>
      </c>
      <c r="BM11" s="64">
        <f t="shared" si="21"/>
        <v>28.571977280050103</v>
      </c>
      <c r="BN11" s="66">
        <f t="shared" si="22"/>
        <v>128974268508</v>
      </c>
      <c r="BO11" s="52"/>
    </row>
    <row r="12" spans="1:67" x14ac:dyDescent="0.25">
      <c r="A12" s="92" t="s">
        <v>1286</v>
      </c>
      <c r="B12" s="83">
        <f>SUM(B13:B16)</f>
        <v>245916182000</v>
      </c>
      <c r="C12" s="63">
        <f>SUM(C13:C16)</f>
        <v>0</v>
      </c>
      <c r="D12" s="63">
        <f>SUM(D13:D16)</f>
        <v>245916182000</v>
      </c>
      <c r="E12" s="64">
        <f t="shared" si="0"/>
        <v>6.9559343454373206</v>
      </c>
      <c r="F12" s="63">
        <f>SUM(F13:F16)</f>
        <v>24290958119</v>
      </c>
      <c r="G12" s="64">
        <f t="shared" si="23"/>
        <v>9.8777387976038113</v>
      </c>
      <c r="H12" s="63">
        <f t="shared" si="24"/>
        <v>5224665507</v>
      </c>
      <c r="I12" s="64">
        <f t="shared" si="25"/>
        <v>2.1245716587288266</v>
      </c>
      <c r="J12" s="63">
        <f>SUM(J13:J16)</f>
        <v>29515623626</v>
      </c>
      <c r="K12" s="65">
        <f t="shared" si="26"/>
        <v>12.002310456332637</v>
      </c>
      <c r="L12" s="83">
        <f>SUM(L13:L16)</f>
        <v>0</v>
      </c>
      <c r="M12" s="63">
        <f>SUM(M13:M16)</f>
        <v>0</v>
      </c>
      <c r="N12" s="63">
        <f>SUM(N13:N16)</f>
        <v>0</v>
      </c>
      <c r="O12" s="64">
        <f t="shared" si="1"/>
        <v>0</v>
      </c>
      <c r="P12" s="63">
        <f>SUM(P13:P16)</f>
        <v>0</v>
      </c>
      <c r="Q12" s="64">
        <f t="shared" si="27"/>
        <v>0</v>
      </c>
      <c r="R12" s="63">
        <f t="shared" si="28"/>
        <v>0</v>
      </c>
      <c r="S12" s="64">
        <f t="shared" si="29"/>
        <v>0</v>
      </c>
      <c r="T12" s="63">
        <f>SUM(T13:T16)</f>
        <v>0</v>
      </c>
      <c r="U12" s="65">
        <f t="shared" si="30"/>
        <v>0</v>
      </c>
      <c r="V12" s="83">
        <f>SUM(V13:V16)</f>
        <v>577908099000</v>
      </c>
      <c r="W12" s="63">
        <f>SUM(W13:W16)</f>
        <v>0</v>
      </c>
      <c r="X12" s="63">
        <f>SUM(X13:X16)</f>
        <v>577908099000</v>
      </c>
      <c r="Y12" s="64">
        <f t="shared" si="2"/>
        <v>68.061064525305966</v>
      </c>
      <c r="Z12" s="63">
        <f>SUM(Z13:Z16)</f>
        <v>30406662635</v>
      </c>
      <c r="AA12" s="64">
        <f t="shared" si="31"/>
        <v>5.2615048461191405</v>
      </c>
      <c r="AB12" s="63">
        <f t="shared" si="32"/>
        <v>0</v>
      </c>
      <c r="AC12" s="64">
        <f t="shared" si="33"/>
        <v>0</v>
      </c>
      <c r="AD12" s="63">
        <f>SUM(AD13:AD16)</f>
        <v>30406662635</v>
      </c>
      <c r="AE12" s="65">
        <f t="shared" si="34"/>
        <v>5.2615048461191405</v>
      </c>
      <c r="AF12" s="83">
        <f>SUM(AF13:AF16)</f>
        <v>4795723512000</v>
      </c>
      <c r="AG12" s="63">
        <f>SUM(AG13:AG16)</f>
        <v>0</v>
      </c>
      <c r="AH12" s="63">
        <f>SUM(AH13:AH16)</f>
        <v>4795723512000</v>
      </c>
      <c r="AI12" s="64">
        <f t="shared" si="3"/>
        <v>24.38021152139526</v>
      </c>
      <c r="AJ12" s="63">
        <f>SUM(AJ13:AJ16)</f>
        <v>158055234651</v>
      </c>
      <c r="AK12" s="64">
        <f t="shared" si="35"/>
        <v>3.2957536908770817</v>
      </c>
      <c r="AL12" s="63">
        <f t="shared" si="36"/>
        <v>7184609251</v>
      </c>
      <c r="AM12" s="64">
        <f t="shared" si="37"/>
        <v>0.14981283289210606</v>
      </c>
      <c r="AN12" s="63">
        <f>SUM(AN13:AN16)</f>
        <v>165239843902</v>
      </c>
      <c r="AO12" s="65">
        <f t="shared" si="38"/>
        <v>3.4455665237691875</v>
      </c>
      <c r="AP12" s="83">
        <f t="shared" ref="AP12:AP18" si="40">SUM(AR12-AN12)</f>
        <v>5454307949098</v>
      </c>
      <c r="AQ12" s="64">
        <f t="shared" ref="AQ12:AQ18" si="41">IF(OR(AP12=0,AL12=0),0,(AP12/AL12)*100)</f>
        <v>75916.556607985811</v>
      </c>
      <c r="AR12" s="63">
        <f>SUM(AR13:AR16)</f>
        <v>5619547793000</v>
      </c>
      <c r="AS12" s="64">
        <f t="shared" si="6"/>
        <v>21.943694264046997</v>
      </c>
      <c r="AT12" s="63">
        <f>SUM(AT13:AT16)</f>
        <v>212752855405</v>
      </c>
      <c r="AU12" s="63">
        <f>SUM(AU13:AU16)</f>
        <v>30.283955514362987</v>
      </c>
      <c r="AV12" s="63">
        <f>SUM(AV13:AV16)</f>
        <v>12409274758</v>
      </c>
      <c r="AW12" s="64">
        <f>IF(OR(AV12=0,AV$93=0),0,(AV12/AV$93)*100)</f>
        <v>0</v>
      </c>
      <c r="AX12" s="63">
        <f>SUM(AX13:AX16)</f>
        <v>225162130163</v>
      </c>
      <c r="AY12" s="65">
        <f t="shared" si="12"/>
        <v>4.0067659971407954</v>
      </c>
      <c r="AZ12" s="83"/>
      <c r="BA12" s="64"/>
      <c r="BB12" s="63">
        <f>SUM(BB13:BB16)</f>
        <v>0</v>
      </c>
      <c r="BC12" s="65">
        <f t="shared" si="39"/>
        <v>0</v>
      </c>
      <c r="BD12" s="83">
        <f>SUM(BD13:BD16)</f>
        <v>5619547793000</v>
      </c>
      <c r="BE12" s="63">
        <f>SUM(BE13:BE16)</f>
        <v>0</v>
      </c>
      <c r="BF12" s="63">
        <f>SUM(BF13:BF16)</f>
        <v>5619547793000</v>
      </c>
      <c r="BG12" s="64">
        <f t="shared" si="15"/>
        <v>21.749477096285162</v>
      </c>
      <c r="BH12" s="63">
        <f>SUM(BH13:BH16)</f>
        <v>212752855405</v>
      </c>
      <c r="BI12" s="64">
        <f t="shared" si="17"/>
        <v>3.7859426281597957</v>
      </c>
      <c r="BJ12" s="63">
        <f t="shared" si="18"/>
        <v>12409274758</v>
      </c>
      <c r="BK12" s="64">
        <f t="shared" si="19"/>
        <v>0.22082336898099941</v>
      </c>
      <c r="BL12" s="63">
        <f>SUM(BL13:BL16)</f>
        <v>225162130163</v>
      </c>
      <c r="BM12" s="64">
        <f t="shared" si="21"/>
        <v>4.0067659971407954</v>
      </c>
      <c r="BN12" s="66">
        <f>SUM(BN13:BN16)</f>
        <v>5394385662837</v>
      </c>
      <c r="BO12" s="52"/>
    </row>
    <row r="13" spans="1:67" x14ac:dyDescent="0.25">
      <c r="A13" s="92" t="s">
        <v>1287</v>
      </c>
      <c r="B13" s="83">
        <f>SUM([7]hco!D$9)</f>
        <v>138857064000</v>
      </c>
      <c r="C13" s="63">
        <f>SUM([7]hco!E$9)</f>
        <v>0</v>
      </c>
      <c r="D13" s="63">
        <f>SUM(B13:C13)</f>
        <v>138857064000</v>
      </c>
      <c r="E13" s="64">
        <f t="shared" si="0"/>
        <v>3.927682240057663</v>
      </c>
      <c r="F13" s="63">
        <f>SUM([7]hco!J$9)</f>
        <v>21644740587</v>
      </c>
      <c r="G13" s="64">
        <f t="shared" si="23"/>
        <v>15.587784995223577</v>
      </c>
      <c r="H13" s="63">
        <f t="shared" si="24"/>
        <v>3881651831</v>
      </c>
      <c r="I13" s="64">
        <f t="shared" si="25"/>
        <v>2.7954298608819785</v>
      </c>
      <c r="J13" s="63">
        <f>SUM([7]hco!N$9)</f>
        <v>25526392418</v>
      </c>
      <c r="K13" s="65">
        <f t="shared" si="26"/>
        <v>18.383214856105557</v>
      </c>
      <c r="L13" s="83"/>
      <c r="M13" s="63"/>
      <c r="N13" s="63">
        <f>SUM(L13:M13)</f>
        <v>0</v>
      </c>
      <c r="O13" s="64">
        <f t="shared" si="1"/>
        <v>0</v>
      </c>
      <c r="P13" s="63"/>
      <c r="Q13" s="64">
        <f t="shared" si="27"/>
        <v>0</v>
      </c>
      <c r="R13" s="63">
        <f t="shared" si="28"/>
        <v>0</v>
      </c>
      <c r="S13" s="64">
        <f t="shared" si="29"/>
        <v>0</v>
      </c>
      <c r="T13" s="63"/>
      <c r="U13" s="65">
        <f t="shared" si="30"/>
        <v>0</v>
      </c>
      <c r="V13" s="83"/>
      <c r="W13" s="63"/>
      <c r="X13" s="63">
        <f>SUM(V13:W13)</f>
        <v>0</v>
      </c>
      <c r="Y13" s="64">
        <f t="shared" si="2"/>
        <v>0</v>
      </c>
      <c r="Z13" s="63"/>
      <c r="AA13" s="64">
        <f t="shared" si="31"/>
        <v>0</v>
      </c>
      <c r="AB13" s="63">
        <f t="shared" si="32"/>
        <v>0</v>
      </c>
      <c r="AC13" s="64">
        <f t="shared" si="33"/>
        <v>0</v>
      </c>
      <c r="AD13" s="63"/>
      <c r="AE13" s="65">
        <f t="shared" si="34"/>
        <v>0</v>
      </c>
      <c r="AF13" s="83">
        <f>SUM([7]hco!D$395)</f>
        <v>20749127000</v>
      </c>
      <c r="AG13" s="63">
        <f>SUM([7]hco!E$395)</f>
        <v>0</v>
      </c>
      <c r="AH13" s="63">
        <f>SUM(AF13:AG13)</f>
        <v>20749127000</v>
      </c>
      <c r="AI13" s="64">
        <f t="shared" si="3"/>
        <v>0.10548316721731256</v>
      </c>
      <c r="AJ13" s="63">
        <f>SUM([7]hco!J$395)</f>
        <v>411882594</v>
      </c>
      <c r="AK13" s="64">
        <f t="shared" si="35"/>
        <v>1.9850598726394608</v>
      </c>
      <c r="AL13" s="63">
        <f t="shared" si="36"/>
        <v>5834164208</v>
      </c>
      <c r="AM13" s="64">
        <f t="shared" si="37"/>
        <v>28.117636987811583</v>
      </c>
      <c r="AN13" s="63">
        <f>SUM([7]hco!N$395)</f>
        <v>6246046802</v>
      </c>
      <c r="AO13" s="65">
        <f t="shared" si="38"/>
        <v>30.102696860451044</v>
      </c>
      <c r="AP13" s="83">
        <f t="shared" ref="AP13:AQ17" si="42">SUM(B13+L13+V13+AF13)</f>
        <v>159606191000</v>
      </c>
      <c r="AQ13" s="63">
        <f t="shared" si="42"/>
        <v>0</v>
      </c>
      <c r="AR13" s="63">
        <f t="shared" ref="AR13:AR17" si="43">SUM(AP13:AQ13)</f>
        <v>159606191000</v>
      </c>
      <c r="AS13" s="64">
        <f t="shared" si="6"/>
        <v>0.62324400235830324</v>
      </c>
      <c r="AT13" s="63">
        <f t="shared" ref="AT13:AT17" si="44">SUM(F13+P13+Z13+AJ13)</f>
        <v>22056623181</v>
      </c>
      <c r="AU13" s="64">
        <f t="shared" ref="AU13:AU17" si="45">IF(OR(AT13=0,AR13=0),0,(AT13/AR13)*100)</f>
        <v>13.819403271769076</v>
      </c>
      <c r="AV13" s="63">
        <f t="shared" ref="AV13:AV17" si="46">SUM(AX13-AT13)</f>
        <v>9715816039</v>
      </c>
      <c r="AW13" s="64">
        <f t="shared" ref="AW13:AW17" si="47">IF(OR(AV13=0,AR13=0),0,(AV13/AR13)*100)</f>
        <v>6.0873679010358694</v>
      </c>
      <c r="AX13" s="63">
        <f t="shared" ref="AX13:AX17" si="48">SUM(J13+T13+AD13+AN13)</f>
        <v>31772439220</v>
      </c>
      <c r="AY13" s="65">
        <f t="shared" si="12"/>
        <v>19.906771172804945</v>
      </c>
      <c r="AZ13" s="83"/>
      <c r="BA13" s="64"/>
      <c r="BB13" s="63"/>
      <c r="BC13" s="65">
        <f t="shared" si="39"/>
        <v>0</v>
      </c>
      <c r="BD13" s="83">
        <f t="shared" ref="BD13:BE17" si="49">SUM(AP13+AZ13)</f>
        <v>159606191000</v>
      </c>
      <c r="BE13" s="63">
        <f t="shared" si="49"/>
        <v>0</v>
      </c>
      <c r="BF13" s="63">
        <f t="shared" ref="BF13:BF17" si="50">SUM(BD13:BE13)</f>
        <v>159606191000</v>
      </c>
      <c r="BG13" s="64">
        <f t="shared" si="15"/>
        <v>0.61772785345894021</v>
      </c>
      <c r="BH13" s="63">
        <f t="shared" ref="BH13:BH17" si="51">SUM(AT13)</f>
        <v>22056623181</v>
      </c>
      <c r="BI13" s="64">
        <f t="shared" si="17"/>
        <v>13.819403271769076</v>
      </c>
      <c r="BJ13" s="63">
        <f t="shared" si="18"/>
        <v>9715816039</v>
      </c>
      <c r="BK13" s="64">
        <f t="shared" si="19"/>
        <v>6.0873679010358694</v>
      </c>
      <c r="BL13" s="63">
        <f t="shared" ref="BL13:BL17" si="52">SUM(AX13)</f>
        <v>31772439220</v>
      </c>
      <c r="BM13" s="64">
        <f t="shared" si="21"/>
        <v>19.906771172804945</v>
      </c>
      <c r="BN13" s="66">
        <f t="shared" ref="BN13:BN17" si="53">SUM(BF13-BL13)</f>
        <v>127833751780</v>
      </c>
      <c r="BO13" s="52"/>
    </row>
    <row r="14" spans="1:67" x14ac:dyDescent="0.25">
      <c r="A14" s="92" t="s">
        <v>1288</v>
      </c>
      <c r="B14" s="83">
        <f>SUM([7]hpt!D$9)</f>
        <v>84791618000</v>
      </c>
      <c r="C14" s="63">
        <f>SUM([7]hpt!E$9)</f>
        <v>0</v>
      </c>
      <c r="D14" s="63">
        <f>SUM(B14:C14)</f>
        <v>84791618000</v>
      </c>
      <c r="E14" s="64">
        <f t="shared" si="0"/>
        <v>2.3983981983397955</v>
      </c>
      <c r="F14" s="63">
        <f>SUM([7]hpt!J$9)</f>
        <v>348090000</v>
      </c>
      <c r="G14" s="64">
        <f t="shared" si="23"/>
        <v>0.41052406854649237</v>
      </c>
      <c r="H14" s="63">
        <f t="shared" si="24"/>
        <v>0</v>
      </c>
      <c r="I14" s="64">
        <f t="shared" si="25"/>
        <v>0</v>
      </c>
      <c r="J14" s="63">
        <f>SUM([7]hpt!N$9)</f>
        <v>348090000</v>
      </c>
      <c r="K14" s="65">
        <f t="shared" si="26"/>
        <v>0.41052406854649237</v>
      </c>
      <c r="L14" s="83"/>
      <c r="M14" s="63"/>
      <c r="N14" s="63">
        <f>SUM(L14:M14)</f>
        <v>0</v>
      </c>
      <c r="O14" s="64">
        <f t="shared" si="1"/>
        <v>0</v>
      </c>
      <c r="P14" s="63"/>
      <c r="Q14" s="64">
        <f t="shared" si="27"/>
        <v>0</v>
      </c>
      <c r="R14" s="63">
        <f t="shared" si="28"/>
        <v>0</v>
      </c>
      <c r="S14" s="64">
        <f t="shared" si="29"/>
        <v>0</v>
      </c>
      <c r="T14" s="63"/>
      <c r="U14" s="65">
        <f t="shared" si="30"/>
        <v>0</v>
      </c>
      <c r="V14" s="83"/>
      <c r="W14" s="63"/>
      <c r="X14" s="63">
        <f>SUM(V14:W14)</f>
        <v>0</v>
      </c>
      <c r="Y14" s="64">
        <f t="shared" si="2"/>
        <v>0</v>
      </c>
      <c r="Z14" s="63"/>
      <c r="AA14" s="64">
        <f t="shared" si="31"/>
        <v>0</v>
      </c>
      <c r="AB14" s="63">
        <f t="shared" si="32"/>
        <v>0</v>
      </c>
      <c r="AC14" s="64">
        <f t="shared" si="33"/>
        <v>0</v>
      </c>
      <c r="AD14" s="63"/>
      <c r="AE14" s="65">
        <f t="shared" si="34"/>
        <v>0</v>
      </c>
      <c r="AF14" s="83">
        <f>SUM([7]hpt!D$395)</f>
        <v>4767431908000</v>
      </c>
      <c r="AG14" s="63">
        <f>SUM([7]hpt!E$395)</f>
        <v>0</v>
      </c>
      <c r="AH14" s="63">
        <f>SUM(AF14:AG14)</f>
        <v>4767431908000</v>
      </c>
      <c r="AI14" s="64">
        <f t="shared" si="3"/>
        <v>24.236384362036798</v>
      </c>
      <c r="AJ14" s="63">
        <f>SUM([7]hpt!J$395)</f>
        <v>157572047223</v>
      </c>
      <c r="AK14" s="64">
        <f t="shared" si="35"/>
        <v>3.305176670873597</v>
      </c>
      <c r="AL14" s="63">
        <f t="shared" si="36"/>
        <v>1000000000</v>
      </c>
      <c r="AM14" s="64">
        <f t="shared" si="37"/>
        <v>2.097565354466726E-2</v>
      </c>
      <c r="AN14" s="63">
        <f>SUM([7]hpt!N$395)</f>
        <v>158572047223</v>
      </c>
      <c r="AO14" s="65">
        <f t="shared" si="38"/>
        <v>3.3261523244182643</v>
      </c>
      <c r="AP14" s="83">
        <f t="shared" si="42"/>
        <v>4852223526000</v>
      </c>
      <c r="AQ14" s="63">
        <f t="shared" si="42"/>
        <v>0</v>
      </c>
      <c r="AR14" s="63">
        <f t="shared" si="43"/>
        <v>4852223526000</v>
      </c>
      <c r="AS14" s="64">
        <f t="shared" si="6"/>
        <v>18.947380372490429</v>
      </c>
      <c r="AT14" s="63">
        <f t="shared" si="44"/>
        <v>157920137223</v>
      </c>
      <c r="AU14" s="64">
        <f t="shared" si="45"/>
        <v>3.2545932061209828</v>
      </c>
      <c r="AV14" s="63">
        <f t="shared" si="46"/>
        <v>1000000000</v>
      </c>
      <c r="AW14" s="64">
        <f t="shared" si="47"/>
        <v>2.0609108270499738E-2</v>
      </c>
      <c r="AX14" s="63">
        <f t="shared" si="48"/>
        <v>158920137223</v>
      </c>
      <c r="AY14" s="65">
        <f t="shared" si="12"/>
        <v>3.2752023143914823</v>
      </c>
      <c r="AZ14" s="83"/>
      <c r="BA14" s="64"/>
      <c r="BB14" s="63"/>
      <c r="BC14" s="65">
        <f t="shared" si="39"/>
        <v>0</v>
      </c>
      <c r="BD14" s="83">
        <f t="shared" si="49"/>
        <v>4852223526000</v>
      </c>
      <c r="BE14" s="63">
        <f t="shared" si="49"/>
        <v>0</v>
      </c>
      <c r="BF14" s="63">
        <f t="shared" si="50"/>
        <v>4852223526000</v>
      </c>
      <c r="BG14" s="64">
        <f t="shared" si="15"/>
        <v>18.779682695509912</v>
      </c>
      <c r="BH14" s="63">
        <f t="shared" si="51"/>
        <v>157920137223</v>
      </c>
      <c r="BI14" s="64">
        <f t="shared" si="17"/>
        <v>3.2545932061209828</v>
      </c>
      <c r="BJ14" s="63">
        <f t="shared" si="18"/>
        <v>1000000000</v>
      </c>
      <c r="BK14" s="64">
        <f t="shared" si="19"/>
        <v>2.0609108270499738E-2</v>
      </c>
      <c r="BL14" s="63">
        <f t="shared" si="52"/>
        <v>158920137223</v>
      </c>
      <c r="BM14" s="64">
        <f t="shared" si="21"/>
        <v>3.2752023143914823</v>
      </c>
      <c r="BN14" s="66">
        <f t="shared" si="53"/>
        <v>4693303388777</v>
      </c>
      <c r="BO14" s="52"/>
    </row>
    <row r="15" spans="1:67" x14ac:dyDescent="0.25">
      <c r="A15" s="92" t="s">
        <v>1289</v>
      </c>
      <c r="B15" s="83">
        <f>SUM([7]hcr!D$9)</f>
        <v>0</v>
      </c>
      <c r="C15" s="63">
        <f>SUM([7]hcr!E$9)</f>
        <v>0</v>
      </c>
      <c r="D15" s="63">
        <f>SUM(B15:C15)</f>
        <v>0</v>
      </c>
      <c r="E15" s="64">
        <f t="shared" si="0"/>
        <v>0</v>
      </c>
      <c r="F15" s="63">
        <f>SUM([7]hcr!J$9)</f>
        <v>0</v>
      </c>
      <c r="G15" s="64">
        <f t="shared" si="23"/>
        <v>0</v>
      </c>
      <c r="H15" s="63">
        <f t="shared" si="24"/>
        <v>0</v>
      </c>
      <c r="I15" s="64">
        <f t="shared" si="25"/>
        <v>0</v>
      </c>
      <c r="J15" s="63">
        <f>SUM([7]hcr!N$9)</f>
        <v>0</v>
      </c>
      <c r="K15" s="65">
        <f t="shared" si="26"/>
        <v>0</v>
      </c>
      <c r="L15" s="83"/>
      <c r="M15" s="63"/>
      <c r="N15" s="63">
        <f>SUM(L15:M15)</f>
        <v>0</v>
      </c>
      <c r="O15" s="64">
        <f t="shared" si="1"/>
        <v>0</v>
      </c>
      <c r="P15" s="63"/>
      <c r="Q15" s="64">
        <f t="shared" si="27"/>
        <v>0</v>
      </c>
      <c r="R15" s="63">
        <f t="shared" si="28"/>
        <v>0</v>
      </c>
      <c r="S15" s="64">
        <f t="shared" si="29"/>
        <v>0</v>
      </c>
      <c r="T15" s="63"/>
      <c r="U15" s="65">
        <f t="shared" si="30"/>
        <v>0</v>
      </c>
      <c r="V15" s="83">
        <f>SUM([7]hcr!D$375)</f>
        <v>577908099000</v>
      </c>
      <c r="W15" s="63">
        <f>SUM([7]hcr!E$375)</f>
        <v>0</v>
      </c>
      <c r="X15" s="63">
        <f>SUM(V15:W15)</f>
        <v>577908099000</v>
      </c>
      <c r="Y15" s="64">
        <f t="shared" si="2"/>
        <v>68.061064525305966</v>
      </c>
      <c r="Z15" s="63">
        <f>SUM([7]hcr!J$375)</f>
        <v>30406662635</v>
      </c>
      <c r="AA15" s="64">
        <f t="shared" si="31"/>
        <v>5.2615048461191405</v>
      </c>
      <c r="AB15" s="63">
        <f t="shared" si="32"/>
        <v>0</v>
      </c>
      <c r="AC15" s="64">
        <f t="shared" si="33"/>
        <v>0</v>
      </c>
      <c r="AD15" s="63">
        <f>SUM([7]hcr!N$375)</f>
        <v>30406662635</v>
      </c>
      <c r="AE15" s="65">
        <f t="shared" si="34"/>
        <v>5.2615048461191405</v>
      </c>
      <c r="AF15" s="83">
        <f>SUM([7]hcr!D$395)</f>
        <v>0</v>
      </c>
      <c r="AG15" s="63">
        <f>SUM([7]hcr!E$395)</f>
        <v>0</v>
      </c>
      <c r="AH15" s="63">
        <f>SUM(AF15:AG15)</f>
        <v>0</v>
      </c>
      <c r="AI15" s="64">
        <f t="shared" si="3"/>
        <v>0</v>
      </c>
      <c r="AJ15" s="63">
        <f>SUM([7]hcr!J$395)</f>
        <v>0</v>
      </c>
      <c r="AK15" s="64">
        <f t="shared" si="35"/>
        <v>0</v>
      </c>
      <c r="AL15" s="63">
        <f t="shared" si="36"/>
        <v>0</v>
      </c>
      <c r="AM15" s="64">
        <f t="shared" si="37"/>
        <v>0</v>
      </c>
      <c r="AN15" s="63">
        <f>SUM([7]hcr!N$395)</f>
        <v>0</v>
      </c>
      <c r="AO15" s="65">
        <f t="shared" si="38"/>
        <v>0</v>
      </c>
      <c r="AP15" s="83">
        <f t="shared" si="42"/>
        <v>577908099000</v>
      </c>
      <c r="AQ15" s="63">
        <f t="shared" si="42"/>
        <v>0</v>
      </c>
      <c r="AR15" s="63">
        <f t="shared" si="43"/>
        <v>577908099000</v>
      </c>
      <c r="AS15" s="64">
        <f t="shared" si="6"/>
        <v>2.2566653233146732</v>
      </c>
      <c r="AT15" s="63">
        <f t="shared" si="44"/>
        <v>30406662635</v>
      </c>
      <c r="AU15" s="64">
        <f t="shared" si="45"/>
        <v>5.2615048461191405</v>
      </c>
      <c r="AV15" s="63">
        <f t="shared" si="46"/>
        <v>0</v>
      </c>
      <c r="AW15" s="64">
        <f t="shared" si="47"/>
        <v>0</v>
      </c>
      <c r="AX15" s="63">
        <f t="shared" si="48"/>
        <v>30406662635</v>
      </c>
      <c r="AY15" s="65">
        <f t="shared" si="12"/>
        <v>5.2615048461191405</v>
      </c>
      <c r="AZ15" s="83"/>
      <c r="BA15" s="64"/>
      <c r="BB15" s="63"/>
      <c r="BC15" s="65">
        <f t="shared" si="39"/>
        <v>0</v>
      </c>
      <c r="BD15" s="83">
        <f t="shared" si="49"/>
        <v>577908099000</v>
      </c>
      <c r="BE15" s="63">
        <f t="shared" si="49"/>
        <v>0</v>
      </c>
      <c r="BF15" s="63">
        <f t="shared" si="50"/>
        <v>577908099000</v>
      </c>
      <c r="BG15" s="64">
        <f t="shared" si="15"/>
        <v>2.2366922439230863</v>
      </c>
      <c r="BH15" s="63">
        <f t="shared" si="51"/>
        <v>30406662635</v>
      </c>
      <c r="BI15" s="64">
        <f t="shared" si="17"/>
        <v>5.2615048461191405</v>
      </c>
      <c r="BJ15" s="63">
        <f t="shared" si="18"/>
        <v>0</v>
      </c>
      <c r="BK15" s="64">
        <f t="shared" si="19"/>
        <v>0</v>
      </c>
      <c r="BL15" s="63">
        <f t="shared" si="52"/>
        <v>30406662635</v>
      </c>
      <c r="BM15" s="64">
        <f t="shared" si="21"/>
        <v>5.2615048461191405</v>
      </c>
      <c r="BN15" s="66">
        <f t="shared" si="53"/>
        <v>547501436365</v>
      </c>
      <c r="BO15" s="52"/>
    </row>
    <row r="16" spans="1:67" x14ac:dyDescent="0.25">
      <c r="A16" s="92" t="s">
        <v>1290</v>
      </c>
      <c r="B16" s="83">
        <f>SUM([7]hct!D$9)</f>
        <v>22267500000</v>
      </c>
      <c r="C16" s="63">
        <f>SUM([7]hct!E$9)</f>
        <v>0</v>
      </c>
      <c r="D16" s="63">
        <f>SUM(B16:C16)</f>
        <v>22267500000</v>
      </c>
      <c r="E16" s="64">
        <f t="shared" si="0"/>
        <v>0.62985390703986099</v>
      </c>
      <c r="F16" s="63">
        <f>SUM([7]hct!J$9)</f>
        <v>2298127532</v>
      </c>
      <c r="G16" s="64">
        <f t="shared" si="23"/>
        <v>10.320545781969237</v>
      </c>
      <c r="H16" s="63">
        <f t="shared" si="24"/>
        <v>1343013676</v>
      </c>
      <c r="I16" s="64">
        <f t="shared" si="25"/>
        <v>6.0312728236218707</v>
      </c>
      <c r="J16" s="63">
        <f>SUM([7]hct!N$9)</f>
        <v>3641141208</v>
      </c>
      <c r="K16" s="65">
        <f t="shared" si="26"/>
        <v>16.351818605591109</v>
      </c>
      <c r="L16" s="83"/>
      <c r="M16" s="63"/>
      <c r="N16" s="63">
        <f>SUM(L16:M16)</f>
        <v>0</v>
      </c>
      <c r="O16" s="64">
        <f t="shared" si="1"/>
        <v>0</v>
      </c>
      <c r="P16" s="63"/>
      <c r="Q16" s="64">
        <f t="shared" si="27"/>
        <v>0</v>
      </c>
      <c r="R16" s="63">
        <f t="shared" si="28"/>
        <v>0</v>
      </c>
      <c r="S16" s="64">
        <f t="shared" si="29"/>
        <v>0</v>
      </c>
      <c r="T16" s="63"/>
      <c r="U16" s="65">
        <f t="shared" si="30"/>
        <v>0</v>
      </c>
      <c r="V16" s="83"/>
      <c r="W16" s="63"/>
      <c r="X16" s="63">
        <f>SUM(V16:W16)</f>
        <v>0</v>
      </c>
      <c r="Y16" s="64">
        <f t="shared" si="2"/>
        <v>0</v>
      </c>
      <c r="Z16" s="63"/>
      <c r="AA16" s="64">
        <f t="shared" si="31"/>
        <v>0</v>
      </c>
      <c r="AB16" s="63">
        <f t="shared" si="32"/>
        <v>0</v>
      </c>
      <c r="AC16" s="64">
        <f t="shared" si="33"/>
        <v>0</v>
      </c>
      <c r="AD16" s="63"/>
      <c r="AE16" s="65">
        <f t="shared" si="34"/>
        <v>0</v>
      </c>
      <c r="AF16" s="83">
        <f>SUM([7]hct!D$395)</f>
        <v>7542477000</v>
      </c>
      <c r="AG16" s="63">
        <f>SUM([7]hct!E$395)</f>
        <v>0</v>
      </c>
      <c r="AH16" s="63">
        <f>SUM(AF16:AG16)</f>
        <v>7542477000</v>
      </c>
      <c r="AI16" s="64">
        <f t="shared" si="3"/>
        <v>3.8343992141150515E-2</v>
      </c>
      <c r="AJ16" s="63">
        <f>SUM([7]hct!J$395)</f>
        <v>71304834</v>
      </c>
      <c r="AK16" s="64">
        <f t="shared" si="35"/>
        <v>0.94537688348270732</v>
      </c>
      <c r="AL16" s="63">
        <f t="shared" si="36"/>
        <v>350445043</v>
      </c>
      <c r="AM16" s="64">
        <f t="shared" si="37"/>
        <v>4.6462858686874355</v>
      </c>
      <c r="AN16" s="63">
        <f>SUM([7]hct!N$395)</f>
        <v>421749877</v>
      </c>
      <c r="AO16" s="65">
        <f t="shared" si="38"/>
        <v>5.5916627521701425</v>
      </c>
      <c r="AP16" s="83">
        <f t="shared" si="42"/>
        <v>29809977000</v>
      </c>
      <c r="AQ16" s="63">
        <f t="shared" si="42"/>
        <v>0</v>
      </c>
      <c r="AR16" s="63">
        <f t="shared" si="43"/>
        <v>29809977000</v>
      </c>
      <c r="AS16" s="64">
        <f t="shared" si="6"/>
        <v>0.11640456588359385</v>
      </c>
      <c r="AT16" s="63">
        <f t="shared" si="44"/>
        <v>2369432366</v>
      </c>
      <c r="AU16" s="64">
        <f t="shared" si="45"/>
        <v>7.948454190353786</v>
      </c>
      <c r="AV16" s="63">
        <f t="shared" si="46"/>
        <v>1693458719</v>
      </c>
      <c r="AW16" s="64">
        <f t="shared" si="47"/>
        <v>5.680845439766693</v>
      </c>
      <c r="AX16" s="63">
        <f t="shared" si="48"/>
        <v>4062891085</v>
      </c>
      <c r="AY16" s="65">
        <f t="shared" si="12"/>
        <v>13.629299630120478</v>
      </c>
      <c r="AZ16" s="83"/>
      <c r="BA16" s="64"/>
      <c r="BB16" s="63"/>
      <c r="BC16" s="65">
        <f t="shared" si="39"/>
        <v>0</v>
      </c>
      <c r="BD16" s="83">
        <f t="shared" si="49"/>
        <v>29809977000</v>
      </c>
      <c r="BE16" s="63">
        <f t="shared" si="49"/>
        <v>0</v>
      </c>
      <c r="BF16" s="63">
        <f t="shared" si="50"/>
        <v>29809977000</v>
      </c>
      <c r="BG16" s="64">
        <f t="shared" si="15"/>
        <v>0.11537430339322097</v>
      </c>
      <c r="BH16" s="63">
        <f t="shared" si="51"/>
        <v>2369432366</v>
      </c>
      <c r="BI16" s="64">
        <f t="shared" si="17"/>
        <v>7.948454190353786</v>
      </c>
      <c r="BJ16" s="63">
        <f t="shared" si="18"/>
        <v>1693458719</v>
      </c>
      <c r="BK16" s="64">
        <f t="shared" si="19"/>
        <v>5.680845439766693</v>
      </c>
      <c r="BL16" s="63">
        <f t="shared" si="52"/>
        <v>4062891085</v>
      </c>
      <c r="BM16" s="64">
        <f t="shared" si="21"/>
        <v>13.629299630120478</v>
      </c>
      <c r="BN16" s="66">
        <f t="shared" si="53"/>
        <v>25747085915</v>
      </c>
      <c r="BO16" s="52"/>
    </row>
    <row r="17" spans="1:67" x14ac:dyDescent="0.25">
      <c r="A17" s="92" t="s">
        <v>1291</v>
      </c>
      <c r="B17" s="83">
        <f>SUM([7]edu!D$9)</f>
        <v>87399717000</v>
      </c>
      <c r="C17" s="63">
        <f>SUM([7]edu!E$9)</f>
        <v>0</v>
      </c>
      <c r="D17" s="63">
        <f>SUM(B17:C17)</f>
        <v>87399717000</v>
      </c>
      <c r="E17" s="64">
        <f t="shared" si="0"/>
        <v>2.4721703481139845</v>
      </c>
      <c r="F17" s="63">
        <f>SUM([7]edu!J$9)</f>
        <v>13006353067</v>
      </c>
      <c r="G17" s="64">
        <f t="shared" si="23"/>
        <v>14.881459017767758</v>
      </c>
      <c r="H17" s="63">
        <f t="shared" si="24"/>
        <v>6840471953</v>
      </c>
      <c r="I17" s="64">
        <f t="shared" si="25"/>
        <v>7.826652291105245</v>
      </c>
      <c r="J17" s="63">
        <f>SUM([7]edu!N$9)</f>
        <v>19846825020</v>
      </c>
      <c r="K17" s="65">
        <f t="shared" si="26"/>
        <v>22.708111308873001</v>
      </c>
      <c r="L17" s="83"/>
      <c r="M17" s="63"/>
      <c r="N17" s="63">
        <f>SUM(L17:M17)</f>
        <v>0</v>
      </c>
      <c r="O17" s="64">
        <f t="shared" si="1"/>
        <v>0</v>
      </c>
      <c r="P17" s="63"/>
      <c r="Q17" s="64">
        <f t="shared" si="27"/>
        <v>0</v>
      </c>
      <c r="R17" s="63">
        <f t="shared" si="28"/>
        <v>0</v>
      </c>
      <c r="S17" s="64">
        <f t="shared" si="29"/>
        <v>0</v>
      </c>
      <c r="T17" s="63"/>
      <c r="U17" s="65">
        <f t="shared" si="30"/>
        <v>0</v>
      </c>
      <c r="V17" s="83"/>
      <c r="W17" s="63"/>
      <c r="X17" s="63">
        <f>SUM(V17:W17)</f>
        <v>0</v>
      </c>
      <c r="Y17" s="64">
        <f t="shared" si="2"/>
        <v>0</v>
      </c>
      <c r="Z17" s="63"/>
      <c r="AA17" s="64">
        <f t="shared" si="31"/>
        <v>0</v>
      </c>
      <c r="AB17" s="63">
        <f t="shared" si="32"/>
        <v>0</v>
      </c>
      <c r="AC17" s="64">
        <f t="shared" si="33"/>
        <v>0</v>
      </c>
      <c r="AD17" s="63"/>
      <c r="AE17" s="65">
        <f t="shared" si="34"/>
        <v>0</v>
      </c>
      <c r="AF17" s="83">
        <f>SUM([7]edu!D$395)</f>
        <v>3175850071000</v>
      </c>
      <c r="AG17" s="63">
        <f>SUM([7]edu!E$395)</f>
        <v>0</v>
      </c>
      <c r="AH17" s="63">
        <f>SUM(AF17:AG17)</f>
        <v>3175850071000</v>
      </c>
      <c r="AI17" s="64">
        <f t="shared" si="3"/>
        <v>16.145196089281587</v>
      </c>
      <c r="AJ17" s="63">
        <f>SUM([7]edu!J$395)</f>
        <v>355289627722</v>
      </c>
      <c r="AK17" s="64">
        <f t="shared" si="35"/>
        <v>11.187229238757096</v>
      </c>
      <c r="AL17" s="63">
        <f t="shared" si="36"/>
        <v>375061264079</v>
      </c>
      <c r="AM17" s="64">
        <f t="shared" si="37"/>
        <v>11.809791258845607</v>
      </c>
      <c r="AN17" s="63">
        <f>SUM([7]edu!N$395)</f>
        <v>730350891801</v>
      </c>
      <c r="AO17" s="65">
        <f t="shared" si="38"/>
        <v>22.997020497602701</v>
      </c>
      <c r="AP17" s="83">
        <f t="shared" si="42"/>
        <v>3263249788000</v>
      </c>
      <c r="AQ17" s="63">
        <f t="shared" si="42"/>
        <v>0</v>
      </c>
      <c r="AR17" s="63">
        <f t="shared" si="43"/>
        <v>3263249788000</v>
      </c>
      <c r="AS17" s="64">
        <f t="shared" si="6"/>
        <v>12.742618853475454</v>
      </c>
      <c r="AT17" s="63">
        <f t="shared" si="44"/>
        <v>368295980789</v>
      </c>
      <c r="AU17" s="64">
        <f t="shared" si="45"/>
        <v>11.286171905789763</v>
      </c>
      <c r="AV17" s="63">
        <f t="shared" si="46"/>
        <v>381901736032</v>
      </c>
      <c r="AW17" s="64">
        <f t="shared" si="47"/>
        <v>11.703110728341217</v>
      </c>
      <c r="AX17" s="63">
        <f t="shared" si="48"/>
        <v>750197716821</v>
      </c>
      <c r="AY17" s="65">
        <f t="shared" si="12"/>
        <v>22.989282634130976</v>
      </c>
      <c r="AZ17" s="83"/>
      <c r="BA17" s="64"/>
      <c r="BB17" s="63"/>
      <c r="BC17" s="65">
        <f t="shared" si="39"/>
        <v>0</v>
      </c>
      <c r="BD17" s="83">
        <f t="shared" si="49"/>
        <v>3263249788000</v>
      </c>
      <c r="BE17" s="63">
        <f t="shared" si="49"/>
        <v>0</v>
      </c>
      <c r="BF17" s="63">
        <f t="shared" si="50"/>
        <v>3263249788000</v>
      </c>
      <c r="BG17" s="64">
        <f t="shared" si="15"/>
        <v>12.629837691205733</v>
      </c>
      <c r="BH17" s="63">
        <f t="shared" si="51"/>
        <v>368295980789</v>
      </c>
      <c r="BI17" s="64">
        <f t="shared" si="17"/>
        <v>11.286171905789763</v>
      </c>
      <c r="BJ17" s="63">
        <f t="shared" si="18"/>
        <v>381901736032</v>
      </c>
      <c r="BK17" s="64">
        <f t="shared" si="19"/>
        <v>11.703110728341217</v>
      </c>
      <c r="BL17" s="63">
        <f t="shared" si="52"/>
        <v>750197716821</v>
      </c>
      <c r="BM17" s="64">
        <f t="shared" si="21"/>
        <v>22.989282634130976</v>
      </c>
      <c r="BN17" s="66">
        <f t="shared" si="53"/>
        <v>2513052071179</v>
      </c>
      <c r="BO17" s="52"/>
    </row>
    <row r="18" spans="1:67" x14ac:dyDescent="0.25">
      <c r="A18" s="92" t="s">
        <v>1292</v>
      </c>
      <c r="B18" s="83">
        <f>SUM(B19:B20)</f>
        <v>33029687000</v>
      </c>
      <c r="C18" s="63">
        <f>SUM(C19:C20)</f>
        <v>0</v>
      </c>
      <c r="D18" s="63">
        <f>SUM(D19:D20)</f>
        <v>33029687000</v>
      </c>
      <c r="E18" s="64">
        <f t="shared" si="0"/>
        <v>0.93427090626490195</v>
      </c>
      <c r="F18" s="63">
        <f>SUM(F19:F20)</f>
        <v>5746813819</v>
      </c>
      <c r="G18" s="64">
        <f t="shared" si="23"/>
        <v>17.398935142800475</v>
      </c>
      <c r="H18" s="63">
        <f t="shared" si="24"/>
        <v>3063530938</v>
      </c>
      <c r="I18" s="64">
        <f t="shared" si="25"/>
        <v>9.2750831638216855</v>
      </c>
      <c r="J18" s="63">
        <f>SUM(J19:J20)</f>
        <v>8810344757</v>
      </c>
      <c r="K18" s="65">
        <f t="shared" si="26"/>
        <v>26.674018306622159</v>
      </c>
      <c r="L18" s="83">
        <f>SUM(L19:L20)</f>
        <v>0</v>
      </c>
      <c r="M18" s="63">
        <f>SUM(M19:M20)</f>
        <v>0</v>
      </c>
      <c r="N18" s="63">
        <f>SUM(N19:N20)</f>
        <v>0</v>
      </c>
      <c r="O18" s="64">
        <f t="shared" si="1"/>
        <v>0</v>
      </c>
      <c r="P18" s="63">
        <f>SUM(P19:P20)</f>
        <v>0</v>
      </c>
      <c r="Q18" s="64">
        <f t="shared" si="27"/>
        <v>0</v>
      </c>
      <c r="R18" s="63">
        <f t="shared" si="28"/>
        <v>0</v>
      </c>
      <c r="S18" s="64">
        <f t="shared" si="29"/>
        <v>0</v>
      </c>
      <c r="T18" s="63">
        <f>SUM(T19:T20)</f>
        <v>0</v>
      </c>
      <c r="U18" s="65">
        <f t="shared" si="30"/>
        <v>0</v>
      </c>
      <c r="V18" s="83">
        <f>SUM(V19:V20)</f>
        <v>0</v>
      </c>
      <c r="W18" s="63">
        <f>SUM(W19:W20)</f>
        <v>0</v>
      </c>
      <c r="X18" s="63">
        <f>SUM(X19:X20)</f>
        <v>0</v>
      </c>
      <c r="Y18" s="64">
        <f t="shared" si="2"/>
        <v>0</v>
      </c>
      <c r="Z18" s="63">
        <f>SUM(Z19:Z20)</f>
        <v>0</v>
      </c>
      <c r="AA18" s="64">
        <f t="shared" si="31"/>
        <v>0</v>
      </c>
      <c r="AB18" s="63">
        <f t="shared" si="32"/>
        <v>0</v>
      </c>
      <c r="AC18" s="64">
        <f t="shared" si="33"/>
        <v>0</v>
      </c>
      <c r="AD18" s="63">
        <f>SUM(AD19:AD20)</f>
        <v>0</v>
      </c>
      <c r="AE18" s="65">
        <f t="shared" si="34"/>
        <v>0</v>
      </c>
      <c r="AF18" s="83">
        <f>SUM(AF19:AF20)</f>
        <v>264825634000</v>
      </c>
      <c r="AG18" s="63">
        <f>SUM(AG19:AG20)</f>
        <v>0</v>
      </c>
      <c r="AH18" s="63">
        <f>SUM(AH19:AH20)</f>
        <v>264825634000</v>
      </c>
      <c r="AI18" s="64">
        <f t="shared" si="3"/>
        <v>1.3463046727051609</v>
      </c>
      <c r="AJ18" s="63">
        <f>SUM(AJ19:AJ20)</f>
        <v>13440468083</v>
      </c>
      <c r="AK18" s="64">
        <f t="shared" si="35"/>
        <v>5.0752141626138805</v>
      </c>
      <c r="AL18" s="63">
        <f t="shared" si="36"/>
        <v>29096965226</v>
      </c>
      <c r="AM18" s="64">
        <f t="shared" si="37"/>
        <v>10.987216300216618</v>
      </c>
      <c r="AN18" s="63">
        <f>SUM(AN19:AN20)</f>
        <v>42537433309</v>
      </c>
      <c r="AO18" s="65">
        <f t="shared" si="38"/>
        <v>16.062430462830498</v>
      </c>
      <c r="AP18" s="83">
        <f t="shared" si="40"/>
        <v>255317887691</v>
      </c>
      <c r="AQ18" s="64">
        <f t="shared" si="41"/>
        <v>877.47256701141168</v>
      </c>
      <c r="AR18" s="63">
        <f>SUM(AR19:AR20)</f>
        <v>297855321000</v>
      </c>
      <c r="AS18" s="64">
        <f t="shared" si="6"/>
        <v>1.1630911133250286</v>
      </c>
      <c r="AT18" s="63">
        <f>SUM(AT19:AT20)</f>
        <v>19187281902</v>
      </c>
      <c r="AU18" s="63">
        <f>SUM(AU19:AU20)</f>
        <v>12.719076709258022</v>
      </c>
      <c r="AV18" s="63">
        <f>SUM(AV19:AV20)</f>
        <v>32160496164</v>
      </c>
      <c r="AW18" s="64">
        <f>IF(OR(AV18=0,AV$93=0),0,(AV18/AV$93)*100)</f>
        <v>0</v>
      </c>
      <c r="AX18" s="63">
        <f>SUM(AX19:AX20)</f>
        <v>51347778066</v>
      </c>
      <c r="AY18" s="65">
        <f t="shared" si="12"/>
        <v>17.23916762460658</v>
      </c>
      <c r="AZ18" s="83"/>
      <c r="BA18" s="64"/>
      <c r="BB18" s="63">
        <f>SUM(BB19:BB20)</f>
        <v>0</v>
      </c>
      <c r="BC18" s="65">
        <f t="shared" si="39"/>
        <v>0</v>
      </c>
      <c r="BD18" s="83">
        <f>SUM(BD19:BD20)</f>
        <v>297855321000</v>
      </c>
      <c r="BE18" s="63">
        <f>SUM(BE19:BE20)</f>
        <v>0</v>
      </c>
      <c r="BF18" s="63">
        <f>SUM(BF19:BF20)</f>
        <v>297855321000</v>
      </c>
      <c r="BG18" s="64">
        <f t="shared" si="15"/>
        <v>1.152796936822166</v>
      </c>
      <c r="BH18" s="63">
        <f>SUM(BH19:BH20)</f>
        <v>19187281902</v>
      </c>
      <c r="BI18" s="64">
        <f t="shared" si="17"/>
        <v>6.4418127020802824</v>
      </c>
      <c r="BJ18" s="63">
        <f t="shared" si="18"/>
        <v>32160496164</v>
      </c>
      <c r="BK18" s="64">
        <f t="shared" si="19"/>
        <v>10.797354922526296</v>
      </c>
      <c r="BL18" s="63">
        <f>SUM(BL19:BL20)</f>
        <v>51347778066</v>
      </c>
      <c r="BM18" s="64">
        <f t="shared" si="21"/>
        <v>17.23916762460658</v>
      </c>
      <c r="BN18" s="66">
        <f>SUM(BN19:BN20)</f>
        <v>246507542934</v>
      </c>
      <c r="BO18" s="52"/>
    </row>
    <row r="19" spans="1:67" x14ac:dyDescent="0.25">
      <c r="A19" s="92" t="s">
        <v>1293</v>
      </c>
      <c r="B19" s="83">
        <f>SUM([7]moa!D$9)</f>
        <v>33029687000</v>
      </c>
      <c r="C19" s="63">
        <f>SUM([7]moa!E$9)</f>
        <v>0</v>
      </c>
      <c r="D19" s="63">
        <f t="shared" ref="D19:D31" si="54">SUM(B19:C19)</f>
        <v>33029687000</v>
      </c>
      <c r="E19" s="64">
        <f t="shared" si="0"/>
        <v>0.93427090626490195</v>
      </c>
      <c r="F19" s="63">
        <f>SUM([7]moa!J$9)</f>
        <v>5746813819</v>
      </c>
      <c r="G19" s="64">
        <f t="shared" si="23"/>
        <v>17.398935142800475</v>
      </c>
      <c r="H19" s="63">
        <f t="shared" si="24"/>
        <v>3063530938</v>
      </c>
      <c r="I19" s="64">
        <f t="shared" si="25"/>
        <v>9.2750831638216855</v>
      </c>
      <c r="J19" s="63">
        <f>SUM([7]moa!N$9)</f>
        <v>8810344757</v>
      </c>
      <c r="K19" s="65">
        <f t="shared" si="26"/>
        <v>26.674018306622159</v>
      </c>
      <c r="L19" s="83"/>
      <c r="M19" s="63"/>
      <c r="N19" s="63">
        <f t="shared" ref="N19:N31" si="55">SUM(L19:M19)</f>
        <v>0</v>
      </c>
      <c r="O19" s="64">
        <f t="shared" si="1"/>
        <v>0</v>
      </c>
      <c r="P19" s="63"/>
      <c r="Q19" s="64">
        <f t="shared" si="27"/>
        <v>0</v>
      </c>
      <c r="R19" s="63">
        <f t="shared" si="28"/>
        <v>0</v>
      </c>
      <c r="S19" s="64">
        <f t="shared" si="29"/>
        <v>0</v>
      </c>
      <c r="T19" s="63"/>
      <c r="U19" s="65">
        <f t="shared" si="30"/>
        <v>0</v>
      </c>
      <c r="V19" s="83"/>
      <c r="W19" s="63"/>
      <c r="X19" s="63">
        <f t="shared" ref="X19:X31" si="56">SUM(V19:W19)</f>
        <v>0</v>
      </c>
      <c r="Y19" s="64">
        <f t="shared" si="2"/>
        <v>0</v>
      </c>
      <c r="Z19" s="63"/>
      <c r="AA19" s="64">
        <f t="shared" si="31"/>
        <v>0</v>
      </c>
      <c r="AB19" s="63">
        <f t="shared" si="32"/>
        <v>0</v>
      </c>
      <c r="AC19" s="64">
        <f t="shared" si="33"/>
        <v>0</v>
      </c>
      <c r="AD19" s="63"/>
      <c r="AE19" s="65">
        <f t="shared" si="34"/>
        <v>0</v>
      </c>
      <c r="AF19" s="83">
        <f>SUM([7]moa!D$395)</f>
        <v>91431345000</v>
      </c>
      <c r="AG19" s="63">
        <f>SUM([7]moa!E$395)</f>
        <v>-14665036065</v>
      </c>
      <c r="AH19" s="63">
        <f t="shared" ref="AH19:AH31" si="57">SUM(AF19:AG19)</f>
        <v>76766308935</v>
      </c>
      <c r="AI19" s="64">
        <f t="shared" si="3"/>
        <v>0.39025995657776252</v>
      </c>
      <c r="AJ19" s="63">
        <f>SUM([7]moa!J$395)</f>
        <v>891910891</v>
      </c>
      <c r="AK19" s="64">
        <f t="shared" si="35"/>
        <v>1.1618519938938368</v>
      </c>
      <c r="AL19" s="63">
        <f t="shared" si="36"/>
        <v>8627200300</v>
      </c>
      <c r="AM19" s="64">
        <f t="shared" si="37"/>
        <v>11.23826379004997</v>
      </c>
      <c r="AN19" s="63">
        <f>SUM([7]moa!N$395)</f>
        <v>9519111191</v>
      </c>
      <c r="AO19" s="65">
        <f t="shared" si="38"/>
        <v>12.400115783943807</v>
      </c>
      <c r="AP19" s="83">
        <f t="shared" ref="AP19:AQ31" si="58">SUM(B19+L19+V19+AF19)</f>
        <v>124461032000</v>
      </c>
      <c r="AQ19" s="63">
        <f t="shared" si="58"/>
        <v>-14665036065</v>
      </c>
      <c r="AR19" s="63">
        <f t="shared" ref="AR19:AR31" si="59">SUM(AP19:AQ19)</f>
        <v>109795995935</v>
      </c>
      <c r="AS19" s="64">
        <f t="shared" si="6"/>
        <v>0.42874086224791486</v>
      </c>
      <c r="AT19" s="63">
        <f t="shared" ref="AT19:AT31" si="60">SUM(F19+P19+Z19+AJ19)</f>
        <v>6638724710</v>
      </c>
      <c r="AU19" s="64">
        <f t="shared" ref="AU19:AU82" si="61">IF(OR(AT19=0,AR19=0),0,(AT19/AR19)*100)</f>
        <v>6.0464178620231026</v>
      </c>
      <c r="AV19" s="63">
        <f t="shared" ref="AV19:AV64" si="62">SUM(AX19-AT19)</f>
        <v>11690731238</v>
      </c>
      <c r="AW19" s="64">
        <f t="shared" ref="AW19:AW82" si="63">IF(OR(AV19=0,AR19=0),0,(AV19/AR19)*100)</f>
        <v>10.647684497457444</v>
      </c>
      <c r="AX19" s="63">
        <f t="shared" ref="AX19:AX31" si="64">SUM(J19+T19+AD19+AN19)</f>
        <v>18329455948</v>
      </c>
      <c r="AY19" s="65">
        <f t="shared" si="12"/>
        <v>16.694102359480549</v>
      </c>
      <c r="AZ19" s="83"/>
      <c r="BA19" s="64"/>
      <c r="BB19" s="63"/>
      <c r="BC19" s="65">
        <f t="shared" si="39"/>
        <v>0</v>
      </c>
      <c r="BD19" s="83">
        <f t="shared" ref="BD19:BE31" si="65">SUM(AP19+AZ19)</f>
        <v>124461032000</v>
      </c>
      <c r="BE19" s="63">
        <f t="shared" si="65"/>
        <v>-14665036065</v>
      </c>
      <c r="BF19" s="63">
        <f t="shared" ref="BF19:BF31" si="66">SUM(BD19:BE19)</f>
        <v>109795995935</v>
      </c>
      <c r="BG19" s="64">
        <f t="shared" si="15"/>
        <v>0.42494620329178878</v>
      </c>
      <c r="BH19" s="63">
        <f t="shared" ref="BH19:BH31" si="67">SUM(AT19)</f>
        <v>6638724710</v>
      </c>
      <c r="BI19" s="64">
        <f t="shared" si="17"/>
        <v>6.0464178620231026</v>
      </c>
      <c r="BJ19" s="63">
        <f t="shared" si="18"/>
        <v>11690731238</v>
      </c>
      <c r="BK19" s="64">
        <f t="shared" si="19"/>
        <v>10.647684497457444</v>
      </c>
      <c r="BL19" s="63">
        <f t="shared" ref="BL19:BL31" si="68">SUM(AX19)</f>
        <v>18329455948</v>
      </c>
      <c r="BM19" s="64">
        <f t="shared" si="21"/>
        <v>16.694102359480549</v>
      </c>
      <c r="BN19" s="66">
        <f t="shared" ref="BN19:BN57" si="69">SUM(BF19-BL19)</f>
        <v>91466539987</v>
      </c>
      <c r="BO19" s="52"/>
    </row>
    <row r="20" spans="1:67" x14ac:dyDescent="0.25">
      <c r="A20" s="92" t="s">
        <v>1294</v>
      </c>
      <c r="B20" s="83">
        <f>SUM([7]mot!D$9)</f>
        <v>0</v>
      </c>
      <c r="C20" s="63">
        <f>SUM([7]mot!E$9)</f>
        <v>0</v>
      </c>
      <c r="D20" s="63">
        <f t="shared" si="54"/>
        <v>0</v>
      </c>
      <c r="E20" s="64">
        <f t="shared" si="0"/>
        <v>0</v>
      </c>
      <c r="F20" s="63">
        <f>SUM([7]mot!J$9)</f>
        <v>0</v>
      </c>
      <c r="G20" s="64">
        <f t="shared" si="23"/>
        <v>0</v>
      </c>
      <c r="H20" s="63">
        <f t="shared" si="24"/>
        <v>0</v>
      </c>
      <c r="I20" s="64">
        <f t="shared" si="25"/>
        <v>0</v>
      </c>
      <c r="J20" s="63">
        <f>SUM([7]mot!N$9)</f>
        <v>0</v>
      </c>
      <c r="K20" s="65">
        <f t="shared" si="26"/>
        <v>0</v>
      </c>
      <c r="L20" s="83"/>
      <c r="M20" s="63"/>
      <c r="N20" s="63">
        <f t="shared" si="55"/>
        <v>0</v>
      </c>
      <c r="O20" s="64">
        <f t="shared" si="1"/>
        <v>0</v>
      </c>
      <c r="P20" s="63"/>
      <c r="Q20" s="64">
        <f t="shared" si="27"/>
        <v>0</v>
      </c>
      <c r="R20" s="63">
        <f t="shared" si="28"/>
        <v>0</v>
      </c>
      <c r="S20" s="64">
        <f t="shared" si="29"/>
        <v>0</v>
      </c>
      <c r="T20" s="63"/>
      <c r="U20" s="65">
        <f t="shared" si="30"/>
        <v>0</v>
      </c>
      <c r="V20" s="83"/>
      <c r="W20" s="63"/>
      <c r="X20" s="63">
        <f t="shared" si="56"/>
        <v>0</v>
      </c>
      <c r="Y20" s="64">
        <f t="shared" si="2"/>
        <v>0</v>
      </c>
      <c r="Z20" s="63"/>
      <c r="AA20" s="64">
        <f t="shared" si="31"/>
        <v>0</v>
      </c>
      <c r="AB20" s="63">
        <f t="shared" si="32"/>
        <v>0</v>
      </c>
      <c r="AC20" s="64">
        <f t="shared" si="33"/>
        <v>0</v>
      </c>
      <c r="AD20" s="63"/>
      <c r="AE20" s="65">
        <f t="shared" si="34"/>
        <v>0</v>
      </c>
      <c r="AF20" s="83">
        <f>SUM([7]mot!D$395)</f>
        <v>173394289000</v>
      </c>
      <c r="AG20" s="63">
        <f>SUM([7]mot!E$395)</f>
        <v>14665036065</v>
      </c>
      <c r="AH20" s="63">
        <f t="shared" si="57"/>
        <v>188059325065</v>
      </c>
      <c r="AI20" s="64">
        <f t="shared" si="3"/>
        <v>0.95604471612739816</v>
      </c>
      <c r="AJ20" s="63">
        <f>SUM([7]mot!J$395)</f>
        <v>12548557192</v>
      </c>
      <c r="AK20" s="64">
        <f t="shared" si="35"/>
        <v>6.6726588472349206</v>
      </c>
      <c r="AL20" s="63">
        <f t="shared" si="36"/>
        <v>20469764926</v>
      </c>
      <c r="AM20" s="64">
        <f t="shared" si="37"/>
        <v>10.884738057485276</v>
      </c>
      <c r="AN20" s="63">
        <f>SUM([7]mot!N$395)</f>
        <v>33018322118</v>
      </c>
      <c r="AO20" s="65">
        <f t="shared" si="38"/>
        <v>17.557396904720196</v>
      </c>
      <c r="AP20" s="83">
        <f t="shared" si="58"/>
        <v>173394289000</v>
      </c>
      <c r="AQ20" s="63">
        <f t="shared" si="58"/>
        <v>14665036065</v>
      </c>
      <c r="AR20" s="63">
        <f t="shared" si="59"/>
        <v>188059325065</v>
      </c>
      <c r="AS20" s="64">
        <f t="shared" si="6"/>
        <v>0.73435025107711371</v>
      </c>
      <c r="AT20" s="63">
        <f t="shared" si="60"/>
        <v>12548557192</v>
      </c>
      <c r="AU20" s="64">
        <f t="shared" si="61"/>
        <v>6.6726588472349206</v>
      </c>
      <c r="AV20" s="63">
        <f t="shared" si="62"/>
        <v>20469764926</v>
      </c>
      <c r="AW20" s="64">
        <f t="shared" si="63"/>
        <v>10.884738057485276</v>
      </c>
      <c r="AX20" s="63">
        <f t="shared" si="64"/>
        <v>33018322118</v>
      </c>
      <c r="AY20" s="65">
        <f t="shared" si="12"/>
        <v>17.557396904720196</v>
      </c>
      <c r="AZ20" s="83"/>
      <c r="BA20" s="64"/>
      <c r="BB20" s="63"/>
      <c r="BC20" s="65">
        <f t="shared" si="39"/>
        <v>0</v>
      </c>
      <c r="BD20" s="83">
        <f t="shared" si="65"/>
        <v>173394289000</v>
      </c>
      <c r="BE20" s="63">
        <f t="shared" si="65"/>
        <v>14665036065</v>
      </c>
      <c r="BF20" s="63">
        <f t="shared" si="66"/>
        <v>188059325065</v>
      </c>
      <c r="BG20" s="64">
        <f t="shared" si="15"/>
        <v>0.72785073353037733</v>
      </c>
      <c r="BH20" s="63">
        <f t="shared" si="67"/>
        <v>12548557192</v>
      </c>
      <c r="BI20" s="64">
        <f t="shared" si="17"/>
        <v>6.6726588472349206</v>
      </c>
      <c r="BJ20" s="63">
        <f t="shared" si="18"/>
        <v>20469764926</v>
      </c>
      <c r="BK20" s="64">
        <f t="shared" si="19"/>
        <v>10.884738057485276</v>
      </c>
      <c r="BL20" s="63">
        <f t="shared" si="68"/>
        <v>33018322118</v>
      </c>
      <c r="BM20" s="64">
        <f t="shared" si="21"/>
        <v>17.557396904720196</v>
      </c>
      <c r="BN20" s="66">
        <f t="shared" si="69"/>
        <v>155041002947</v>
      </c>
      <c r="BO20" s="52"/>
    </row>
    <row r="21" spans="1:67" x14ac:dyDescent="0.25">
      <c r="A21" s="92" t="s">
        <v>1295</v>
      </c>
      <c r="B21" s="83">
        <f>SUM([7]sal!D$9)</f>
        <v>53549205000</v>
      </c>
      <c r="C21" s="63">
        <f>SUM([7]sal!E$9)</f>
        <v>0</v>
      </c>
      <c r="D21" s="63">
        <f t="shared" si="54"/>
        <v>53549205000</v>
      </c>
      <c r="E21" s="64">
        <f t="shared" si="0"/>
        <v>1.5146817553891749</v>
      </c>
      <c r="F21" s="63">
        <f>SUM([7]sal!J$9)</f>
        <v>5651597495</v>
      </c>
      <c r="G21" s="64">
        <f t="shared" si="23"/>
        <v>10.554026889848318</v>
      </c>
      <c r="H21" s="63">
        <f t="shared" si="24"/>
        <v>1133080696</v>
      </c>
      <c r="I21" s="64">
        <f t="shared" si="25"/>
        <v>2.1159617514396341</v>
      </c>
      <c r="J21" s="63">
        <f>SUM([7]sal!N$9)</f>
        <v>6784678191</v>
      </c>
      <c r="K21" s="65">
        <f t="shared" si="26"/>
        <v>12.669988641287953</v>
      </c>
      <c r="L21" s="83"/>
      <c r="M21" s="63"/>
      <c r="N21" s="63">
        <f t="shared" si="55"/>
        <v>0</v>
      </c>
      <c r="O21" s="64">
        <f t="shared" si="1"/>
        <v>0</v>
      </c>
      <c r="P21" s="63"/>
      <c r="Q21" s="64">
        <f t="shared" si="27"/>
        <v>0</v>
      </c>
      <c r="R21" s="63">
        <f t="shared" si="28"/>
        <v>0</v>
      </c>
      <c r="S21" s="64">
        <f t="shared" si="29"/>
        <v>0</v>
      </c>
      <c r="T21" s="63"/>
      <c r="U21" s="65">
        <f t="shared" si="30"/>
        <v>0</v>
      </c>
      <c r="V21" s="83"/>
      <c r="W21" s="63"/>
      <c r="X21" s="63">
        <f t="shared" si="56"/>
        <v>0</v>
      </c>
      <c r="Y21" s="64">
        <f t="shared" si="2"/>
        <v>0</v>
      </c>
      <c r="Z21" s="63"/>
      <c r="AA21" s="64">
        <f t="shared" si="31"/>
        <v>0</v>
      </c>
      <c r="AB21" s="63">
        <f t="shared" si="32"/>
        <v>0</v>
      </c>
      <c r="AC21" s="64">
        <f t="shared" si="33"/>
        <v>0</v>
      </c>
      <c r="AD21" s="63"/>
      <c r="AE21" s="65">
        <f t="shared" si="34"/>
        <v>0</v>
      </c>
      <c r="AF21" s="83">
        <f>SUM([7]sal!D$395)</f>
        <v>0</v>
      </c>
      <c r="AG21" s="63">
        <f>SUM([7]sal!E$395)</f>
        <v>0</v>
      </c>
      <c r="AH21" s="63">
        <f t="shared" si="57"/>
        <v>0</v>
      </c>
      <c r="AI21" s="64">
        <f t="shared" si="3"/>
        <v>0</v>
      </c>
      <c r="AJ21" s="63">
        <f>SUM([7]sal!J$395)</f>
        <v>0</v>
      </c>
      <c r="AK21" s="64">
        <f t="shared" si="35"/>
        <v>0</v>
      </c>
      <c r="AL21" s="63">
        <f t="shared" si="36"/>
        <v>0</v>
      </c>
      <c r="AM21" s="64">
        <f t="shared" si="37"/>
        <v>0</v>
      </c>
      <c r="AN21" s="63">
        <f>SUM([7]sal!N$395)</f>
        <v>0</v>
      </c>
      <c r="AO21" s="65">
        <f t="shared" si="38"/>
        <v>0</v>
      </c>
      <c r="AP21" s="83">
        <f t="shared" si="58"/>
        <v>53549205000</v>
      </c>
      <c r="AQ21" s="63">
        <f t="shared" si="58"/>
        <v>0</v>
      </c>
      <c r="AR21" s="63">
        <f t="shared" si="59"/>
        <v>53549205000</v>
      </c>
      <c r="AS21" s="64">
        <f t="shared" si="6"/>
        <v>0.20910354816565516</v>
      </c>
      <c r="AT21" s="63">
        <f t="shared" si="60"/>
        <v>5651597495</v>
      </c>
      <c r="AU21" s="64">
        <f t="shared" si="61"/>
        <v>10.554026889848318</v>
      </c>
      <c r="AV21" s="63">
        <f t="shared" si="62"/>
        <v>1133080696</v>
      </c>
      <c r="AW21" s="64">
        <f t="shared" si="63"/>
        <v>2.1159617514396341</v>
      </c>
      <c r="AX21" s="63">
        <f t="shared" si="64"/>
        <v>6784678191</v>
      </c>
      <c r="AY21" s="65">
        <f t="shared" si="12"/>
        <v>12.669988641287953</v>
      </c>
      <c r="AZ21" s="83"/>
      <c r="BA21" s="64"/>
      <c r="BB21" s="63"/>
      <c r="BC21" s="65">
        <f t="shared" si="39"/>
        <v>0</v>
      </c>
      <c r="BD21" s="83">
        <f t="shared" si="65"/>
        <v>53549205000</v>
      </c>
      <c r="BE21" s="63">
        <f t="shared" si="65"/>
        <v>0</v>
      </c>
      <c r="BF21" s="63">
        <f t="shared" si="66"/>
        <v>53549205000</v>
      </c>
      <c r="BG21" s="64">
        <f t="shared" si="15"/>
        <v>0.2072528343156986</v>
      </c>
      <c r="BH21" s="63">
        <f t="shared" si="67"/>
        <v>5651597495</v>
      </c>
      <c r="BI21" s="64">
        <f t="shared" si="17"/>
        <v>10.554026889848318</v>
      </c>
      <c r="BJ21" s="63">
        <f t="shared" si="18"/>
        <v>1133080696</v>
      </c>
      <c r="BK21" s="64">
        <f t="shared" si="19"/>
        <v>2.1159617514396341</v>
      </c>
      <c r="BL21" s="63">
        <f t="shared" si="68"/>
        <v>6784678191</v>
      </c>
      <c r="BM21" s="64">
        <f t="shared" si="21"/>
        <v>12.669988641287953</v>
      </c>
      <c r="BN21" s="66">
        <f t="shared" si="69"/>
        <v>46764526809</v>
      </c>
      <c r="BO21" s="52"/>
    </row>
    <row r="22" spans="1:67" x14ac:dyDescent="0.25">
      <c r="A22" s="92" t="s">
        <v>1296</v>
      </c>
      <c r="B22" s="83">
        <f>SUM([7]dllo!D$9)</f>
        <v>10846298000</v>
      </c>
      <c r="C22" s="63">
        <f>SUM([7]dllo!E$9)</f>
        <v>0</v>
      </c>
      <c r="D22" s="63">
        <f t="shared" si="54"/>
        <v>10846298000</v>
      </c>
      <c r="E22" s="64">
        <f t="shared" si="0"/>
        <v>0.30679614560317187</v>
      </c>
      <c r="F22" s="63">
        <f>SUM([7]dllo!J$9)</f>
        <v>1620484400</v>
      </c>
      <c r="G22" s="64">
        <f t="shared" si="23"/>
        <v>14.940437741983487</v>
      </c>
      <c r="H22" s="63">
        <f t="shared" si="24"/>
        <v>158586010</v>
      </c>
      <c r="I22" s="64">
        <f t="shared" si="25"/>
        <v>1.462121085000615</v>
      </c>
      <c r="J22" s="63">
        <f>SUM([7]dllo!N$9)</f>
        <v>1779070410</v>
      </c>
      <c r="K22" s="65">
        <f t="shared" si="26"/>
        <v>16.402558826984102</v>
      </c>
      <c r="L22" s="83"/>
      <c r="M22" s="63"/>
      <c r="N22" s="63">
        <f t="shared" si="55"/>
        <v>0</v>
      </c>
      <c r="O22" s="64">
        <f t="shared" si="1"/>
        <v>0</v>
      </c>
      <c r="P22" s="63"/>
      <c r="Q22" s="64">
        <f t="shared" si="27"/>
        <v>0</v>
      </c>
      <c r="R22" s="63">
        <f t="shared" si="28"/>
        <v>0</v>
      </c>
      <c r="S22" s="64">
        <f t="shared" si="29"/>
        <v>0</v>
      </c>
      <c r="T22" s="63"/>
      <c r="U22" s="65">
        <f t="shared" si="30"/>
        <v>0</v>
      </c>
      <c r="V22" s="83"/>
      <c r="W22" s="63"/>
      <c r="X22" s="63">
        <f t="shared" si="56"/>
        <v>0</v>
      </c>
      <c r="Y22" s="64">
        <f t="shared" si="2"/>
        <v>0</v>
      </c>
      <c r="Z22" s="63"/>
      <c r="AA22" s="64">
        <f t="shared" si="31"/>
        <v>0</v>
      </c>
      <c r="AB22" s="63">
        <f t="shared" si="32"/>
        <v>0</v>
      </c>
      <c r="AC22" s="64">
        <f t="shared" si="33"/>
        <v>0</v>
      </c>
      <c r="AD22" s="63"/>
      <c r="AE22" s="65">
        <f t="shared" si="34"/>
        <v>0</v>
      </c>
      <c r="AF22" s="83">
        <f>SUM([7]dllo!D$395)</f>
        <v>38941000000</v>
      </c>
      <c r="AG22" s="63">
        <f>SUM([7]dllo!E$395)</f>
        <v>0</v>
      </c>
      <c r="AH22" s="63">
        <f t="shared" si="57"/>
        <v>38941000000</v>
      </c>
      <c r="AI22" s="64">
        <f t="shared" si="3"/>
        <v>0.19796591994493878</v>
      </c>
      <c r="AJ22" s="63">
        <f>SUM([7]dllo!J$395)</f>
        <v>2372240752</v>
      </c>
      <c r="AK22" s="64">
        <f t="shared" si="35"/>
        <v>6.0918845227395293</v>
      </c>
      <c r="AL22" s="63">
        <f t="shared" si="36"/>
        <v>1727733837</v>
      </c>
      <c r="AM22" s="64">
        <f t="shared" si="37"/>
        <v>4.4367988418376516</v>
      </c>
      <c r="AN22" s="63">
        <f>SUM([7]dllo!N$395)</f>
        <v>4099974589</v>
      </c>
      <c r="AO22" s="65">
        <f t="shared" si="38"/>
        <v>10.52868336457718</v>
      </c>
      <c r="AP22" s="83">
        <f t="shared" si="58"/>
        <v>49787298000</v>
      </c>
      <c r="AQ22" s="63">
        <f t="shared" si="58"/>
        <v>0</v>
      </c>
      <c r="AR22" s="63">
        <f t="shared" si="59"/>
        <v>49787298000</v>
      </c>
      <c r="AS22" s="64">
        <f t="shared" si="6"/>
        <v>0.19441372967872872</v>
      </c>
      <c r="AT22" s="63">
        <f t="shared" si="60"/>
        <v>3992725152</v>
      </c>
      <c r="AU22" s="64">
        <f t="shared" si="61"/>
        <v>8.0195658579423199</v>
      </c>
      <c r="AV22" s="63">
        <f t="shared" si="62"/>
        <v>1886319847</v>
      </c>
      <c r="AW22" s="64">
        <f t="shared" si="63"/>
        <v>3.7887572187588892</v>
      </c>
      <c r="AX22" s="63">
        <f t="shared" si="64"/>
        <v>5879044999</v>
      </c>
      <c r="AY22" s="65">
        <f t="shared" si="12"/>
        <v>11.80832307670121</v>
      </c>
      <c r="AZ22" s="83"/>
      <c r="BA22" s="64"/>
      <c r="BB22" s="63"/>
      <c r="BC22" s="65">
        <f t="shared" si="39"/>
        <v>0</v>
      </c>
      <c r="BD22" s="83">
        <f t="shared" si="65"/>
        <v>49787298000</v>
      </c>
      <c r="BE22" s="63">
        <f t="shared" si="65"/>
        <v>0</v>
      </c>
      <c r="BF22" s="63">
        <f t="shared" si="66"/>
        <v>49787298000</v>
      </c>
      <c r="BG22" s="64">
        <f t="shared" si="15"/>
        <v>0.19269303108085942</v>
      </c>
      <c r="BH22" s="63">
        <f t="shared" si="67"/>
        <v>3992725152</v>
      </c>
      <c r="BI22" s="64">
        <f t="shared" si="17"/>
        <v>8.0195658579423199</v>
      </c>
      <c r="BJ22" s="63">
        <f t="shared" si="18"/>
        <v>1886319847</v>
      </c>
      <c r="BK22" s="64">
        <f t="shared" si="19"/>
        <v>3.7887572187588892</v>
      </c>
      <c r="BL22" s="63">
        <f t="shared" si="68"/>
        <v>5879044999</v>
      </c>
      <c r="BM22" s="64">
        <f t="shared" si="21"/>
        <v>11.80832307670121</v>
      </c>
      <c r="BN22" s="66">
        <f t="shared" si="69"/>
        <v>43908253001</v>
      </c>
      <c r="BO22" s="52"/>
    </row>
    <row r="23" spans="1:67" x14ac:dyDescent="0.25">
      <c r="A23" s="92" t="s">
        <v>1297</v>
      </c>
      <c r="B23" s="83">
        <f>SUM([7]hab!D$9)</f>
        <v>13908918000</v>
      </c>
      <c r="C23" s="63">
        <f>SUM([7]hab!E$9)</f>
        <v>0</v>
      </c>
      <c r="D23" s="63">
        <f t="shared" si="54"/>
        <v>13908918000</v>
      </c>
      <c r="E23" s="64">
        <f t="shared" si="0"/>
        <v>0.39342478253046137</v>
      </c>
      <c r="F23" s="63">
        <f>SUM([7]hab!J$9)</f>
        <v>2087837717</v>
      </c>
      <c r="G23" s="64">
        <f t="shared" si="23"/>
        <v>15.010784570014721</v>
      </c>
      <c r="H23" s="63">
        <f t="shared" si="24"/>
        <v>1790589133</v>
      </c>
      <c r="I23" s="64">
        <f t="shared" si="25"/>
        <v>12.873676679954544</v>
      </c>
      <c r="J23" s="63">
        <f>SUM([7]hab!N$9)</f>
        <v>3878426850</v>
      </c>
      <c r="K23" s="65">
        <f t="shared" si="26"/>
        <v>27.884461249969267</v>
      </c>
      <c r="L23" s="83"/>
      <c r="M23" s="63"/>
      <c r="N23" s="63">
        <f t="shared" si="55"/>
        <v>0</v>
      </c>
      <c r="O23" s="64">
        <f t="shared" si="1"/>
        <v>0</v>
      </c>
      <c r="P23" s="63"/>
      <c r="Q23" s="64">
        <f t="shared" si="27"/>
        <v>0</v>
      </c>
      <c r="R23" s="63">
        <f t="shared" si="28"/>
        <v>0</v>
      </c>
      <c r="S23" s="64">
        <f t="shared" si="29"/>
        <v>0</v>
      </c>
      <c r="T23" s="63"/>
      <c r="U23" s="65">
        <f t="shared" si="30"/>
        <v>0</v>
      </c>
      <c r="V23" s="83"/>
      <c r="W23" s="63"/>
      <c r="X23" s="63">
        <f t="shared" si="56"/>
        <v>0</v>
      </c>
      <c r="Y23" s="64">
        <f t="shared" si="2"/>
        <v>0</v>
      </c>
      <c r="Z23" s="63"/>
      <c r="AA23" s="64">
        <f t="shared" si="31"/>
        <v>0</v>
      </c>
      <c r="AB23" s="63">
        <f t="shared" si="32"/>
        <v>0</v>
      </c>
      <c r="AC23" s="64">
        <f t="shared" si="33"/>
        <v>0</v>
      </c>
      <c r="AD23" s="63"/>
      <c r="AE23" s="65">
        <f t="shared" si="34"/>
        <v>0</v>
      </c>
      <c r="AF23" s="83">
        <f>SUM([7]hab!D$395)</f>
        <v>186716692000</v>
      </c>
      <c r="AG23" s="63">
        <f>SUM([7]hab!E$395)</f>
        <v>0</v>
      </c>
      <c r="AH23" s="63">
        <f t="shared" si="57"/>
        <v>186716692000</v>
      </c>
      <c r="AI23" s="64">
        <f t="shared" si="3"/>
        <v>0.9492191186886777</v>
      </c>
      <c r="AJ23" s="63">
        <f>SUM([7]hab!J$395)</f>
        <v>4162122102</v>
      </c>
      <c r="AK23" s="64">
        <f t="shared" si="35"/>
        <v>2.229110883134112</v>
      </c>
      <c r="AL23" s="63">
        <f t="shared" si="36"/>
        <v>19032570831</v>
      </c>
      <c r="AM23" s="64">
        <f t="shared" si="37"/>
        <v>10.193288359564553</v>
      </c>
      <c r="AN23" s="63">
        <f>SUM([7]hab!N$395)</f>
        <v>23194692933</v>
      </c>
      <c r="AO23" s="65">
        <f t="shared" si="38"/>
        <v>12.422399242698665</v>
      </c>
      <c r="AP23" s="83">
        <f t="shared" si="58"/>
        <v>200625610000</v>
      </c>
      <c r="AQ23" s="63">
        <f t="shared" si="58"/>
        <v>0</v>
      </c>
      <c r="AR23" s="63">
        <f t="shared" si="59"/>
        <v>200625610000</v>
      </c>
      <c r="AS23" s="64">
        <f t="shared" si="6"/>
        <v>0.78342016289315497</v>
      </c>
      <c r="AT23" s="63">
        <f t="shared" si="60"/>
        <v>6249959819</v>
      </c>
      <c r="AU23" s="64">
        <f t="shared" si="61"/>
        <v>3.1152352977269451</v>
      </c>
      <c r="AV23" s="63">
        <f t="shared" si="62"/>
        <v>20823159964</v>
      </c>
      <c r="AW23" s="64">
        <f t="shared" si="63"/>
        <v>10.379113595716918</v>
      </c>
      <c r="AX23" s="63">
        <f t="shared" si="64"/>
        <v>27073119783</v>
      </c>
      <c r="AY23" s="65">
        <f t="shared" si="12"/>
        <v>13.494348893443863</v>
      </c>
      <c r="AZ23" s="83"/>
      <c r="BA23" s="64"/>
      <c r="BB23" s="63"/>
      <c r="BC23" s="65">
        <f t="shared" si="39"/>
        <v>0</v>
      </c>
      <c r="BD23" s="83">
        <f t="shared" si="65"/>
        <v>200625610000</v>
      </c>
      <c r="BE23" s="63">
        <f t="shared" si="65"/>
        <v>0</v>
      </c>
      <c r="BF23" s="63">
        <f t="shared" si="66"/>
        <v>200625610000</v>
      </c>
      <c r="BG23" s="64">
        <f t="shared" si="15"/>
        <v>0.77648634202535705</v>
      </c>
      <c r="BH23" s="63">
        <f t="shared" si="67"/>
        <v>6249959819</v>
      </c>
      <c r="BI23" s="64">
        <f t="shared" si="17"/>
        <v>3.1152352977269451</v>
      </c>
      <c r="BJ23" s="63">
        <f t="shared" si="18"/>
        <v>20823159964</v>
      </c>
      <c r="BK23" s="64">
        <f t="shared" si="19"/>
        <v>10.379113595716918</v>
      </c>
      <c r="BL23" s="63">
        <f t="shared" si="68"/>
        <v>27073119783</v>
      </c>
      <c r="BM23" s="64">
        <f t="shared" si="21"/>
        <v>13.494348893443863</v>
      </c>
      <c r="BN23" s="66">
        <f t="shared" si="69"/>
        <v>173552490217</v>
      </c>
      <c r="BO23" s="52"/>
    </row>
    <row r="24" spans="1:67" x14ac:dyDescent="0.25">
      <c r="A24" s="92" t="s">
        <v>1298</v>
      </c>
      <c r="B24" s="83">
        <f>SUM([7]cul!D$9)</f>
        <v>13117031000</v>
      </c>
      <c r="C24" s="63">
        <f>SUM([7]cul!E$9)</f>
        <v>0</v>
      </c>
      <c r="D24" s="63">
        <f t="shared" si="54"/>
        <v>13117031000</v>
      </c>
      <c r="E24" s="64">
        <f t="shared" si="0"/>
        <v>0.37102563036321873</v>
      </c>
      <c r="F24" s="63">
        <f>SUM([7]cul!J$9)</f>
        <v>1962690633</v>
      </c>
      <c r="G24" s="64">
        <f t="shared" si="23"/>
        <v>14.962918308266559</v>
      </c>
      <c r="H24" s="63">
        <f t="shared" si="24"/>
        <v>897812795</v>
      </c>
      <c r="I24" s="64">
        <f t="shared" si="25"/>
        <v>6.8446342392573438</v>
      </c>
      <c r="J24" s="63">
        <f>SUM([7]cul!N$9)</f>
        <v>2860503428</v>
      </c>
      <c r="K24" s="65">
        <f t="shared" si="26"/>
        <v>21.807552547523905</v>
      </c>
      <c r="L24" s="83"/>
      <c r="M24" s="63"/>
      <c r="N24" s="63">
        <f t="shared" si="55"/>
        <v>0</v>
      </c>
      <c r="O24" s="64">
        <f t="shared" si="1"/>
        <v>0</v>
      </c>
      <c r="P24" s="63"/>
      <c r="Q24" s="64">
        <f t="shared" si="27"/>
        <v>0</v>
      </c>
      <c r="R24" s="63">
        <f t="shared" si="28"/>
        <v>0</v>
      </c>
      <c r="S24" s="64">
        <f t="shared" si="29"/>
        <v>0</v>
      </c>
      <c r="T24" s="63"/>
      <c r="U24" s="65">
        <f t="shared" si="30"/>
        <v>0</v>
      </c>
      <c r="V24" s="83"/>
      <c r="W24" s="63"/>
      <c r="X24" s="63">
        <f t="shared" si="56"/>
        <v>0</v>
      </c>
      <c r="Y24" s="64">
        <f t="shared" si="2"/>
        <v>0</v>
      </c>
      <c r="Z24" s="63"/>
      <c r="AA24" s="64">
        <f t="shared" si="31"/>
        <v>0</v>
      </c>
      <c r="AB24" s="63">
        <f t="shared" si="32"/>
        <v>0</v>
      </c>
      <c r="AC24" s="64">
        <f t="shared" si="33"/>
        <v>0</v>
      </c>
      <c r="AD24" s="63"/>
      <c r="AE24" s="65">
        <f t="shared" si="34"/>
        <v>0</v>
      </c>
      <c r="AF24" s="83">
        <f>SUM([7]cul!D$395)</f>
        <v>54505861000</v>
      </c>
      <c r="AG24" s="63">
        <f>SUM([7]cul!E$395)</f>
        <v>0</v>
      </c>
      <c r="AH24" s="63">
        <f t="shared" si="57"/>
        <v>54505861000</v>
      </c>
      <c r="AI24" s="64">
        <f t="shared" si="3"/>
        <v>0.27709362664687504</v>
      </c>
      <c r="AJ24" s="63">
        <f>SUM([7]cul!J$395)</f>
        <v>3798466798</v>
      </c>
      <c r="AK24" s="64">
        <f t="shared" si="35"/>
        <v>6.968914403535428</v>
      </c>
      <c r="AL24" s="63">
        <f t="shared" si="36"/>
        <v>16877842446</v>
      </c>
      <c r="AM24" s="64">
        <f t="shared" si="37"/>
        <v>30.965188213429013</v>
      </c>
      <c r="AN24" s="63">
        <f>SUM([7]cul!N$395)</f>
        <v>20676309244</v>
      </c>
      <c r="AO24" s="65">
        <f t="shared" si="38"/>
        <v>37.934102616964438</v>
      </c>
      <c r="AP24" s="83">
        <f t="shared" si="58"/>
        <v>67622892000</v>
      </c>
      <c r="AQ24" s="63">
        <f t="shared" si="58"/>
        <v>0</v>
      </c>
      <c r="AR24" s="63">
        <f t="shared" si="59"/>
        <v>67622892000</v>
      </c>
      <c r="AS24" s="64">
        <f t="shared" si="6"/>
        <v>0.26405969340577318</v>
      </c>
      <c r="AT24" s="63">
        <f t="shared" si="60"/>
        <v>5761157431</v>
      </c>
      <c r="AU24" s="64">
        <f t="shared" si="61"/>
        <v>8.5195371871998624</v>
      </c>
      <c r="AV24" s="63">
        <f t="shared" si="62"/>
        <v>17775655241</v>
      </c>
      <c r="AW24" s="64">
        <f t="shared" si="63"/>
        <v>26.286446372332023</v>
      </c>
      <c r="AX24" s="63">
        <f t="shared" si="64"/>
        <v>23536812672</v>
      </c>
      <c r="AY24" s="65">
        <f t="shared" si="12"/>
        <v>34.805983559531882</v>
      </c>
      <c r="AZ24" s="83"/>
      <c r="BA24" s="64"/>
      <c r="BB24" s="63"/>
      <c r="BC24" s="65">
        <f t="shared" si="39"/>
        <v>0</v>
      </c>
      <c r="BD24" s="83">
        <f t="shared" si="65"/>
        <v>67622892000</v>
      </c>
      <c r="BE24" s="63">
        <f t="shared" si="65"/>
        <v>0</v>
      </c>
      <c r="BF24" s="63">
        <f t="shared" si="66"/>
        <v>67622892000</v>
      </c>
      <c r="BG24" s="64">
        <f t="shared" si="15"/>
        <v>0.26172257891829354</v>
      </c>
      <c r="BH24" s="63">
        <f t="shared" si="67"/>
        <v>5761157431</v>
      </c>
      <c r="BI24" s="64">
        <f t="shared" si="17"/>
        <v>8.5195371871998624</v>
      </c>
      <c r="BJ24" s="63">
        <f t="shared" si="18"/>
        <v>17775655241</v>
      </c>
      <c r="BK24" s="64">
        <f t="shared" si="19"/>
        <v>26.286446372332023</v>
      </c>
      <c r="BL24" s="63">
        <f t="shared" si="68"/>
        <v>23536812672</v>
      </c>
      <c r="BM24" s="64">
        <f t="shared" si="21"/>
        <v>34.805983559531882</v>
      </c>
      <c r="BN24" s="66">
        <f t="shared" si="69"/>
        <v>44086079328</v>
      </c>
      <c r="BO24" s="52"/>
    </row>
    <row r="25" spans="1:67" x14ac:dyDescent="0.25">
      <c r="A25" s="92" t="s">
        <v>1299</v>
      </c>
      <c r="B25" s="83">
        <f>SUM([7]pla!D$9)</f>
        <v>56232669000</v>
      </c>
      <c r="C25" s="63">
        <f>SUM([7]pla!E$9)</f>
        <v>0</v>
      </c>
      <c r="D25" s="63">
        <f t="shared" si="54"/>
        <v>56232669000</v>
      </c>
      <c r="E25" s="64">
        <f t="shared" si="0"/>
        <v>1.5905856639914346</v>
      </c>
      <c r="F25" s="63">
        <f>SUM([7]pla!J$9)</f>
        <v>10551411849</v>
      </c>
      <c r="G25" s="64">
        <f t="shared" si="23"/>
        <v>18.763846775617214</v>
      </c>
      <c r="H25" s="63">
        <f t="shared" si="24"/>
        <v>2902249670</v>
      </c>
      <c r="I25" s="64">
        <f t="shared" si="25"/>
        <v>5.161145152117891</v>
      </c>
      <c r="J25" s="63">
        <f>SUM([7]pla!N$9)</f>
        <v>13453661519</v>
      </c>
      <c r="K25" s="65">
        <f t="shared" si="26"/>
        <v>23.924991927735103</v>
      </c>
      <c r="L25" s="83"/>
      <c r="M25" s="63"/>
      <c r="N25" s="63">
        <f t="shared" si="55"/>
        <v>0</v>
      </c>
      <c r="O25" s="64">
        <f t="shared" si="1"/>
        <v>0</v>
      </c>
      <c r="P25" s="63"/>
      <c r="Q25" s="64">
        <f t="shared" si="27"/>
        <v>0</v>
      </c>
      <c r="R25" s="63">
        <f t="shared" si="28"/>
        <v>0</v>
      </c>
      <c r="S25" s="64">
        <f t="shared" si="29"/>
        <v>0</v>
      </c>
      <c r="T25" s="63"/>
      <c r="U25" s="65">
        <f t="shared" si="30"/>
        <v>0</v>
      </c>
      <c r="V25" s="83"/>
      <c r="W25" s="63"/>
      <c r="X25" s="63">
        <f t="shared" si="56"/>
        <v>0</v>
      </c>
      <c r="Y25" s="64">
        <f t="shared" si="2"/>
        <v>0</v>
      </c>
      <c r="Z25" s="63"/>
      <c r="AA25" s="64">
        <f t="shared" si="31"/>
        <v>0</v>
      </c>
      <c r="AB25" s="63">
        <f t="shared" si="32"/>
        <v>0</v>
      </c>
      <c r="AC25" s="64">
        <f t="shared" si="33"/>
        <v>0</v>
      </c>
      <c r="AD25" s="63"/>
      <c r="AE25" s="65">
        <f t="shared" si="34"/>
        <v>0</v>
      </c>
      <c r="AF25" s="83">
        <f>SUM([7]pla!D$395)</f>
        <v>15343797000</v>
      </c>
      <c r="AG25" s="63">
        <f>SUM([7]pla!E$395)</f>
        <v>0</v>
      </c>
      <c r="AH25" s="63">
        <f t="shared" si="57"/>
        <v>15343797000</v>
      </c>
      <c r="AI25" s="64">
        <f t="shared" si="3"/>
        <v>7.8003874799142087E-2</v>
      </c>
      <c r="AJ25" s="63">
        <f>SUM([7]pla!J$395)</f>
        <v>207641361</v>
      </c>
      <c r="AK25" s="64">
        <f t="shared" si="35"/>
        <v>1.3532593073279058</v>
      </c>
      <c r="AL25" s="63">
        <f t="shared" si="36"/>
        <v>4444990972</v>
      </c>
      <c r="AM25" s="64">
        <f t="shared" si="37"/>
        <v>28.969302526617106</v>
      </c>
      <c r="AN25" s="63">
        <f>SUM([7]pla!N$395)</f>
        <v>4652632333</v>
      </c>
      <c r="AO25" s="65">
        <f t="shared" si="38"/>
        <v>30.322561833945016</v>
      </c>
      <c r="AP25" s="83">
        <f t="shared" si="58"/>
        <v>71576466000</v>
      </c>
      <c r="AQ25" s="63">
        <f t="shared" si="58"/>
        <v>0</v>
      </c>
      <c r="AR25" s="63">
        <f t="shared" si="59"/>
        <v>71576466000</v>
      </c>
      <c r="AS25" s="64">
        <f t="shared" si="6"/>
        <v>0.27949794970361147</v>
      </c>
      <c r="AT25" s="63">
        <f t="shared" si="60"/>
        <v>10759053210</v>
      </c>
      <c r="AU25" s="64">
        <f t="shared" si="61"/>
        <v>15.03155130626315</v>
      </c>
      <c r="AV25" s="63">
        <f t="shared" si="62"/>
        <v>7347240642</v>
      </c>
      <c r="AW25" s="64">
        <f t="shared" si="63"/>
        <v>10.264883211752869</v>
      </c>
      <c r="AX25" s="63">
        <f t="shared" si="64"/>
        <v>18106293852</v>
      </c>
      <c r="AY25" s="65">
        <f t="shared" si="12"/>
        <v>25.296434518016021</v>
      </c>
      <c r="AZ25" s="83"/>
      <c r="BA25" s="64"/>
      <c r="BB25" s="63"/>
      <c r="BC25" s="65">
        <f t="shared" si="39"/>
        <v>0</v>
      </c>
      <c r="BD25" s="83">
        <f t="shared" si="65"/>
        <v>71576466000</v>
      </c>
      <c r="BE25" s="63">
        <f t="shared" si="65"/>
        <v>0</v>
      </c>
      <c r="BF25" s="63">
        <f t="shared" si="66"/>
        <v>71576466000</v>
      </c>
      <c r="BG25" s="64">
        <f t="shared" si="15"/>
        <v>0.27702419576165949</v>
      </c>
      <c r="BH25" s="63">
        <f t="shared" si="67"/>
        <v>10759053210</v>
      </c>
      <c r="BI25" s="64">
        <f t="shared" si="17"/>
        <v>15.03155130626315</v>
      </c>
      <c r="BJ25" s="63">
        <f t="shared" si="18"/>
        <v>7347240642</v>
      </c>
      <c r="BK25" s="64">
        <f t="shared" si="19"/>
        <v>10.264883211752869</v>
      </c>
      <c r="BL25" s="63">
        <f t="shared" si="68"/>
        <v>18106293852</v>
      </c>
      <c r="BM25" s="64">
        <f t="shared" si="21"/>
        <v>25.296434518016021</v>
      </c>
      <c r="BN25" s="66">
        <f t="shared" si="69"/>
        <v>53470172148</v>
      </c>
      <c r="BO25" s="52"/>
    </row>
    <row r="26" spans="1:67" x14ac:dyDescent="0.25">
      <c r="A26" s="92" t="s">
        <v>1300</v>
      </c>
      <c r="B26" s="83">
        <f>SUM([7]muj!D$9)</f>
        <v>11397644000</v>
      </c>
      <c r="C26" s="63">
        <f>SUM([7]muj!E$9)</f>
        <v>0</v>
      </c>
      <c r="D26" s="63">
        <f t="shared" si="54"/>
        <v>11397644000</v>
      </c>
      <c r="E26" s="64">
        <f t="shared" si="0"/>
        <v>0.32239140471312128</v>
      </c>
      <c r="F26" s="63">
        <f>SUM([7]muj!J$9)</f>
        <v>1606298301</v>
      </c>
      <c r="G26" s="64">
        <f t="shared" si="23"/>
        <v>14.09324857839041</v>
      </c>
      <c r="H26" s="63">
        <f t="shared" si="24"/>
        <v>317923126</v>
      </c>
      <c r="I26" s="64">
        <f t="shared" si="25"/>
        <v>2.7893758218803817</v>
      </c>
      <c r="J26" s="63">
        <f>SUM([7]muj!N$9)</f>
        <v>1924221427</v>
      </c>
      <c r="K26" s="65">
        <f t="shared" si="26"/>
        <v>16.882624400270792</v>
      </c>
      <c r="L26" s="83"/>
      <c r="M26" s="63"/>
      <c r="N26" s="63">
        <f t="shared" si="55"/>
        <v>0</v>
      </c>
      <c r="O26" s="64">
        <f t="shared" si="1"/>
        <v>0</v>
      </c>
      <c r="P26" s="63"/>
      <c r="Q26" s="64">
        <f t="shared" si="27"/>
        <v>0</v>
      </c>
      <c r="R26" s="63">
        <f t="shared" si="28"/>
        <v>0</v>
      </c>
      <c r="S26" s="64">
        <f t="shared" si="29"/>
        <v>0</v>
      </c>
      <c r="T26" s="63"/>
      <c r="U26" s="65">
        <f t="shared" si="30"/>
        <v>0</v>
      </c>
      <c r="V26" s="83"/>
      <c r="W26" s="63"/>
      <c r="X26" s="63">
        <f t="shared" si="56"/>
        <v>0</v>
      </c>
      <c r="Y26" s="64">
        <f t="shared" si="2"/>
        <v>0</v>
      </c>
      <c r="Z26" s="63"/>
      <c r="AA26" s="64">
        <f t="shared" si="31"/>
        <v>0</v>
      </c>
      <c r="AB26" s="63">
        <f t="shared" si="32"/>
        <v>0</v>
      </c>
      <c r="AC26" s="64">
        <f t="shared" si="33"/>
        <v>0</v>
      </c>
      <c r="AD26" s="63"/>
      <c r="AE26" s="65">
        <f t="shared" si="34"/>
        <v>0</v>
      </c>
      <c r="AF26" s="83">
        <f>SUM([7]muj!D$395)</f>
        <v>25769200000</v>
      </c>
      <c r="AG26" s="63">
        <f>SUM([7]muj!E$395)</f>
        <v>0</v>
      </c>
      <c r="AH26" s="63">
        <f t="shared" si="57"/>
        <v>25769200000</v>
      </c>
      <c r="AI26" s="64">
        <f t="shared" si="3"/>
        <v>0.13100391320831814</v>
      </c>
      <c r="AJ26" s="63">
        <f>SUM([7]muj!J$395)</f>
        <v>244704929</v>
      </c>
      <c r="AK26" s="64">
        <f t="shared" si="35"/>
        <v>0.94960235086847866</v>
      </c>
      <c r="AL26" s="63">
        <f t="shared" si="36"/>
        <v>5969788581</v>
      </c>
      <c r="AM26" s="64">
        <f t="shared" si="37"/>
        <v>23.166371408503174</v>
      </c>
      <c r="AN26" s="63">
        <f>SUM([7]muj!N$395)</f>
        <v>6214493510</v>
      </c>
      <c r="AO26" s="65">
        <f t="shared" si="38"/>
        <v>24.115973759371652</v>
      </c>
      <c r="AP26" s="83">
        <f t="shared" si="58"/>
        <v>37166844000</v>
      </c>
      <c r="AQ26" s="63">
        <f t="shared" si="58"/>
        <v>0</v>
      </c>
      <c r="AR26" s="63">
        <f t="shared" si="59"/>
        <v>37166844000</v>
      </c>
      <c r="AS26" s="64">
        <f t="shared" si="6"/>
        <v>0.14513229383180185</v>
      </c>
      <c r="AT26" s="63">
        <f t="shared" si="60"/>
        <v>1851003230</v>
      </c>
      <c r="AU26" s="64">
        <f t="shared" si="61"/>
        <v>4.980253986590844</v>
      </c>
      <c r="AV26" s="63">
        <f t="shared" si="62"/>
        <v>6287711707</v>
      </c>
      <c r="AW26" s="64">
        <f t="shared" si="63"/>
        <v>16.91752925537611</v>
      </c>
      <c r="AX26" s="63">
        <f t="shared" si="64"/>
        <v>8138714937</v>
      </c>
      <c r="AY26" s="65">
        <f t="shared" si="12"/>
        <v>21.897783241966952</v>
      </c>
      <c r="AZ26" s="83"/>
      <c r="BA26" s="64"/>
      <c r="BB26" s="63"/>
      <c r="BC26" s="65">
        <f t="shared" si="39"/>
        <v>0</v>
      </c>
      <c r="BD26" s="83">
        <f t="shared" si="65"/>
        <v>37166844000</v>
      </c>
      <c r="BE26" s="63">
        <f t="shared" si="65"/>
        <v>0</v>
      </c>
      <c r="BF26" s="63">
        <f t="shared" si="66"/>
        <v>37166844000</v>
      </c>
      <c r="BG26" s="64">
        <f t="shared" si="15"/>
        <v>0.14384777069182292</v>
      </c>
      <c r="BH26" s="63">
        <f t="shared" si="67"/>
        <v>1851003230</v>
      </c>
      <c r="BI26" s="64">
        <f t="shared" si="17"/>
        <v>4.980253986590844</v>
      </c>
      <c r="BJ26" s="63">
        <f t="shared" si="18"/>
        <v>6287711707</v>
      </c>
      <c r="BK26" s="64">
        <f t="shared" si="19"/>
        <v>16.91752925537611</v>
      </c>
      <c r="BL26" s="63">
        <f t="shared" si="68"/>
        <v>8138714937</v>
      </c>
      <c r="BM26" s="64">
        <f t="shared" si="21"/>
        <v>21.897783241966952</v>
      </c>
      <c r="BN26" s="66">
        <f t="shared" si="69"/>
        <v>29028129063</v>
      </c>
      <c r="BO26" s="52"/>
    </row>
    <row r="27" spans="1:67" x14ac:dyDescent="0.25">
      <c r="A27" s="92" t="s">
        <v>1301</v>
      </c>
      <c r="B27" s="83">
        <f>SUM([7]int!D$9)</f>
        <v>20919762000</v>
      </c>
      <c r="C27" s="63">
        <f>SUM([7]int!E$9)</f>
        <v>0</v>
      </c>
      <c r="D27" s="63">
        <f t="shared" si="54"/>
        <v>20919762000</v>
      </c>
      <c r="E27" s="64">
        <f t="shared" si="0"/>
        <v>0.59173206826289504</v>
      </c>
      <c r="F27" s="63">
        <f>SUM([7]int!J$9)</f>
        <v>1883575311</v>
      </c>
      <c r="G27" s="64">
        <f t="shared" si="23"/>
        <v>9.0038085089113338</v>
      </c>
      <c r="H27" s="63">
        <f t="shared" si="24"/>
        <v>206381392</v>
      </c>
      <c r="I27" s="64">
        <f t="shared" si="25"/>
        <v>0.98653795392127308</v>
      </c>
      <c r="J27" s="63">
        <f>SUM([7]int!N$9)</f>
        <v>2089956703</v>
      </c>
      <c r="K27" s="65">
        <f t="shared" si="26"/>
        <v>9.9903464628326084</v>
      </c>
      <c r="L27" s="83"/>
      <c r="M27" s="63"/>
      <c r="N27" s="63">
        <f t="shared" si="55"/>
        <v>0</v>
      </c>
      <c r="O27" s="64">
        <f t="shared" si="1"/>
        <v>0</v>
      </c>
      <c r="P27" s="63"/>
      <c r="Q27" s="64">
        <f t="shared" si="27"/>
        <v>0</v>
      </c>
      <c r="R27" s="63">
        <f t="shared" si="28"/>
        <v>0</v>
      </c>
      <c r="S27" s="64">
        <f t="shared" si="29"/>
        <v>0</v>
      </c>
      <c r="T27" s="63"/>
      <c r="U27" s="65">
        <f t="shared" si="30"/>
        <v>0</v>
      </c>
      <c r="V27" s="83"/>
      <c r="W27" s="63"/>
      <c r="X27" s="63">
        <f t="shared" si="56"/>
        <v>0</v>
      </c>
      <c r="Y27" s="64">
        <f t="shared" si="2"/>
        <v>0</v>
      </c>
      <c r="Z27" s="63"/>
      <c r="AA27" s="64">
        <f t="shared" si="31"/>
        <v>0</v>
      </c>
      <c r="AB27" s="63">
        <f t="shared" si="32"/>
        <v>0</v>
      </c>
      <c r="AC27" s="64">
        <f t="shared" si="33"/>
        <v>0</v>
      </c>
      <c r="AD27" s="63"/>
      <c r="AE27" s="65">
        <f t="shared" si="34"/>
        <v>0</v>
      </c>
      <c r="AF27" s="83">
        <f>SUM([7]int!D$395)</f>
        <v>1087266308000</v>
      </c>
      <c r="AG27" s="63">
        <f>SUM([7]int!E$395)</f>
        <v>0</v>
      </c>
      <c r="AH27" s="63">
        <f t="shared" si="57"/>
        <v>1087266308000</v>
      </c>
      <c r="AI27" s="64">
        <f t="shared" si="3"/>
        <v>5.5273792375223332</v>
      </c>
      <c r="AJ27" s="63">
        <f>SUM([7]int!J$395)</f>
        <v>55357635449</v>
      </c>
      <c r="AK27" s="64">
        <f t="shared" si="35"/>
        <v>5.0914513805572641</v>
      </c>
      <c r="AL27" s="63">
        <f t="shared" si="36"/>
        <v>382418668742</v>
      </c>
      <c r="AM27" s="64">
        <f t="shared" si="37"/>
        <v>35.17249324550945</v>
      </c>
      <c r="AN27" s="63">
        <f>SUM([7]int!N$395)</f>
        <v>437776304191</v>
      </c>
      <c r="AO27" s="65">
        <f t="shared" si="38"/>
        <v>40.263944626066717</v>
      </c>
      <c r="AP27" s="83">
        <f t="shared" si="58"/>
        <v>1108186070000</v>
      </c>
      <c r="AQ27" s="63">
        <f t="shared" si="58"/>
        <v>0</v>
      </c>
      <c r="AR27" s="63">
        <f t="shared" si="59"/>
        <v>1108186070000</v>
      </c>
      <c r="AS27" s="64">
        <f t="shared" si="6"/>
        <v>4.3273404201752967</v>
      </c>
      <c r="AT27" s="63">
        <f t="shared" si="60"/>
        <v>57241210760</v>
      </c>
      <c r="AU27" s="64">
        <f t="shared" si="61"/>
        <v>5.1653068297456581</v>
      </c>
      <c r="AV27" s="63">
        <f t="shared" si="62"/>
        <v>382625050134</v>
      </c>
      <c r="AW27" s="64">
        <f t="shared" si="63"/>
        <v>34.527148508011834</v>
      </c>
      <c r="AX27" s="63">
        <f t="shared" si="64"/>
        <v>439866260894</v>
      </c>
      <c r="AY27" s="65">
        <f t="shared" si="12"/>
        <v>39.692455337757494</v>
      </c>
      <c r="AZ27" s="83"/>
      <c r="BA27" s="64"/>
      <c r="BB27" s="63"/>
      <c r="BC27" s="65">
        <f t="shared" si="39"/>
        <v>0</v>
      </c>
      <c r="BD27" s="83">
        <f t="shared" si="65"/>
        <v>1108186070000</v>
      </c>
      <c r="BE27" s="63">
        <f t="shared" si="65"/>
        <v>0</v>
      </c>
      <c r="BF27" s="63">
        <f t="shared" si="66"/>
        <v>1108186070000</v>
      </c>
      <c r="BG27" s="64">
        <f t="shared" si="15"/>
        <v>4.2890404060466478</v>
      </c>
      <c r="BH27" s="63">
        <f t="shared" si="67"/>
        <v>57241210760</v>
      </c>
      <c r="BI27" s="64">
        <f t="shared" si="17"/>
        <v>5.1653068297456581</v>
      </c>
      <c r="BJ27" s="63">
        <f t="shared" si="18"/>
        <v>382625050134</v>
      </c>
      <c r="BK27" s="64">
        <f t="shared" si="19"/>
        <v>34.527148508011834</v>
      </c>
      <c r="BL27" s="63">
        <f t="shared" si="68"/>
        <v>439866260894</v>
      </c>
      <c r="BM27" s="64">
        <f t="shared" si="21"/>
        <v>39.692455337757494</v>
      </c>
      <c r="BN27" s="66">
        <f t="shared" si="69"/>
        <v>668319809106</v>
      </c>
      <c r="BO27" s="52"/>
    </row>
    <row r="28" spans="1:67" x14ac:dyDescent="0.25">
      <c r="A28" s="92" t="s">
        <v>1302</v>
      </c>
      <c r="B28" s="83">
        <f>SUM([7]das!D$9)</f>
        <v>6715665000</v>
      </c>
      <c r="C28" s="63">
        <f>SUM([7]das!E$9)</f>
        <v>0</v>
      </c>
      <c r="D28" s="63">
        <f t="shared" si="54"/>
        <v>6715665000</v>
      </c>
      <c r="E28" s="64">
        <f t="shared" si="0"/>
        <v>0.18995791348920391</v>
      </c>
      <c r="F28" s="63">
        <f>SUM([7]das!J$9)</f>
        <v>1085106042</v>
      </c>
      <c r="G28" s="64">
        <f t="shared" si="23"/>
        <v>16.157834585257007</v>
      </c>
      <c r="H28" s="63">
        <f t="shared" si="24"/>
        <v>282840179</v>
      </c>
      <c r="I28" s="64">
        <f t="shared" si="25"/>
        <v>4.2116481241991677</v>
      </c>
      <c r="J28" s="63">
        <f>SUM([7]das!N$9)</f>
        <v>1367946221</v>
      </c>
      <c r="K28" s="65">
        <f t="shared" si="26"/>
        <v>20.369482709456175</v>
      </c>
      <c r="L28" s="83"/>
      <c r="M28" s="63"/>
      <c r="N28" s="63">
        <f t="shared" si="55"/>
        <v>0</v>
      </c>
      <c r="O28" s="64">
        <f t="shared" si="1"/>
        <v>0</v>
      </c>
      <c r="P28" s="63"/>
      <c r="Q28" s="64">
        <f t="shared" si="27"/>
        <v>0</v>
      </c>
      <c r="R28" s="63">
        <f t="shared" si="28"/>
        <v>0</v>
      </c>
      <c r="S28" s="64">
        <f t="shared" si="29"/>
        <v>0</v>
      </c>
      <c r="T28" s="63"/>
      <c r="U28" s="65">
        <f t="shared" si="30"/>
        <v>0</v>
      </c>
      <c r="V28" s="83"/>
      <c r="W28" s="63"/>
      <c r="X28" s="63">
        <f t="shared" si="56"/>
        <v>0</v>
      </c>
      <c r="Y28" s="64">
        <f t="shared" si="2"/>
        <v>0</v>
      </c>
      <c r="Z28" s="63"/>
      <c r="AA28" s="64">
        <f t="shared" si="31"/>
        <v>0</v>
      </c>
      <c r="AB28" s="63">
        <f t="shared" si="32"/>
        <v>0</v>
      </c>
      <c r="AC28" s="64">
        <f t="shared" si="33"/>
        <v>0</v>
      </c>
      <c r="AD28" s="63"/>
      <c r="AE28" s="65">
        <f t="shared" si="34"/>
        <v>0</v>
      </c>
      <c r="AF28" s="83">
        <f>SUM([7]das!D$395)</f>
        <v>4815000000</v>
      </c>
      <c r="AG28" s="63">
        <f>SUM([7]das!E$395)</f>
        <v>0</v>
      </c>
      <c r="AH28" s="63">
        <f t="shared" si="57"/>
        <v>4815000000</v>
      </c>
      <c r="AI28" s="64">
        <f t="shared" si="3"/>
        <v>2.4478208174799836E-2</v>
      </c>
      <c r="AJ28" s="63">
        <f>SUM([7]das!J$395)</f>
        <v>201700917</v>
      </c>
      <c r="AK28" s="64">
        <f t="shared" si="35"/>
        <v>4.1890117757009353</v>
      </c>
      <c r="AL28" s="63">
        <f t="shared" si="36"/>
        <v>301362816</v>
      </c>
      <c r="AM28" s="64">
        <f t="shared" si="37"/>
        <v>6.2588331464174463</v>
      </c>
      <c r="AN28" s="63">
        <f>SUM([7]das!N$395)</f>
        <v>503063733</v>
      </c>
      <c r="AO28" s="65">
        <f t="shared" si="38"/>
        <v>10.44784492211838</v>
      </c>
      <c r="AP28" s="83">
        <f t="shared" si="58"/>
        <v>11530665000</v>
      </c>
      <c r="AQ28" s="63">
        <f t="shared" si="58"/>
        <v>0</v>
      </c>
      <c r="AR28" s="63">
        <f t="shared" si="59"/>
        <v>11530665000</v>
      </c>
      <c r="AS28" s="64">
        <f t="shared" si="6"/>
        <v>4.5025933890326372E-2</v>
      </c>
      <c r="AT28" s="63">
        <f t="shared" si="60"/>
        <v>1286806959</v>
      </c>
      <c r="AU28" s="64">
        <f t="shared" si="61"/>
        <v>11.159867700605298</v>
      </c>
      <c r="AV28" s="63">
        <f t="shared" si="62"/>
        <v>584202995</v>
      </c>
      <c r="AW28" s="64">
        <f t="shared" si="63"/>
        <v>5.0665160682406434</v>
      </c>
      <c r="AX28" s="63">
        <f t="shared" si="64"/>
        <v>1871009954</v>
      </c>
      <c r="AY28" s="65">
        <f t="shared" si="12"/>
        <v>16.226383768845942</v>
      </c>
      <c r="AZ28" s="83"/>
      <c r="BA28" s="64"/>
      <c r="BB28" s="63"/>
      <c r="BC28" s="65">
        <f t="shared" si="39"/>
        <v>0</v>
      </c>
      <c r="BD28" s="83">
        <f t="shared" si="65"/>
        <v>11530665000</v>
      </c>
      <c r="BE28" s="63">
        <f t="shared" si="65"/>
        <v>0</v>
      </c>
      <c r="BF28" s="63">
        <f t="shared" si="66"/>
        <v>11530665000</v>
      </c>
      <c r="BG28" s="64">
        <f t="shared" si="15"/>
        <v>4.4627422625505363E-2</v>
      </c>
      <c r="BH28" s="63">
        <f t="shared" si="67"/>
        <v>1286806959</v>
      </c>
      <c r="BI28" s="64">
        <f t="shared" si="17"/>
        <v>11.159867700605298</v>
      </c>
      <c r="BJ28" s="63">
        <f t="shared" si="18"/>
        <v>584202995</v>
      </c>
      <c r="BK28" s="64">
        <f t="shared" si="19"/>
        <v>5.0665160682406434</v>
      </c>
      <c r="BL28" s="63">
        <f t="shared" si="68"/>
        <v>1871009954</v>
      </c>
      <c r="BM28" s="64">
        <f t="shared" si="21"/>
        <v>16.226383768845942</v>
      </c>
      <c r="BN28" s="66">
        <f t="shared" si="69"/>
        <v>9659655046</v>
      </c>
      <c r="BO28" s="52"/>
    </row>
    <row r="29" spans="1:67" x14ac:dyDescent="0.25">
      <c r="A29" s="92" t="s">
        <v>1303</v>
      </c>
      <c r="B29" s="83">
        <f>SUM([7]amb!D$9)</f>
        <v>23006817000</v>
      </c>
      <c r="C29" s="63">
        <f>SUM([7]amb!E$9)</f>
        <v>0</v>
      </c>
      <c r="D29" s="63">
        <f t="shared" si="54"/>
        <v>23006817000</v>
      </c>
      <c r="E29" s="64">
        <f t="shared" si="0"/>
        <v>0.65076607504215067</v>
      </c>
      <c r="F29" s="63">
        <f>SUM([7]amb!J$9)</f>
        <v>2689170768</v>
      </c>
      <c r="G29" s="64">
        <f t="shared" si="23"/>
        <v>11.688582423200915</v>
      </c>
      <c r="H29" s="63">
        <f t="shared" si="24"/>
        <v>4013142408</v>
      </c>
      <c r="I29" s="64">
        <f t="shared" si="25"/>
        <v>17.443275217080227</v>
      </c>
      <c r="J29" s="63">
        <f>SUM([7]amb!N$9)</f>
        <v>6702313176</v>
      </c>
      <c r="K29" s="65">
        <f t="shared" si="26"/>
        <v>29.13185764028114</v>
      </c>
      <c r="L29" s="83"/>
      <c r="M29" s="63"/>
      <c r="N29" s="63">
        <f t="shared" si="55"/>
        <v>0</v>
      </c>
      <c r="O29" s="64">
        <f t="shared" si="1"/>
        <v>0</v>
      </c>
      <c r="P29" s="63"/>
      <c r="Q29" s="64">
        <f t="shared" si="27"/>
        <v>0</v>
      </c>
      <c r="R29" s="63">
        <f t="shared" si="28"/>
        <v>0</v>
      </c>
      <c r="S29" s="64">
        <f t="shared" si="29"/>
        <v>0</v>
      </c>
      <c r="T29" s="63"/>
      <c r="U29" s="65">
        <f t="shared" si="30"/>
        <v>0</v>
      </c>
      <c r="V29" s="83"/>
      <c r="W29" s="63"/>
      <c r="X29" s="63">
        <f t="shared" si="56"/>
        <v>0</v>
      </c>
      <c r="Y29" s="64">
        <f t="shared" si="2"/>
        <v>0</v>
      </c>
      <c r="Z29" s="63"/>
      <c r="AA29" s="64">
        <f t="shared" si="31"/>
        <v>0</v>
      </c>
      <c r="AB29" s="63">
        <f t="shared" si="32"/>
        <v>0</v>
      </c>
      <c r="AC29" s="64">
        <f t="shared" si="33"/>
        <v>0</v>
      </c>
      <c r="AD29" s="63"/>
      <c r="AE29" s="65">
        <f t="shared" si="34"/>
        <v>0</v>
      </c>
      <c r="AF29" s="83">
        <f>SUM([7]amb!D$395)</f>
        <v>79239710000</v>
      </c>
      <c r="AG29" s="63">
        <f>SUM([7]amb!E$395)</f>
        <v>0</v>
      </c>
      <c r="AH29" s="63">
        <f t="shared" si="57"/>
        <v>79239710000</v>
      </c>
      <c r="AI29" s="64">
        <f t="shared" si="3"/>
        <v>0.40283408454636932</v>
      </c>
      <c r="AJ29" s="63">
        <f>SUM([7]amb!J$395)</f>
        <v>2377300715</v>
      </c>
      <c r="AK29" s="64">
        <f t="shared" si="35"/>
        <v>3.0001380810202356</v>
      </c>
      <c r="AL29" s="63">
        <f t="shared" si="36"/>
        <v>30797125754</v>
      </c>
      <c r="AM29" s="64">
        <f t="shared" si="37"/>
        <v>38.865772923702018</v>
      </c>
      <c r="AN29" s="63">
        <f>SUM([7]amb!N$395)</f>
        <v>33174426469</v>
      </c>
      <c r="AO29" s="65">
        <f t="shared" si="38"/>
        <v>41.865911004722257</v>
      </c>
      <c r="AP29" s="83">
        <f t="shared" si="58"/>
        <v>102246527000</v>
      </c>
      <c r="AQ29" s="63">
        <f t="shared" si="58"/>
        <v>0</v>
      </c>
      <c r="AR29" s="63">
        <f t="shared" si="59"/>
        <v>102246527000</v>
      </c>
      <c r="AS29" s="64">
        <f t="shared" si="6"/>
        <v>0.39926104567407605</v>
      </c>
      <c r="AT29" s="63">
        <f t="shared" si="60"/>
        <v>5066471483</v>
      </c>
      <c r="AU29" s="64">
        <f t="shared" si="61"/>
        <v>4.9551526410280911</v>
      </c>
      <c r="AV29" s="63">
        <f t="shared" si="62"/>
        <v>34810268162</v>
      </c>
      <c r="AW29" s="64">
        <f t="shared" si="63"/>
        <v>34.045428420272891</v>
      </c>
      <c r="AX29" s="63">
        <f t="shared" si="64"/>
        <v>39876739645</v>
      </c>
      <c r="AY29" s="65">
        <f t="shared" si="12"/>
        <v>39.000581061300984</v>
      </c>
      <c r="AZ29" s="83"/>
      <c r="BA29" s="64"/>
      <c r="BB29" s="63"/>
      <c r="BC29" s="65">
        <f t="shared" si="39"/>
        <v>0</v>
      </c>
      <c r="BD29" s="83">
        <f t="shared" si="65"/>
        <v>102246527000</v>
      </c>
      <c r="BE29" s="63">
        <f t="shared" si="65"/>
        <v>0</v>
      </c>
      <c r="BF29" s="63">
        <f t="shared" si="66"/>
        <v>102246527000</v>
      </c>
      <c r="BG29" s="64">
        <f t="shared" si="15"/>
        <v>0.39572730388222577</v>
      </c>
      <c r="BH29" s="63">
        <f t="shared" si="67"/>
        <v>5066471483</v>
      </c>
      <c r="BI29" s="64">
        <f t="shared" si="17"/>
        <v>4.9551526410280911</v>
      </c>
      <c r="BJ29" s="63">
        <f t="shared" si="18"/>
        <v>34810268162</v>
      </c>
      <c r="BK29" s="64">
        <f t="shared" si="19"/>
        <v>34.045428420272891</v>
      </c>
      <c r="BL29" s="63">
        <f t="shared" si="68"/>
        <v>39876739645</v>
      </c>
      <c r="BM29" s="64">
        <f t="shared" si="21"/>
        <v>39.000581061300984</v>
      </c>
      <c r="BN29" s="66">
        <f t="shared" si="69"/>
        <v>62369787355</v>
      </c>
      <c r="BO29" s="52"/>
    </row>
    <row r="30" spans="1:67" x14ac:dyDescent="0.25">
      <c r="A30" s="92" t="s">
        <v>1304</v>
      </c>
      <c r="B30" s="83">
        <f>SUM([7]dad!D$9)</f>
        <v>9382522000</v>
      </c>
      <c r="C30" s="63">
        <f>SUM([7]dad!E$9)</f>
        <v>0</v>
      </c>
      <c r="D30" s="63">
        <f t="shared" si="54"/>
        <v>9382522000</v>
      </c>
      <c r="E30" s="64">
        <f t="shared" si="0"/>
        <v>0.26539207991860109</v>
      </c>
      <c r="F30" s="63">
        <f>SUM([7]dad!J$9)</f>
        <v>1467699979</v>
      </c>
      <c r="G30" s="64">
        <f t="shared" si="23"/>
        <v>15.642915401637215</v>
      </c>
      <c r="H30" s="63">
        <f t="shared" si="24"/>
        <v>182998281</v>
      </c>
      <c r="I30" s="64">
        <f t="shared" si="25"/>
        <v>1.950416753619123</v>
      </c>
      <c r="J30" s="63">
        <f>SUM([7]dad!N$9)</f>
        <v>1650698260</v>
      </c>
      <c r="K30" s="65">
        <f t="shared" si="26"/>
        <v>17.593332155256334</v>
      </c>
      <c r="L30" s="83"/>
      <c r="M30" s="63"/>
      <c r="N30" s="63">
        <f t="shared" si="55"/>
        <v>0</v>
      </c>
      <c r="O30" s="64">
        <f t="shared" si="1"/>
        <v>0</v>
      </c>
      <c r="P30" s="63"/>
      <c r="Q30" s="64">
        <f t="shared" si="27"/>
        <v>0</v>
      </c>
      <c r="R30" s="63">
        <f t="shared" si="28"/>
        <v>0</v>
      </c>
      <c r="S30" s="64">
        <f t="shared" si="29"/>
        <v>0</v>
      </c>
      <c r="T30" s="63"/>
      <c r="U30" s="65">
        <f t="shared" si="30"/>
        <v>0</v>
      </c>
      <c r="V30" s="83"/>
      <c r="W30" s="63"/>
      <c r="X30" s="63">
        <f t="shared" si="56"/>
        <v>0</v>
      </c>
      <c r="Y30" s="64">
        <f t="shared" si="2"/>
        <v>0</v>
      </c>
      <c r="Z30" s="63"/>
      <c r="AA30" s="64">
        <f t="shared" si="31"/>
        <v>0</v>
      </c>
      <c r="AB30" s="63">
        <f t="shared" si="32"/>
        <v>0</v>
      </c>
      <c r="AC30" s="64">
        <f t="shared" si="33"/>
        <v>0</v>
      </c>
      <c r="AD30" s="63"/>
      <c r="AE30" s="65">
        <f t="shared" si="34"/>
        <v>0</v>
      </c>
      <c r="AF30" s="83">
        <f>SUM([7]dad!D$395)</f>
        <v>26296000000</v>
      </c>
      <c r="AG30" s="63">
        <f>SUM([7]dad!E$395)</f>
        <v>0</v>
      </c>
      <c r="AH30" s="63">
        <f t="shared" si="57"/>
        <v>26296000000</v>
      </c>
      <c r="AI30" s="64">
        <f t="shared" si="3"/>
        <v>0.13368202744850186</v>
      </c>
      <c r="AJ30" s="63">
        <f>SUM([7]dad!J$395)</f>
        <v>359656913</v>
      </c>
      <c r="AK30" s="64">
        <f t="shared" si="35"/>
        <v>1.3677247984484333</v>
      </c>
      <c r="AL30" s="63">
        <f t="shared" si="36"/>
        <v>6457195960</v>
      </c>
      <c r="AM30" s="64">
        <f t="shared" si="37"/>
        <v>24.555810617584424</v>
      </c>
      <c r="AN30" s="63">
        <f>SUM([7]dad!N$395)</f>
        <v>6816852873</v>
      </c>
      <c r="AO30" s="65">
        <f t="shared" si="38"/>
        <v>25.923535416032855</v>
      </c>
      <c r="AP30" s="83">
        <f t="shared" si="58"/>
        <v>35678522000</v>
      </c>
      <c r="AQ30" s="63">
        <f t="shared" si="58"/>
        <v>0</v>
      </c>
      <c r="AR30" s="63">
        <f t="shared" si="59"/>
        <v>35678522000</v>
      </c>
      <c r="AS30" s="64">
        <f t="shared" si="6"/>
        <v>0.13932056588900596</v>
      </c>
      <c r="AT30" s="63">
        <f t="shared" si="60"/>
        <v>1827356892</v>
      </c>
      <c r="AU30" s="64">
        <f t="shared" si="61"/>
        <v>5.1217281141858955</v>
      </c>
      <c r="AV30" s="63">
        <f t="shared" si="62"/>
        <v>6640194241</v>
      </c>
      <c r="AW30" s="64">
        <f t="shared" si="63"/>
        <v>18.611180813487735</v>
      </c>
      <c r="AX30" s="63">
        <f t="shared" si="64"/>
        <v>8467551133</v>
      </c>
      <c r="AY30" s="65">
        <f t="shared" si="12"/>
        <v>23.73290892767363</v>
      </c>
      <c r="AZ30" s="83"/>
      <c r="BA30" s="64"/>
      <c r="BB30" s="63"/>
      <c r="BC30" s="65">
        <f t="shared" si="39"/>
        <v>0</v>
      </c>
      <c r="BD30" s="83">
        <f t="shared" si="65"/>
        <v>35678522000</v>
      </c>
      <c r="BE30" s="63">
        <f t="shared" si="65"/>
        <v>0</v>
      </c>
      <c r="BF30" s="63">
        <f t="shared" si="66"/>
        <v>35678522000</v>
      </c>
      <c r="BG30" s="64">
        <f t="shared" si="15"/>
        <v>0.13808748063944193</v>
      </c>
      <c r="BH30" s="63">
        <f t="shared" si="67"/>
        <v>1827356892</v>
      </c>
      <c r="BI30" s="64">
        <f t="shared" si="17"/>
        <v>5.1217281141858955</v>
      </c>
      <c r="BJ30" s="63">
        <f t="shared" si="18"/>
        <v>6640194241</v>
      </c>
      <c r="BK30" s="64">
        <f t="shared" si="19"/>
        <v>18.611180813487735</v>
      </c>
      <c r="BL30" s="63">
        <f t="shared" si="68"/>
        <v>8467551133</v>
      </c>
      <c r="BM30" s="64">
        <f t="shared" si="21"/>
        <v>23.73290892767363</v>
      </c>
      <c r="BN30" s="66">
        <f t="shared" si="69"/>
        <v>27210970867</v>
      </c>
      <c r="BO30" s="52"/>
    </row>
    <row r="31" spans="1:67" x14ac:dyDescent="0.25">
      <c r="A31" s="92" t="s">
        <v>1305</v>
      </c>
      <c r="B31" s="83">
        <f>SUM([7]bom!D$9)</f>
        <v>49851235000</v>
      </c>
      <c r="C31" s="63">
        <f>SUM([7]bom!E$9)</f>
        <v>0</v>
      </c>
      <c r="D31" s="63">
        <f t="shared" si="54"/>
        <v>49851235000</v>
      </c>
      <c r="E31" s="64">
        <f t="shared" si="0"/>
        <v>1.4100817395537111</v>
      </c>
      <c r="F31" s="63">
        <f>SUM([7]bom!J$9)</f>
        <v>7184361684</v>
      </c>
      <c r="G31" s="64">
        <f t="shared" si="23"/>
        <v>14.41160220804961</v>
      </c>
      <c r="H31" s="63">
        <f t="shared" si="24"/>
        <v>948791616</v>
      </c>
      <c r="I31" s="64">
        <f t="shared" si="25"/>
        <v>1.9032459597039069</v>
      </c>
      <c r="J31" s="63">
        <f>SUM([7]bom!N$9)</f>
        <v>8133153300</v>
      </c>
      <c r="K31" s="65">
        <f t="shared" si="26"/>
        <v>16.314848167753517</v>
      </c>
      <c r="L31" s="83"/>
      <c r="M31" s="63"/>
      <c r="N31" s="63">
        <f t="shared" si="55"/>
        <v>0</v>
      </c>
      <c r="O31" s="64">
        <f t="shared" si="1"/>
        <v>0</v>
      </c>
      <c r="P31" s="63"/>
      <c r="Q31" s="64">
        <f t="shared" si="27"/>
        <v>0</v>
      </c>
      <c r="R31" s="63">
        <f t="shared" si="28"/>
        <v>0</v>
      </c>
      <c r="S31" s="64">
        <f t="shared" si="29"/>
        <v>0</v>
      </c>
      <c r="T31" s="63"/>
      <c r="U31" s="65">
        <f t="shared" si="30"/>
        <v>0</v>
      </c>
      <c r="V31" s="83"/>
      <c r="W31" s="63"/>
      <c r="X31" s="63">
        <f t="shared" si="56"/>
        <v>0</v>
      </c>
      <c r="Y31" s="64">
        <f t="shared" si="2"/>
        <v>0</v>
      </c>
      <c r="Z31" s="63"/>
      <c r="AA31" s="64">
        <f t="shared" si="31"/>
        <v>0</v>
      </c>
      <c r="AB31" s="63">
        <f t="shared" si="32"/>
        <v>0</v>
      </c>
      <c r="AC31" s="64">
        <f t="shared" si="33"/>
        <v>0</v>
      </c>
      <c r="AD31" s="63"/>
      <c r="AE31" s="65">
        <f t="shared" si="34"/>
        <v>0</v>
      </c>
      <c r="AF31" s="83">
        <f>SUM([7]bom!D$395)</f>
        <v>30098587000</v>
      </c>
      <c r="AG31" s="63">
        <f>SUM([7]bom!E$395)</f>
        <v>0</v>
      </c>
      <c r="AH31" s="63">
        <f t="shared" si="57"/>
        <v>30098587000</v>
      </c>
      <c r="AI31" s="64">
        <f t="shared" si="3"/>
        <v>0.15301339114295412</v>
      </c>
      <c r="AJ31" s="63">
        <f>SUM([7]bom!J$395)</f>
        <v>460253032</v>
      </c>
      <c r="AK31" s="64">
        <f t="shared" si="35"/>
        <v>1.5291516242938581</v>
      </c>
      <c r="AL31" s="63">
        <f t="shared" si="36"/>
        <v>14094975142</v>
      </c>
      <c r="AM31" s="64">
        <f t="shared" si="37"/>
        <v>46.829358275190792</v>
      </c>
      <c r="AN31" s="63">
        <f>SUM([7]bom!N$395)</f>
        <v>14555228174</v>
      </c>
      <c r="AO31" s="65">
        <f t="shared" si="38"/>
        <v>48.358509899484652</v>
      </c>
      <c r="AP31" s="83">
        <f t="shared" si="58"/>
        <v>79949822000</v>
      </c>
      <c r="AQ31" s="63">
        <f t="shared" si="58"/>
        <v>0</v>
      </c>
      <c r="AR31" s="63">
        <f t="shared" si="59"/>
        <v>79949822000</v>
      </c>
      <c r="AS31" s="64">
        <f t="shared" si="6"/>
        <v>0.31219495145469589</v>
      </c>
      <c r="AT31" s="63">
        <f t="shared" si="60"/>
        <v>7644614716</v>
      </c>
      <c r="AU31" s="64">
        <f t="shared" si="61"/>
        <v>9.5617657735373065</v>
      </c>
      <c r="AV31" s="63">
        <f t="shared" si="62"/>
        <v>15043766758</v>
      </c>
      <c r="AW31" s="64">
        <f t="shared" si="63"/>
        <v>18.816510633382023</v>
      </c>
      <c r="AX31" s="63">
        <f t="shared" si="64"/>
        <v>22688381474</v>
      </c>
      <c r="AY31" s="65">
        <f t="shared" si="12"/>
        <v>28.37827640691933</v>
      </c>
      <c r="AZ31" s="83"/>
      <c r="BA31" s="64"/>
      <c r="BB31" s="63"/>
      <c r="BC31" s="65">
        <f t="shared" si="39"/>
        <v>0</v>
      </c>
      <c r="BD31" s="83">
        <f t="shared" si="65"/>
        <v>79949822000</v>
      </c>
      <c r="BE31" s="63">
        <f t="shared" si="65"/>
        <v>0</v>
      </c>
      <c r="BF31" s="63">
        <f t="shared" si="66"/>
        <v>79949822000</v>
      </c>
      <c r="BG31" s="64">
        <f t="shared" si="15"/>
        <v>0.30943180599106179</v>
      </c>
      <c r="BH31" s="63">
        <f t="shared" si="67"/>
        <v>7644614716</v>
      </c>
      <c r="BI31" s="64">
        <f t="shared" si="17"/>
        <v>9.5617657735373065</v>
      </c>
      <c r="BJ31" s="63">
        <f t="shared" si="18"/>
        <v>15043766758</v>
      </c>
      <c r="BK31" s="64">
        <f t="shared" si="19"/>
        <v>18.816510633382023</v>
      </c>
      <c r="BL31" s="63">
        <f t="shared" si="68"/>
        <v>22688381474</v>
      </c>
      <c r="BM31" s="64">
        <f t="shared" si="21"/>
        <v>28.37827640691933</v>
      </c>
      <c r="BN31" s="66">
        <f t="shared" si="69"/>
        <v>57261440526</v>
      </c>
      <c r="BO31" s="52"/>
    </row>
    <row r="32" spans="1:67" x14ac:dyDescent="0.25">
      <c r="A32" s="204" t="s">
        <v>1306</v>
      </c>
      <c r="B32" s="82">
        <f>SUM(B7:B31)-B12-B18</f>
        <v>979961376000</v>
      </c>
      <c r="C32" s="76">
        <f>SUM(C7:C31)-C12-C18</f>
        <v>0</v>
      </c>
      <c r="D32" s="76">
        <f>SUM(D7:D31)-D12-D18</f>
        <v>979961376000</v>
      </c>
      <c r="E32" s="77">
        <f t="shared" si="0"/>
        <v>27.718985131773131</v>
      </c>
      <c r="F32" s="76">
        <f>SUM(F7:F31)-F12-F18</f>
        <v>138347703912</v>
      </c>
      <c r="G32" s="77">
        <f t="shared" si="23"/>
        <v>14.117669053111742</v>
      </c>
      <c r="H32" s="76">
        <f t="shared" si="24"/>
        <v>52343864220</v>
      </c>
      <c r="I32" s="77">
        <f t="shared" si="25"/>
        <v>5.3414211520924271</v>
      </c>
      <c r="J32" s="76">
        <f>SUM(J7:J31)-J12-J18</f>
        <v>190691568132</v>
      </c>
      <c r="K32" s="84">
        <f t="shared" si="26"/>
        <v>19.45909020520417</v>
      </c>
      <c r="L32" s="82">
        <f>SUM(L7:L31)-L12-L18</f>
        <v>0</v>
      </c>
      <c r="M32" s="76">
        <f>SUM(M7:M31)-M12-M18</f>
        <v>0</v>
      </c>
      <c r="N32" s="76">
        <f>SUM(N7:N31)-N12-N18</f>
        <v>0</v>
      </c>
      <c r="O32" s="77">
        <f t="shared" si="1"/>
        <v>0</v>
      </c>
      <c r="P32" s="76">
        <f>SUM(P7:P31)-P12-P18</f>
        <v>0</v>
      </c>
      <c r="Q32" s="77">
        <f t="shared" si="27"/>
        <v>0</v>
      </c>
      <c r="R32" s="76">
        <f t="shared" si="28"/>
        <v>0</v>
      </c>
      <c r="S32" s="77">
        <f t="shared" si="29"/>
        <v>0</v>
      </c>
      <c r="T32" s="76">
        <f>SUM(T7:T31)-T12-T18</f>
        <v>0</v>
      </c>
      <c r="U32" s="84">
        <f t="shared" si="30"/>
        <v>0</v>
      </c>
      <c r="V32" s="82">
        <f>SUM(V7:V31)-V12-V18</f>
        <v>577908099000</v>
      </c>
      <c r="W32" s="76">
        <f>SUM(W7:W31)-W12-W18</f>
        <v>0</v>
      </c>
      <c r="X32" s="76">
        <f>SUM(X7:X31)-X12-X18</f>
        <v>577908099000</v>
      </c>
      <c r="Y32" s="77">
        <f t="shared" si="2"/>
        <v>68.061064525305966</v>
      </c>
      <c r="Z32" s="76">
        <f>SUM(Z7:Z31)-Z12-Z18</f>
        <v>30406662635</v>
      </c>
      <c r="AA32" s="77">
        <f t="shared" si="31"/>
        <v>5.2615048461191405</v>
      </c>
      <c r="AB32" s="76">
        <f t="shared" si="32"/>
        <v>0</v>
      </c>
      <c r="AC32" s="77">
        <f t="shared" si="33"/>
        <v>0</v>
      </c>
      <c r="AD32" s="76">
        <f>SUM(AD7:AD31)-AD12-AD18</f>
        <v>30406662635</v>
      </c>
      <c r="AE32" s="84">
        <f t="shared" si="34"/>
        <v>5.2615048461191405</v>
      </c>
      <c r="AF32" s="82">
        <f>SUM(AF7:AF31)-AF12-AF18</f>
        <v>9983656016000</v>
      </c>
      <c r="AG32" s="76">
        <f>SUM(AG7:AG31)-AG12-AG18</f>
        <v>0</v>
      </c>
      <c r="AH32" s="76">
        <f>SUM(AH7:AH31)-AH12-AH18</f>
        <v>9983656016000</v>
      </c>
      <c r="AI32" s="77">
        <f t="shared" si="3"/>
        <v>50.754311589873467</v>
      </c>
      <c r="AJ32" s="76">
        <f>SUM(AJ7:AJ31)-AJ12-AJ18</f>
        <v>602195203161</v>
      </c>
      <c r="AK32" s="77">
        <f t="shared" si="35"/>
        <v>6.0318104128979435</v>
      </c>
      <c r="AL32" s="76">
        <f t="shared" si="36"/>
        <v>955085645625</v>
      </c>
      <c r="AM32" s="77">
        <f t="shared" si="37"/>
        <v>9.5664919153300296</v>
      </c>
      <c r="AN32" s="76">
        <f>SUM(AN7:AN31)-AN12-AN18</f>
        <v>1557280848786</v>
      </c>
      <c r="AO32" s="84">
        <f t="shared" si="38"/>
        <v>15.598302328227973</v>
      </c>
      <c r="AP32" s="82">
        <f>SUM(AP7:AP31)-AP12-AP18</f>
        <v>11541525491000</v>
      </c>
      <c r="AQ32" s="76">
        <f>SUM(AQ7:AQ31)-AQ12-AQ18</f>
        <v>-1.9253502614446916E-7</v>
      </c>
      <c r="AR32" s="76">
        <f>SUM(AR7:AR31)-AR12-AR18</f>
        <v>11541525491000</v>
      </c>
      <c r="AS32" s="77">
        <f t="shared" si="6"/>
        <v>45.068342871055798</v>
      </c>
      <c r="AT32" s="76">
        <f>SUM(AT7:AT31)-AT12-AT18</f>
        <v>770949569708</v>
      </c>
      <c r="AU32" s="77">
        <f t="shared" si="61"/>
        <v>6.6797891691976172</v>
      </c>
      <c r="AV32" s="76">
        <f t="shared" si="62"/>
        <v>1007429509845</v>
      </c>
      <c r="AW32" s="77">
        <f t="shared" si="63"/>
        <v>8.7287379006404855</v>
      </c>
      <c r="AX32" s="76">
        <f>SUM(AX7:AX31)-AX12-AX18</f>
        <v>1778379079553</v>
      </c>
      <c r="AY32" s="65">
        <f t="shared" si="12"/>
        <v>15.408527069838101</v>
      </c>
      <c r="AZ32" s="82">
        <f>SUM(AZ7:AZ31)-AZ12-AZ18</f>
        <v>0</v>
      </c>
      <c r="BA32" s="76">
        <f>SUM(BA7:BA31)-BA12-BA18</f>
        <v>0</v>
      </c>
      <c r="BB32" s="76">
        <f>SUM(BB7:BB31)-BB12-BB18</f>
        <v>0</v>
      </c>
      <c r="BC32" s="84">
        <f t="shared" ref="BC32:BC63" si="70">IF(OR(BB32=0,BB$93=0),0,(BB32/BB$93)*100)</f>
        <v>0</v>
      </c>
      <c r="BD32" s="82">
        <f>SUM(BD7:BD31)-BD12-BD18</f>
        <v>11541525491000</v>
      </c>
      <c r="BE32" s="76">
        <f>SUM(BE7:BE31)-BE12-BE18</f>
        <v>0</v>
      </c>
      <c r="BF32" s="76">
        <f>SUM(BF7:BF31)-BF12-BF18</f>
        <v>11541525491000</v>
      </c>
      <c r="BG32" s="77">
        <f t="shared" si="15"/>
        <v>44.669456256850779</v>
      </c>
      <c r="BH32" s="76">
        <f>SUM(BH7:BH31)-BH12-BH18</f>
        <v>770949569708</v>
      </c>
      <c r="BI32" s="77">
        <f t="shared" si="17"/>
        <v>6.6797891691976172</v>
      </c>
      <c r="BJ32" s="76">
        <f t="shared" si="18"/>
        <v>1007429509845</v>
      </c>
      <c r="BK32" s="77">
        <f t="shared" si="19"/>
        <v>8.7287379006404855</v>
      </c>
      <c r="BL32" s="76">
        <f>SUM(BL7:BL31)-BL12-BL18</f>
        <v>1778379079553</v>
      </c>
      <c r="BM32" s="77">
        <f t="shared" si="21"/>
        <v>15.408527069838101</v>
      </c>
      <c r="BN32" s="81">
        <f t="shared" si="69"/>
        <v>9763146411447</v>
      </c>
      <c r="BO32" s="49"/>
    </row>
    <row r="33" spans="1:67" x14ac:dyDescent="0.25">
      <c r="A33" s="92" t="s">
        <v>1307</v>
      </c>
      <c r="B33" s="83">
        <f>SUM([8]ipe!D$9)</f>
        <v>8933770000</v>
      </c>
      <c r="C33" s="63">
        <f>SUM([8]ipe!E$9)</f>
        <v>0</v>
      </c>
      <c r="D33" s="63">
        <f t="shared" ref="D33:D52" si="71">SUM(B33:C33)</f>
        <v>8933770000</v>
      </c>
      <c r="E33" s="64">
        <f t="shared" si="0"/>
        <v>0.2526987735082743</v>
      </c>
      <c r="F33" s="63">
        <f>SUM([8]ipe!J$9)</f>
        <v>1329900878</v>
      </c>
      <c r="G33" s="64">
        <f t="shared" si="23"/>
        <v>14.88622247942358</v>
      </c>
      <c r="H33" s="63">
        <f t="shared" si="24"/>
        <v>7552421</v>
      </c>
      <c r="I33" s="64">
        <f t="shared" si="25"/>
        <v>8.4537893856680882E-2</v>
      </c>
      <c r="J33" s="63">
        <f>SUM([8]ipe!N$9)</f>
        <v>1337453299</v>
      </c>
      <c r="K33" s="65">
        <f t="shared" si="26"/>
        <v>14.970760373280262</v>
      </c>
      <c r="L33" s="83"/>
      <c r="M33" s="63"/>
      <c r="N33" s="63">
        <f t="shared" ref="N33:N52" si="72">SUM(L33:M33)</f>
        <v>0</v>
      </c>
      <c r="O33" s="64">
        <f t="shared" si="1"/>
        <v>0</v>
      </c>
      <c r="P33" s="63"/>
      <c r="Q33" s="64">
        <f t="shared" si="27"/>
        <v>0</v>
      </c>
      <c r="R33" s="63">
        <f t="shared" si="28"/>
        <v>0</v>
      </c>
      <c r="S33" s="64">
        <f t="shared" si="29"/>
        <v>0</v>
      </c>
      <c r="T33" s="63"/>
      <c r="U33" s="65">
        <f t="shared" si="30"/>
        <v>0</v>
      </c>
      <c r="V33" s="83"/>
      <c r="W33" s="63"/>
      <c r="X33" s="63">
        <f t="shared" ref="X33:X52" si="73">SUM(V33:W33)</f>
        <v>0</v>
      </c>
      <c r="Y33" s="64">
        <f t="shared" si="2"/>
        <v>0</v>
      </c>
      <c r="Z33" s="63"/>
      <c r="AA33" s="64">
        <f t="shared" si="31"/>
        <v>0</v>
      </c>
      <c r="AB33" s="63">
        <f t="shared" si="32"/>
        <v>0</v>
      </c>
      <c r="AC33" s="64">
        <f t="shared" si="33"/>
        <v>0</v>
      </c>
      <c r="AD33" s="63"/>
      <c r="AE33" s="65">
        <f t="shared" si="34"/>
        <v>0</v>
      </c>
      <c r="AF33" s="83">
        <f>SUM([8]ipe!D$395)</f>
        <v>40880300000</v>
      </c>
      <c r="AG33" s="63">
        <f>SUM([8]ipe!E$395)</f>
        <v>2300000000</v>
      </c>
      <c r="AH33" s="63">
        <f t="shared" ref="AH33:AH52" si="74">SUM(AF33:AG33)</f>
        <v>43180300000</v>
      </c>
      <c r="AI33" s="64">
        <f t="shared" si="3"/>
        <v>0.21951741899279531</v>
      </c>
      <c r="AJ33" s="63">
        <f>SUM([8]ipe!J$395)</f>
        <v>1685836276</v>
      </c>
      <c r="AK33" s="64">
        <f t="shared" si="35"/>
        <v>3.9041791650359077</v>
      </c>
      <c r="AL33" s="63">
        <f t="shared" si="36"/>
        <v>5173580564</v>
      </c>
      <c r="AM33" s="64">
        <f t="shared" si="37"/>
        <v>11.981344650222439</v>
      </c>
      <c r="AN33" s="63">
        <f>SUM([8]ipe!N$395)</f>
        <v>6859416840</v>
      </c>
      <c r="AO33" s="65">
        <f t="shared" si="38"/>
        <v>15.885523815258349</v>
      </c>
      <c r="AP33" s="83">
        <f t="shared" ref="AP33:AQ52" si="75">SUM(B33+L33+V33+AF33)</f>
        <v>49814070000</v>
      </c>
      <c r="AQ33" s="63">
        <f t="shared" si="75"/>
        <v>2300000000</v>
      </c>
      <c r="AR33" s="63">
        <f t="shared" ref="AR33:AR52" si="76">SUM(AP33:AQ33)</f>
        <v>52114070000</v>
      </c>
      <c r="AS33" s="64">
        <f t="shared" si="6"/>
        <v>0.2034995094017423</v>
      </c>
      <c r="AT33" s="63">
        <f t="shared" ref="AT33:AT52" si="77">SUM(F33+P33+Z33+AJ33)</f>
        <v>3015737154</v>
      </c>
      <c r="AU33" s="64">
        <f t="shared" si="61"/>
        <v>5.7868002902095341</v>
      </c>
      <c r="AV33" s="63">
        <f t="shared" si="62"/>
        <v>5181132985</v>
      </c>
      <c r="AW33" s="64">
        <f t="shared" si="63"/>
        <v>9.941908173742716</v>
      </c>
      <c r="AX33" s="63">
        <f t="shared" ref="AX33:AX52" si="78">SUM(J33+T33+AD33+AN33)</f>
        <v>8196870139</v>
      </c>
      <c r="AY33" s="65">
        <f t="shared" si="12"/>
        <v>15.728708463952248</v>
      </c>
      <c r="AZ33" s="83"/>
      <c r="BA33" s="63"/>
      <c r="BB33" s="63">
        <f t="shared" ref="BB33:BB52" si="79">SUM(AZ33:BA33)</f>
        <v>0</v>
      </c>
      <c r="BC33" s="65">
        <f t="shared" si="70"/>
        <v>0</v>
      </c>
      <c r="BD33" s="83">
        <f t="shared" ref="BD33:BE52" si="80">SUM(AP33+AZ33)</f>
        <v>49814070000</v>
      </c>
      <c r="BE33" s="63">
        <f t="shared" si="80"/>
        <v>2300000000</v>
      </c>
      <c r="BF33" s="63">
        <f t="shared" ref="BF33:BF52" si="81">SUM(BD33:BE33)</f>
        <v>52114070000</v>
      </c>
      <c r="BG33" s="64">
        <f t="shared" si="15"/>
        <v>0.20169839524651614</v>
      </c>
      <c r="BH33" s="63">
        <f t="shared" ref="BH33:BH52" si="82">SUM(AT33)</f>
        <v>3015737154</v>
      </c>
      <c r="BI33" s="64">
        <f t="shared" si="17"/>
        <v>5.7868002902095341</v>
      </c>
      <c r="BJ33" s="63">
        <f t="shared" si="18"/>
        <v>5181132985</v>
      </c>
      <c r="BK33" s="64">
        <f t="shared" si="19"/>
        <v>9.941908173742716</v>
      </c>
      <c r="BL33" s="63">
        <f t="shared" ref="BL33:BL52" si="83">SUM(AX33)</f>
        <v>8196870139</v>
      </c>
      <c r="BM33" s="64">
        <f t="shared" si="21"/>
        <v>15.728708463952248</v>
      </c>
      <c r="BN33" s="66">
        <f t="shared" si="69"/>
        <v>43917199861</v>
      </c>
      <c r="BO33" s="52"/>
    </row>
    <row r="34" spans="1:67" x14ac:dyDescent="0.25">
      <c r="A34" s="92" t="s">
        <v>1308</v>
      </c>
      <c r="B34" s="83">
        <f>SUM([8]ffd!D$9)</f>
        <v>20402400000</v>
      </c>
      <c r="C34" s="63">
        <f>SUM([8]ffd!E$9)</f>
        <v>0</v>
      </c>
      <c r="D34" s="63">
        <f t="shared" si="71"/>
        <v>20402400000</v>
      </c>
      <c r="E34" s="64">
        <f t="shared" si="0"/>
        <v>0.5770980735596748</v>
      </c>
      <c r="F34" s="63">
        <f>SUM([8]ffd!J$9)</f>
        <v>414771261</v>
      </c>
      <c r="G34" s="64">
        <f t="shared" si="23"/>
        <v>2.0329532849076579</v>
      </c>
      <c r="H34" s="63">
        <f t="shared" si="24"/>
        <v>490406393</v>
      </c>
      <c r="I34" s="64">
        <f t="shared" si="25"/>
        <v>2.403670122142493</v>
      </c>
      <c r="J34" s="63">
        <f>SUM([8]ffd!N$9)</f>
        <v>905177654</v>
      </c>
      <c r="K34" s="65">
        <f t="shared" si="26"/>
        <v>4.4366234070501509</v>
      </c>
      <c r="L34" s="83"/>
      <c r="M34" s="63"/>
      <c r="N34" s="63">
        <f t="shared" si="72"/>
        <v>0</v>
      </c>
      <c r="O34" s="64">
        <f t="shared" si="1"/>
        <v>0</v>
      </c>
      <c r="P34" s="63"/>
      <c r="Q34" s="64">
        <f t="shared" si="27"/>
        <v>0</v>
      </c>
      <c r="R34" s="63">
        <f t="shared" si="28"/>
        <v>0</v>
      </c>
      <c r="S34" s="64">
        <f t="shared" si="29"/>
        <v>0</v>
      </c>
      <c r="T34" s="63"/>
      <c r="U34" s="65">
        <f t="shared" si="30"/>
        <v>0</v>
      </c>
      <c r="V34" s="83"/>
      <c r="W34" s="63"/>
      <c r="X34" s="63">
        <f t="shared" si="73"/>
        <v>0</v>
      </c>
      <c r="Y34" s="64">
        <f t="shared" si="2"/>
        <v>0</v>
      </c>
      <c r="Z34" s="63"/>
      <c r="AA34" s="64">
        <f t="shared" si="31"/>
        <v>0</v>
      </c>
      <c r="AB34" s="63">
        <f t="shared" si="32"/>
        <v>0</v>
      </c>
      <c r="AC34" s="64">
        <f t="shared" si="33"/>
        <v>0</v>
      </c>
      <c r="AD34" s="63"/>
      <c r="AE34" s="65">
        <f t="shared" si="34"/>
        <v>0</v>
      </c>
      <c r="AF34" s="83">
        <f>SUM([8]ffd!D$395)</f>
        <v>2149411216000</v>
      </c>
      <c r="AG34" s="63">
        <f>SUM([8]ffd!E$395)</f>
        <v>0</v>
      </c>
      <c r="AH34" s="63">
        <f t="shared" si="74"/>
        <v>2149411216000</v>
      </c>
      <c r="AI34" s="64">
        <f t="shared" si="3"/>
        <v>10.927047808618411</v>
      </c>
      <c r="AJ34" s="63">
        <f>SUM([8]ffd!J$395)</f>
        <v>166921337433</v>
      </c>
      <c r="AK34" s="64">
        <f t="shared" si="35"/>
        <v>7.7659098543105403</v>
      </c>
      <c r="AL34" s="63">
        <f t="shared" si="36"/>
        <v>389916605848</v>
      </c>
      <c r="AM34" s="64">
        <f t="shared" si="37"/>
        <v>18.140623950666125</v>
      </c>
      <c r="AN34" s="63">
        <f>SUM([8]ffd!N$395)</f>
        <v>556837943281</v>
      </c>
      <c r="AO34" s="65">
        <f t="shared" si="38"/>
        <v>25.906533804976668</v>
      </c>
      <c r="AP34" s="83">
        <f t="shared" si="75"/>
        <v>2169813616000</v>
      </c>
      <c r="AQ34" s="63">
        <f t="shared" si="75"/>
        <v>0</v>
      </c>
      <c r="AR34" s="63">
        <f t="shared" si="76"/>
        <v>2169813616000</v>
      </c>
      <c r="AS34" s="64">
        <f t="shared" si="6"/>
        <v>8.4728751054987725</v>
      </c>
      <c r="AT34" s="63">
        <f t="shared" si="77"/>
        <v>167336108694</v>
      </c>
      <c r="AU34" s="64">
        <f t="shared" si="61"/>
        <v>7.7120038080727022</v>
      </c>
      <c r="AV34" s="63">
        <f t="shared" si="62"/>
        <v>390407012241</v>
      </c>
      <c r="AW34" s="64">
        <f t="shared" si="63"/>
        <v>17.992651966149335</v>
      </c>
      <c r="AX34" s="63">
        <f t="shared" si="78"/>
        <v>557743120935</v>
      </c>
      <c r="AY34" s="65">
        <f t="shared" si="12"/>
        <v>25.70465577422204</v>
      </c>
      <c r="AZ34" s="83"/>
      <c r="BA34" s="63"/>
      <c r="BB34" s="63">
        <f t="shared" si="79"/>
        <v>0</v>
      </c>
      <c r="BC34" s="65">
        <f t="shared" si="70"/>
        <v>0</v>
      </c>
      <c r="BD34" s="83">
        <f t="shared" si="80"/>
        <v>2169813616000</v>
      </c>
      <c r="BE34" s="63">
        <f t="shared" si="80"/>
        <v>0</v>
      </c>
      <c r="BF34" s="63">
        <f t="shared" si="81"/>
        <v>2169813616000</v>
      </c>
      <c r="BG34" s="64">
        <f t="shared" si="15"/>
        <v>8.3978841861946396</v>
      </c>
      <c r="BH34" s="63">
        <f t="shared" si="82"/>
        <v>167336108694</v>
      </c>
      <c r="BI34" s="64">
        <f t="shared" si="17"/>
        <v>7.7120038080727022</v>
      </c>
      <c r="BJ34" s="63">
        <f t="shared" si="18"/>
        <v>390407012241</v>
      </c>
      <c r="BK34" s="64">
        <f t="shared" si="19"/>
        <v>17.992651966149335</v>
      </c>
      <c r="BL34" s="63">
        <f t="shared" si="83"/>
        <v>557743120935</v>
      </c>
      <c r="BM34" s="64">
        <f t="shared" si="21"/>
        <v>25.70465577422204</v>
      </c>
      <c r="BN34" s="66">
        <f t="shared" si="69"/>
        <v>1612070495065</v>
      </c>
      <c r="BO34" s="52"/>
    </row>
    <row r="35" spans="1:67" x14ac:dyDescent="0.25">
      <c r="A35" s="92" t="s">
        <v>341</v>
      </c>
      <c r="B35" s="83">
        <f>SUM([8]ind!D$9)</f>
        <v>10413986000</v>
      </c>
      <c r="C35" s="63">
        <f>SUM([8]ind!E$9)</f>
        <v>0</v>
      </c>
      <c r="D35" s="63">
        <f t="shared" si="71"/>
        <v>10413986000</v>
      </c>
      <c r="E35" s="64">
        <f t="shared" si="0"/>
        <v>0.29456785763819077</v>
      </c>
      <c r="F35" s="63">
        <f>SUM([8]ind!J$9)</f>
        <v>682946835</v>
      </c>
      <c r="G35" s="64">
        <f t="shared" si="23"/>
        <v>6.5579772721031118</v>
      </c>
      <c r="H35" s="63">
        <f t="shared" si="24"/>
        <v>19824240</v>
      </c>
      <c r="I35" s="64">
        <f t="shared" si="25"/>
        <v>0.19036169243937912</v>
      </c>
      <c r="J35" s="63">
        <f>SUM([8]ind!N$9)</f>
        <v>702771075</v>
      </c>
      <c r="K35" s="65">
        <f t="shared" si="26"/>
        <v>6.7483389645424916</v>
      </c>
      <c r="L35" s="83"/>
      <c r="M35" s="63"/>
      <c r="N35" s="63">
        <f t="shared" si="72"/>
        <v>0</v>
      </c>
      <c r="O35" s="64">
        <f t="shared" si="1"/>
        <v>0</v>
      </c>
      <c r="P35" s="63"/>
      <c r="Q35" s="64">
        <f t="shared" si="27"/>
        <v>0</v>
      </c>
      <c r="R35" s="63">
        <f t="shared" si="28"/>
        <v>0</v>
      </c>
      <c r="S35" s="64">
        <f t="shared" si="29"/>
        <v>0</v>
      </c>
      <c r="T35" s="63"/>
      <c r="U35" s="65">
        <f t="shared" si="30"/>
        <v>0</v>
      </c>
      <c r="V35" s="83"/>
      <c r="W35" s="63"/>
      <c r="X35" s="63">
        <f t="shared" si="73"/>
        <v>0</v>
      </c>
      <c r="Y35" s="64">
        <f t="shared" si="2"/>
        <v>0</v>
      </c>
      <c r="Z35" s="63"/>
      <c r="AA35" s="64">
        <f t="shared" si="31"/>
        <v>0</v>
      </c>
      <c r="AB35" s="63">
        <f t="shared" si="32"/>
        <v>0</v>
      </c>
      <c r="AC35" s="64">
        <f t="shared" si="33"/>
        <v>0</v>
      </c>
      <c r="AD35" s="63"/>
      <c r="AE35" s="65">
        <f t="shared" si="34"/>
        <v>0</v>
      </c>
      <c r="AF35" s="83">
        <f>SUM([8]ind!D$395)</f>
        <v>11766716000</v>
      </c>
      <c r="AG35" s="63">
        <f>SUM([8]ind!E$395)</f>
        <v>6795000000</v>
      </c>
      <c r="AH35" s="63">
        <f t="shared" si="74"/>
        <v>18561716000</v>
      </c>
      <c r="AI35" s="64">
        <f t="shared" si="3"/>
        <v>9.4362938386191669E-2</v>
      </c>
      <c r="AJ35" s="63">
        <f>SUM([8]ind!J$395)</f>
        <v>668457301</v>
      </c>
      <c r="AK35" s="64">
        <f t="shared" si="35"/>
        <v>3.6012688751406388</v>
      </c>
      <c r="AL35" s="63">
        <f t="shared" si="36"/>
        <v>2431030076</v>
      </c>
      <c r="AM35" s="64">
        <f t="shared" si="37"/>
        <v>13.09701148320554</v>
      </c>
      <c r="AN35" s="63">
        <f>SUM([8]ind!N$395)</f>
        <v>3099487377</v>
      </c>
      <c r="AO35" s="65">
        <f t="shared" si="38"/>
        <v>16.698280358346178</v>
      </c>
      <c r="AP35" s="83">
        <f t="shared" si="75"/>
        <v>22180702000</v>
      </c>
      <c r="AQ35" s="63">
        <f t="shared" si="75"/>
        <v>6795000000</v>
      </c>
      <c r="AR35" s="63">
        <f t="shared" si="76"/>
        <v>28975702000</v>
      </c>
      <c r="AS35" s="64">
        <f t="shared" si="6"/>
        <v>0.11314681700299138</v>
      </c>
      <c r="AT35" s="63">
        <f t="shared" si="77"/>
        <v>1351404136</v>
      </c>
      <c r="AU35" s="64">
        <f t="shared" si="61"/>
        <v>4.6639219853931406</v>
      </c>
      <c r="AV35" s="63">
        <f t="shared" si="62"/>
        <v>2450854316</v>
      </c>
      <c r="AW35" s="64">
        <f t="shared" si="63"/>
        <v>8.458308675316994</v>
      </c>
      <c r="AX35" s="63">
        <f t="shared" si="78"/>
        <v>3802258452</v>
      </c>
      <c r="AY35" s="65">
        <f t="shared" si="12"/>
        <v>13.122230660710136</v>
      </c>
      <c r="AZ35" s="83"/>
      <c r="BA35" s="63"/>
      <c r="BB35" s="63">
        <f t="shared" si="79"/>
        <v>0</v>
      </c>
      <c r="BC35" s="65">
        <f t="shared" si="70"/>
        <v>0</v>
      </c>
      <c r="BD35" s="83">
        <f t="shared" si="80"/>
        <v>22180702000</v>
      </c>
      <c r="BE35" s="63">
        <f t="shared" si="80"/>
        <v>6795000000</v>
      </c>
      <c r="BF35" s="63">
        <f t="shared" si="81"/>
        <v>28975702000</v>
      </c>
      <c r="BG35" s="64">
        <f t="shared" si="15"/>
        <v>0.11214538788740293</v>
      </c>
      <c r="BH35" s="63">
        <f t="shared" si="82"/>
        <v>1351404136</v>
      </c>
      <c r="BI35" s="64">
        <f t="shared" si="17"/>
        <v>4.6639219853931406</v>
      </c>
      <c r="BJ35" s="63">
        <f t="shared" si="18"/>
        <v>2450854316</v>
      </c>
      <c r="BK35" s="64">
        <f t="shared" si="19"/>
        <v>8.458308675316994</v>
      </c>
      <c r="BL35" s="63">
        <f t="shared" si="83"/>
        <v>3802258452</v>
      </c>
      <c r="BM35" s="64">
        <f t="shared" si="21"/>
        <v>13.122230660710136</v>
      </c>
      <c r="BN35" s="66">
        <f t="shared" si="69"/>
        <v>25173443548</v>
      </c>
      <c r="BO35" s="52"/>
    </row>
    <row r="36" spans="1:67" x14ac:dyDescent="0.25">
      <c r="A36" s="92" t="s">
        <v>1309</v>
      </c>
      <c r="B36" s="83">
        <f>SUM([8]idu!D$9)</f>
        <v>53737063000</v>
      </c>
      <c r="C36" s="63">
        <f>SUM([8]idu!E$9)</f>
        <v>0</v>
      </c>
      <c r="D36" s="63">
        <f t="shared" si="71"/>
        <v>53737063000</v>
      </c>
      <c r="E36" s="64">
        <f t="shared" si="0"/>
        <v>1.5199954679868484</v>
      </c>
      <c r="F36" s="63">
        <f>SUM([8]idu!J$9)</f>
        <v>8741882486</v>
      </c>
      <c r="G36" s="64">
        <f t="shared" si="23"/>
        <v>16.267882906068014</v>
      </c>
      <c r="H36" s="63">
        <f t="shared" si="24"/>
        <v>1048338673</v>
      </c>
      <c r="I36" s="64">
        <f t="shared" si="25"/>
        <v>1.9508670821849716</v>
      </c>
      <c r="J36" s="63">
        <f>SUM([8]idu!N$9)</f>
        <v>9790221159</v>
      </c>
      <c r="K36" s="65">
        <f t="shared" si="26"/>
        <v>18.218749988252984</v>
      </c>
      <c r="L36" s="83"/>
      <c r="M36" s="63"/>
      <c r="N36" s="63">
        <f t="shared" si="72"/>
        <v>0</v>
      </c>
      <c r="O36" s="64">
        <f t="shared" si="1"/>
        <v>0</v>
      </c>
      <c r="P36" s="63"/>
      <c r="Q36" s="64">
        <f t="shared" si="27"/>
        <v>0</v>
      </c>
      <c r="R36" s="63">
        <f t="shared" si="28"/>
        <v>0</v>
      </c>
      <c r="S36" s="64">
        <f t="shared" si="29"/>
        <v>0</v>
      </c>
      <c r="T36" s="63"/>
      <c r="U36" s="65">
        <f t="shared" si="30"/>
        <v>0</v>
      </c>
      <c r="V36" s="83"/>
      <c r="W36" s="63"/>
      <c r="X36" s="63">
        <f t="shared" si="73"/>
        <v>0</v>
      </c>
      <c r="Y36" s="64">
        <f t="shared" si="2"/>
        <v>0</v>
      </c>
      <c r="Z36" s="63"/>
      <c r="AA36" s="64">
        <f t="shared" si="31"/>
        <v>0</v>
      </c>
      <c r="AB36" s="63">
        <f t="shared" si="32"/>
        <v>0</v>
      </c>
      <c r="AC36" s="64">
        <f t="shared" si="33"/>
        <v>0</v>
      </c>
      <c r="AD36" s="63"/>
      <c r="AE36" s="65">
        <f t="shared" si="34"/>
        <v>0</v>
      </c>
      <c r="AF36" s="83">
        <f>SUM([8]idu!D$395)</f>
        <v>791696757000</v>
      </c>
      <c r="AG36" s="63">
        <f>SUM([8]idu!E$395)</f>
        <v>0</v>
      </c>
      <c r="AH36" s="63">
        <f t="shared" si="74"/>
        <v>791696757000</v>
      </c>
      <c r="AI36" s="64">
        <f t="shared" si="3"/>
        <v>4.0247804837299936</v>
      </c>
      <c r="AJ36" s="63">
        <f>SUM([8]idu!J$395)</f>
        <v>9147110331</v>
      </c>
      <c r="AK36" s="64">
        <f t="shared" si="35"/>
        <v>1.1553805481863304</v>
      </c>
      <c r="AL36" s="63">
        <f t="shared" si="36"/>
        <v>132116775996</v>
      </c>
      <c r="AM36" s="64">
        <f t="shared" si="37"/>
        <v>16.68780057867535</v>
      </c>
      <c r="AN36" s="63">
        <f>SUM([8]idu!N$395)</f>
        <v>141263886327</v>
      </c>
      <c r="AO36" s="65">
        <f t="shared" si="38"/>
        <v>17.843181126861683</v>
      </c>
      <c r="AP36" s="83">
        <f t="shared" si="75"/>
        <v>845433820000</v>
      </c>
      <c r="AQ36" s="63">
        <f t="shared" si="75"/>
        <v>0</v>
      </c>
      <c r="AR36" s="63">
        <f t="shared" si="76"/>
        <v>845433820000</v>
      </c>
      <c r="AS36" s="64">
        <f t="shared" si="6"/>
        <v>3.3013228021077783</v>
      </c>
      <c r="AT36" s="63">
        <f t="shared" si="77"/>
        <v>17888992817</v>
      </c>
      <c r="AU36" s="64">
        <f t="shared" si="61"/>
        <v>2.1159542466611994</v>
      </c>
      <c r="AV36" s="63">
        <f t="shared" si="62"/>
        <v>133165114669</v>
      </c>
      <c r="AW36" s="64">
        <f t="shared" si="63"/>
        <v>15.751098609823771</v>
      </c>
      <c r="AX36" s="63">
        <f t="shared" si="78"/>
        <v>151054107486</v>
      </c>
      <c r="AY36" s="65">
        <f t="shared" si="12"/>
        <v>17.867052856484968</v>
      </c>
      <c r="AZ36" s="83"/>
      <c r="BA36" s="63"/>
      <c r="BB36" s="63">
        <f t="shared" si="79"/>
        <v>0</v>
      </c>
      <c r="BC36" s="65">
        <f t="shared" si="70"/>
        <v>0</v>
      </c>
      <c r="BD36" s="83">
        <f t="shared" si="80"/>
        <v>845433820000</v>
      </c>
      <c r="BE36" s="63">
        <f t="shared" si="80"/>
        <v>0</v>
      </c>
      <c r="BF36" s="63">
        <f t="shared" si="81"/>
        <v>845433820000</v>
      </c>
      <c r="BG36" s="64">
        <f t="shared" si="15"/>
        <v>3.2721037673920303</v>
      </c>
      <c r="BH36" s="63">
        <f t="shared" si="82"/>
        <v>17888992817</v>
      </c>
      <c r="BI36" s="64">
        <f t="shared" si="17"/>
        <v>2.1159542466611994</v>
      </c>
      <c r="BJ36" s="63">
        <f t="shared" si="18"/>
        <v>133165114669</v>
      </c>
      <c r="BK36" s="64">
        <f t="shared" si="19"/>
        <v>15.751098609823771</v>
      </c>
      <c r="BL36" s="63">
        <f t="shared" si="83"/>
        <v>151054107486</v>
      </c>
      <c r="BM36" s="64">
        <f t="shared" si="21"/>
        <v>17.867052856484968</v>
      </c>
      <c r="BN36" s="66">
        <f t="shared" si="69"/>
        <v>694379712514</v>
      </c>
      <c r="BO36" s="52"/>
    </row>
    <row r="37" spans="1:67" x14ac:dyDescent="0.25">
      <c r="A37" s="92" t="s">
        <v>1310</v>
      </c>
      <c r="B37" s="83">
        <f>SUM([8]fon!D$9)</f>
        <v>418914896000</v>
      </c>
      <c r="C37" s="63">
        <f>SUM([8]fon!E$9)</f>
        <v>0</v>
      </c>
      <c r="D37" s="63">
        <f t="shared" si="71"/>
        <v>418914896000</v>
      </c>
      <c r="E37" s="64">
        <f t="shared" si="0"/>
        <v>11.849340247571439</v>
      </c>
      <c r="F37" s="63">
        <f>SUM([8]fon!J$9)</f>
        <v>111663271399</v>
      </c>
      <c r="G37" s="64">
        <f t="shared" si="23"/>
        <v>26.655359469241695</v>
      </c>
      <c r="H37" s="63">
        <f t="shared" si="24"/>
        <v>1344435490</v>
      </c>
      <c r="I37" s="64">
        <f t="shared" si="25"/>
        <v>0.32093284407819195</v>
      </c>
      <c r="J37" s="63">
        <f>SUM([8]fon!N$9)</f>
        <v>113007706889</v>
      </c>
      <c r="K37" s="65">
        <f t="shared" si="26"/>
        <v>26.976292313319888</v>
      </c>
      <c r="L37" s="83"/>
      <c r="M37" s="63"/>
      <c r="N37" s="63">
        <f t="shared" si="72"/>
        <v>0</v>
      </c>
      <c r="O37" s="64">
        <f t="shared" si="1"/>
        <v>0</v>
      </c>
      <c r="P37" s="63"/>
      <c r="Q37" s="64">
        <f t="shared" si="27"/>
        <v>0</v>
      </c>
      <c r="R37" s="63">
        <f t="shared" si="28"/>
        <v>0</v>
      </c>
      <c r="S37" s="64">
        <f t="shared" si="29"/>
        <v>0</v>
      </c>
      <c r="T37" s="63"/>
      <c r="U37" s="65">
        <f t="shared" si="30"/>
        <v>0</v>
      </c>
      <c r="V37" s="83">
        <f>SUM([8]fon!D$375)</f>
        <v>217711857000</v>
      </c>
      <c r="W37" s="63">
        <f>SUM([8]fon!E$375)</f>
        <v>0</v>
      </c>
      <c r="X37" s="63">
        <f t="shared" si="73"/>
        <v>217711857000</v>
      </c>
      <c r="Y37" s="64">
        <f t="shared" si="2"/>
        <v>25.640237215642802</v>
      </c>
      <c r="Z37" s="63">
        <f>SUM([8]fon!J$375)</f>
        <v>23364492332</v>
      </c>
      <c r="AA37" s="64">
        <f t="shared" si="31"/>
        <v>10.731841918926815</v>
      </c>
      <c r="AB37" s="63">
        <f t="shared" si="32"/>
        <v>0</v>
      </c>
      <c r="AC37" s="64">
        <f t="shared" si="33"/>
        <v>0</v>
      </c>
      <c r="AD37" s="63">
        <f>SUM([8]fon!N$375)</f>
        <v>23364492332</v>
      </c>
      <c r="AE37" s="65">
        <f t="shared" si="34"/>
        <v>10.731841918926815</v>
      </c>
      <c r="AF37" s="83">
        <f>SUM([8]fon!D$395)</f>
        <v>3186252000</v>
      </c>
      <c r="AG37" s="63">
        <f>SUM([8]fon!E$395)</f>
        <v>0</v>
      </c>
      <c r="AH37" s="63">
        <f t="shared" si="74"/>
        <v>3186252000</v>
      </c>
      <c r="AI37" s="64">
        <f t="shared" si="3"/>
        <v>1.6198076791977638E-2</v>
      </c>
      <c r="AJ37" s="63">
        <f>SUM([8]fon!J$395)</f>
        <v>2577400</v>
      </c>
      <c r="AK37" s="64">
        <f t="shared" si="35"/>
        <v>8.0891279158082918E-2</v>
      </c>
      <c r="AL37" s="63">
        <f t="shared" si="36"/>
        <v>99431959</v>
      </c>
      <c r="AM37" s="64">
        <f t="shared" si="37"/>
        <v>3.120655836387078</v>
      </c>
      <c r="AN37" s="63">
        <f>SUM([8]fon!N$395)</f>
        <v>102009359</v>
      </c>
      <c r="AO37" s="65">
        <f t="shared" si="38"/>
        <v>3.2015471155451607</v>
      </c>
      <c r="AP37" s="83">
        <f t="shared" si="75"/>
        <v>639813005000</v>
      </c>
      <c r="AQ37" s="63">
        <f t="shared" si="75"/>
        <v>0</v>
      </c>
      <c r="AR37" s="63">
        <f t="shared" si="76"/>
        <v>639813005000</v>
      </c>
      <c r="AS37" s="64">
        <f t="shared" si="6"/>
        <v>2.4983969324666928</v>
      </c>
      <c r="AT37" s="63">
        <f t="shared" si="77"/>
        <v>135030341131</v>
      </c>
      <c r="AU37" s="64">
        <f t="shared" si="61"/>
        <v>21.104657153850756</v>
      </c>
      <c r="AV37" s="63">
        <f t="shared" si="62"/>
        <v>1443867449</v>
      </c>
      <c r="AW37" s="64">
        <f t="shared" si="63"/>
        <v>0.22567022516211593</v>
      </c>
      <c r="AX37" s="63">
        <f t="shared" si="78"/>
        <v>136474208580</v>
      </c>
      <c r="AY37" s="65">
        <f t="shared" si="12"/>
        <v>21.330327379012871</v>
      </c>
      <c r="AZ37" s="83"/>
      <c r="BA37" s="63"/>
      <c r="BB37" s="63">
        <f t="shared" si="79"/>
        <v>0</v>
      </c>
      <c r="BC37" s="65">
        <f t="shared" si="70"/>
        <v>0</v>
      </c>
      <c r="BD37" s="83">
        <f t="shared" si="80"/>
        <v>639813005000</v>
      </c>
      <c r="BE37" s="63">
        <f t="shared" si="80"/>
        <v>0</v>
      </c>
      <c r="BF37" s="63">
        <f t="shared" si="81"/>
        <v>639813005000</v>
      </c>
      <c r="BG37" s="64">
        <f t="shared" si="15"/>
        <v>2.476284357877848</v>
      </c>
      <c r="BH37" s="63">
        <f t="shared" si="82"/>
        <v>135030341131</v>
      </c>
      <c r="BI37" s="64">
        <f t="shared" si="17"/>
        <v>21.104657153850756</v>
      </c>
      <c r="BJ37" s="63">
        <f t="shared" si="18"/>
        <v>1443867449</v>
      </c>
      <c r="BK37" s="64">
        <f t="shared" si="19"/>
        <v>0.22567022516211593</v>
      </c>
      <c r="BL37" s="63">
        <f t="shared" si="83"/>
        <v>136474208580</v>
      </c>
      <c r="BM37" s="64">
        <f t="shared" si="21"/>
        <v>21.330327379012871</v>
      </c>
      <c r="BN37" s="66">
        <f t="shared" si="69"/>
        <v>503338796420</v>
      </c>
      <c r="BO37" s="52"/>
    </row>
    <row r="38" spans="1:67" x14ac:dyDescent="0.25">
      <c r="A38" s="92" t="s">
        <v>1311</v>
      </c>
      <c r="B38" s="83">
        <f>SUM([8]cvp!D$9)</f>
        <v>9404972000</v>
      </c>
      <c r="C38" s="63">
        <f>SUM([8]cvp!E$9)</f>
        <v>0</v>
      </c>
      <c r="D38" s="63">
        <f t="shared" si="71"/>
        <v>9404972000</v>
      </c>
      <c r="E38" s="64">
        <f t="shared" si="0"/>
        <v>0.26602709598295698</v>
      </c>
      <c r="F38" s="63">
        <f>SUM([8]cvp!J$9)</f>
        <v>1613186297</v>
      </c>
      <c r="G38" s="64">
        <f t="shared" si="23"/>
        <v>17.152483781982554</v>
      </c>
      <c r="H38" s="63">
        <f t="shared" si="24"/>
        <v>1165355689</v>
      </c>
      <c r="I38" s="64">
        <f t="shared" si="25"/>
        <v>12.390846979661397</v>
      </c>
      <c r="J38" s="63">
        <f>SUM([8]cvp!N$9)</f>
        <v>2778541986</v>
      </c>
      <c r="K38" s="65">
        <f t="shared" si="26"/>
        <v>29.543330761643951</v>
      </c>
      <c r="L38" s="83"/>
      <c r="M38" s="63"/>
      <c r="N38" s="63">
        <f t="shared" si="72"/>
        <v>0</v>
      </c>
      <c r="O38" s="64">
        <f t="shared" si="1"/>
        <v>0</v>
      </c>
      <c r="P38" s="63"/>
      <c r="Q38" s="64">
        <f t="shared" si="27"/>
        <v>0</v>
      </c>
      <c r="R38" s="63">
        <f t="shared" si="28"/>
        <v>0</v>
      </c>
      <c r="S38" s="64">
        <f t="shared" si="29"/>
        <v>0</v>
      </c>
      <c r="T38" s="63"/>
      <c r="U38" s="65">
        <f t="shared" si="30"/>
        <v>0</v>
      </c>
      <c r="V38" s="83"/>
      <c r="W38" s="63"/>
      <c r="X38" s="63">
        <f t="shared" si="73"/>
        <v>0</v>
      </c>
      <c r="Y38" s="64">
        <f t="shared" si="2"/>
        <v>0</v>
      </c>
      <c r="Z38" s="63"/>
      <c r="AA38" s="64">
        <f t="shared" si="31"/>
        <v>0</v>
      </c>
      <c r="AB38" s="63">
        <f t="shared" si="32"/>
        <v>0</v>
      </c>
      <c r="AC38" s="64">
        <f t="shared" si="33"/>
        <v>0</v>
      </c>
      <c r="AD38" s="63"/>
      <c r="AE38" s="65">
        <f t="shared" si="34"/>
        <v>0</v>
      </c>
      <c r="AF38" s="83">
        <f>SUM([8]cvp!D$395)</f>
        <v>104227470000</v>
      </c>
      <c r="AG38" s="63">
        <f>SUM([8]cvp!E$395)</f>
        <v>7990681642</v>
      </c>
      <c r="AH38" s="63">
        <f t="shared" si="74"/>
        <v>112218151642</v>
      </c>
      <c r="AI38" s="64">
        <f t="shared" si="3"/>
        <v>0.57048790797178228</v>
      </c>
      <c r="AJ38" s="63">
        <f>SUM([8]cvp!J$395)</f>
        <v>5876135025</v>
      </c>
      <c r="AK38" s="64">
        <f t="shared" si="35"/>
        <v>5.2363498587520247</v>
      </c>
      <c r="AL38" s="63">
        <f t="shared" si="36"/>
        <v>6881804617</v>
      </c>
      <c r="AM38" s="64">
        <f t="shared" si="37"/>
        <v>6.1325235858049369</v>
      </c>
      <c r="AN38" s="63">
        <f>SUM([8]cvp!N$395)</f>
        <v>12757939642</v>
      </c>
      <c r="AO38" s="65">
        <f t="shared" si="38"/>
        <v>11.368873444556963</v>
      </c>
      <c r="AP38" s="83">
        <f t="shared" si="75"/>
        <v>113632442000</v>
      </c>
      <c r="AQ38" s="63">
        <f t="shared" si="75"/>
        <v>7990681642</v>
      </c>
      <c r="AR38" s="63">
        <f t="shared" si="76"/>
        <v>121623123642</v>
      </c>
      <c r="AS38" s="64">
        <f t="shared" si="6"/>
        <v>0.47492444925246569</v>
      </c>
      <c r="AT38" s="63">
        <f t="shared" si="77"/>
        <v>7489321322</v>
      </c>
      <c r="AU38" s="64">
        <f t="shared" si="61"/>
        <v>6.1578103716896475</v>
      </c>
      <c r="AV38" s="63">
        <f t="shared" si="62"/>
        <v>8047160306</v>
      </c>
      <c r="AW38" s="64">
        <f t="shared" si="63"/>
        <v>6.6164723163063721</v>
      </c>
      <c r="AX38" s="63">
        <f t="shared" si="78"/>
        <v>15536481628</v>
      </c>
      <c r="AY38" s="65">
        <f t="shared" si="12"/>
        <v>12.774282687996019</v>
      </c>
      <c r="AZ38" s="83"/>
      <c r="BA38" s="63"/>
      <c r="BB38" s="63">
        <f t="shared" si="79"/>
        <v>0</v>
      </c>
      <c r="BC38" s="65">
        <f t="shared" si="70"/>
        <v>0</v>
      </c>
      <c r="BD38" s="83">
        <f t="shared" si="80"/>
        <v>113632442000</v>
      </c>
      <c r="BE38" s="63">
        <f t="shared" si="80"/>
        <v>7990681642</v>
      </c>
      <c r="BF38" s="63">
        <f t="shared" si="81"/>
        <v>121623123642</v>
      </c>
      <c r="BG38" s="64">
        <f t="shared" si="15"/>
        <v>0.4707210329851424</v>
      </c>
      <c r="BH38" s="63">
        <f t="shared" si="82"/>
        <v>7489321322</v>
      </c>
      <c r="BI38" s="64">
        <f t="shared" si="17"/>
        <v>6.1578103716896475</v>
      </c>
      <c r="BJ38" s="63">
        <f t="shared" si="18"/>
        <v>8047160306</v>
      </c>
      <c r="BK38" s="64">
        <f t="shared" si="19"/>
        <v>6.6164723163063721</v>
      </c>
      <c r="BL38" s="63">
        <f t="shared" si="83"/>
        <v>15536481628</v>
      </c>
      <c r="BM38" s="64">
        <f t="shared" si="21"/>
        <v>12.774282687996019</v>
      </c>
      <c r="BN38" s="66">
        <f t="shared" si="69"/>
        <v>106086642014</v>
      </c>
      <c r="BO38" s="52"/>
    </row>
    <row r="39" spans="1:67" x14ac:dyDescent="0.25">
      <c r="A39" s="92" t="s">
        <v>1312</v>
      </c>
      <c r="B39" s="83">
        <f>SUM([8]idr!D$9)</f>
        <v>28431314000</v>
      </c>
      <c r="C39" s="63">
        <f>SUM([8]idr!E$9)</f>
        <v>0</v>
      </c>
      <c r="D39" s="63">
        <f t="shared" si="71"/>
        <v>28431314000</v>
      </c>
      <c r="E39" s="64">
        <f t="shared" ref="E39:E70" si="84">IF(OR(D39=0,D$89=0),0,(D39/D$89)*100)</f>
        <v>0.80420227709339154</v>
      </c>
      <c r="F39" s="63">
        <f>SUM([8]idr!J$9)</f>
        <v>4432478346</v>
      </c>
      <c r="G39" s="64">
        <f t="shared" si="23"/>
        <v>15.590128356360877</v>
      </c>
      <c r="H39" s="63">
        <f t="shared" si="24"/>
        <v>2794268128</v>
      </c>
      <c r="I39" s="64">
        <f t="shared" si="25"/>
        <v>9.8281357238712221</v>
      </c>
      <c r="J39" s="63">
        <f>SUM([8]idr!N$9)</f>
        <v>7226746474</v>
      </c>
      <c r="K39" s="65">
        <f t="shared" si="26"/>
        <v>25.418264080232099</v>
      </c>
      <c r="L39" s="83"/>
      <c r="M39" s="63"/>
      <c r="N39" s="63">
        <f t="shared" si="72"/>
        <v>0</v>
      </c>
      <c r="O39" s="64">
        <f t="shared" ref="O39:O70" si="85">IF(OR(N39=0,N$89=0),0,(N39/N$89)*100)</f>
        <v>0</v>
      </c>
      <c r="P39" s="63"/>
      <c r="Q39" s="64">
        <f t="shared" si="27"/>
        <v>0</v>
      </c>
      <c r="R39" s="63">
        <f t="shared" si="28"/>
        <v>0</v>
      </c>
      <c r="S39" s="64">
        <f t="shared" si="29"/>
        <v>0</v>
      </c>
      <c r="T39" s="63"/>
      <c r="U39" s="65">
        <f t="shared" si="30"/>
        <v>0</v>
      </c>
      <c r="V39" s="83"/>
      <c r="W39" s="63"/>
      <c r="X39" s="63">
        <f t="shared" si="73"/>
        <v>0</v>
      </c>
      <c r="Y39" s="64">
        <f t="shared" ref="Y39:Y70" si="86">IF(OR(X39=0,X$89=0),0,(X39/X$89)*100)</f>
        <v>0</v>
      </c>
      <c r="Z39" s="63"/>
      <c r="AA39" s="64">
        <f t="shared" si="31"/>
        <v>0</v>
      </c>
      <c r="AB39" s="63">
        <f t="shared" si="32"/>
        <v>0</v>
      </c>
      <c r="AC39" s="64">
        <f t="shared" si="33"/>
        <v>0</v>
      </c>
      <c r="AD39" s="63"/>
      <c r="AE39" s="65">
        <f t="shared" si="34"/>
        <v>0</v>
      </c>
      <c r="AF39" s="83">
        <f>SUM([8]idr!D$395)</f>
        <v>217392218000</v>
      </c>
      <c r="AG39" s="63">
        <f>SUM([8]idr!E$395)</f>
        <v>0</v>
      </c>
      <c r="AH39" s="63">
        <f t="shared" si="74"/>
        <v>217392218000</v>
      </c>
      <c r="AI39" s="64">
        <f t="shared" ref="AI39:AI70" si="87">IF(OR(AH39=0,AH$89=0),0,(AH39/AH$89)*100)</f>
        <v>1.1051655177124542</v>
      </c>
      <c r="AJ39" s="63">
        <f>SUM([8]idr!J$395)</f>
        <v>5759510802</v>
      </c>
      <c r="AK39" s="64">
        <f t="shared" si="35"/>
        <v>2.6493638341736778</v>
      </c>
      <c r="AL39" s="63">
        <f t="shared" si="36"/>
        <v>29310333571</v>
      </c>
      <c r="AM39" s="64">
        <f t="shared" si="37"/>
        <v>13.482696777581985</v>
      </c>
      <c r="AN39" s="63">
        <f>SUM([8]idr!N$395)</f>
        <v>35069844373</v>
      </c>
      <c r="AO39" s="65">
        <f t="shared" si="38"/>
        <v>16.132060611755662</v>
      </c>
      <c r="AP39" s="83">
        <f t="shared" si="75"/>
        <v>245823532000</v>
      </c>
      <c r="AQ39" s="63">
        <f t="shared" si="75"/>
        <v>0</v>
      </c>
      <c r="AR39" s="63">
        <f t="shared" si="76"/>
        <v>245823532000</v>
      </c>
      <c r="AS39" s="64">
        <f t="shared" ref="AS39:AS70" si="88">IF(OR(AR39=0,AR$89=0),0,(AR39/AR$89)*100)</f>
        <v>0.95991290185939226</v>
      </c>
      <c r="AT39" s="63">
        <f t="shared" si="77"/>
        <v>10191989148</v>
      </c>
      <c r="AU39" s="64">
        <f t="shared" si="61"/>
        <v>4.1460591933891831</v>
      </c>
      <c r="AV39" s="63">
        <f t="shared" si="62"/>
        <v>32104601699</v>
      </c>
      <c r="AW39" s="64">
        <f t="shared" si="63"/>
        <v>13.060019696975145</v>
      </c>
      <c r="AX39" s="63">
        <f t="shared" si="78"/>
        <v>42296590847</v>
      </c>
      <c r="AY39" s="65">
        <f t="shared" si="12"/>
        <v>17.206078890364328</v>
      </c>
      <c r="AZ39" s="83"/>
      <c r="BA39" s="63"/>
      <c r="BB39" s="63">
        <f t="shared" si="79"/>
        <v>0</v>
      </c>
      <c r="BC39" s="65">
        <f t="shared" si="70"/>
        <v>0</v>
      </c>
      <c r="BD39" s="83">
        <f t="shared" si="80"/>
        <v>245823532000</v>
      </c>
      <c r="BE39" s="63">
        <f t="shared" si="80"/>
        <v>0</v>
      </c>
      <c r="BF39" s="63">
        <f t="shared" si="81"/>
        <v>245823532000</v>
      </c>
      <c r="BG39" s="64">
        <f t="shared" ref="BG39:BG70" si="89">IF(OR(BF39=0,BF$89=0),0,(BF39/BF$89)*100)</f>
        <v>0.95141699579845918</v>
      </c>
      <c r="BH39" s="63">
        <f t="shared" si="82"/>
        <v>10191989148</v>
      </c>
      <c r="BI39" s="64">
        <f t="shared" si="17"/>
        <v>4.1460591933891831</v>
      </c>
      <c r="BJ39" s="63">
        <f t="shared" si="18"/>
        <v>32104601699</v>
      </c>
      <c r="BK39" s="64">
        <f t="shared" si="19"/>
        <v>13.060019696975145</v>
      </c>
      <c r="BL39" s="63">
        <f t="shared" si="83"/>
        <v>42296590847</v>
      </c>
      <c r="BM39" s="64">
        <f t="shared" si="21"/>
        <v>17.206078890364328</v>
      </c>
      <c r="BN39" s="66">
        <f t="shared" si="69"/>
        <v>203526941153</v>
      </c>
      <c r="BO39" s="52"/>
    </row>
    <row r="40" spans="1:67" x14ac:dyDescent="0.25">
      <c r="A40" s="92" t="s">
        <v>1313</v>
      </c>
      <c r="B40" s="83">
        <f>SUM([8]idp!D$9)</f>
        <v>5500699000</v>
      </c>
      <c r="C40" s="63">
        <f>SUM([8]idp!E$9)</f>
        <v>0</v>
      </c>
      <c r="D40" s="63">
        <f t="shared" si="71"/>
        <v>5500699000</v>
      </c>
      <c r="E40" s="64">
        <f t="shared" si="84"/>
        <v>0.15559163608848123</v>
      </c>
      <c r="F40" s="63">
        <f>SUM([8]idp!J$9)</f>
        <v>653755301</v>
      </c>
      <c r="G40" s="64">
        <f t="shared" si="23"/>
        <v>11.884949549139119</v>
      </c>
      <c r="H40" s="63">
        <f t="shared" si="24"/>
        <v>214226791</v>
      </c>
      <c r="I40" s="64">
        <f t="shared" si="25"/>
        <v>3.8945376033118699</v>
      </c>
      <c r="J40" s="63">
        <f>SUM([8]idp!N$9)</f>
        <v>867982092</v>
      </c>
      <c r="K40" s="65">
        <f t="shared" si="26"/>
        <v>15.779487152450988</v>
      </c>
      <c r="L40" s="83"/>
      <c r="M40" s="63"/>
      <c r="N40" s="63">
        <f t="shared" si="72"/>
        <v>0</v>
      </c>
      <c r="O40" s="64">
        <f t="shared" si="85"/>
        <v>0</v>
      </c>
      <c r="P40" s="63"/>
      <c r="Q40" s="64">
        <f t="shared" si="27"/>
        <v>0</v>
      </c>
      <c r="R40" s="63">
        <f t="shared" si="28"/>
        <v>0</v>
      </c>
      <c r="S40" s="64">
        <f t="shared" si="29"/>
        <v>0</v>
      </c>
      <c r="T40" s="63"/>
      <c r="U40" s="65">
        <f t="shared" si="30"/>
        <v>0</v>
      </c>
      <c r="V40" s="83"/>
      <c r="W40" s="63"/>
      <c r="X40" s="63">
        <f t="shared" si="73"/>
        <v>0</v>
      </c>
      <c r="Y40" s="64">
        <f t="shared" si="86"/>
        <v>0</v>
      </c>
      <c r="Z40" s="63"/>
      <c r="AA40" s="64">
        <f t="shared" si="31"/>
        <v>0</v>
      </c>
      <c r="AB40" s="63">
        <f t="shared" si="32"/>
        <v>0</v>
      </c>
      <c r="AC40" s="64">
        <f t="shared" si="33"/>
        <v>0</v>
      </c>
      <c r="AD40" s="63"/>
      <c r="AE40" s="65">
        <f t="shared" si="34"/>
        <v>0</v>
      </c>
      <c r="AF40" s="83">
        <f>SUM([8]idp!D$395)</f>
        <v>26405000000</v>
      </c>
      <c r="AG40" s="63">
        <f>SUM([8]idp!E$395)</f>
        <v>2049892185</v>
      </c>
      <c r="AH40" s="63">
        <f t="shared" si="74"/>
        <v>28454892185</v>
      </c>
      <c r="AI40" s="64">
        <f t="shared" si="87"/>
        <v>0.14465727403861162</v>
      </c>
      <c r="AJ40" s="63">
        <f>SUM([8]idp!J$395)</f>
        <v>819492416</v>
      </c>
      <c r="AK40" s="64">
        <f t="shared" si="35"/>
        <v>2.8799702022135776</v>
      </c>
      <c r="AL40" s="63">
        <f t="shared" si="36"/>
        <v>4745133776</v>
      </c>
      <c r="AM40" s="64">
        <f t="shared" si="37"/>
        <v>16.675985785324457</v>
      </c>
      <c r="AN40" s="63">
        <f>SUM([8]idp!N$395)</f>
        <v>5564626192</v>
      </c>
      <c r="AO40" s="65">
        <f t="shared" si="38"/>
        <v>19.555955987538034</v>
      </c>
      <c r="AP40" s="83">
        <f t="shared" si="75"/>
        <v>31905699000</v>
      </c>
      <c r="AQ40" s="63">
        <f t="shared" si="75"/>
        <v>2049892185</v>
      </c>
      <c r="AR40" s="63">
        <f t="shared" si="76"/>
        <v>33955591185</v>
      </c>
      <c r="AS40" s="64">
        <f t="shared" si="88"/>
        <v>0.13259271723727634</v>
      </c>
      <c r="AT40" s="63">
        <f t="shared" si="77"/>
        <v>1473247717</v>
      </c>
      <c r="AU40" s="64">
        <f t="shared" si="61"/>
        <v>4.3387485406256516</v>
      </c>
      <c r="AV40" s="63">
        <f t="shared" si="62"/>
        <v>4959360567</v>
      </c>
      <c r="AW40" s="64">
        <f t="shared" si="63"/>
        <v>14.605431370580332</v>
      </c>
      <c r="AX40" s="63">
        <f t="shared" si="78"/>
        <v>6432608284</v>
      </c>
      <c r="AY40" s="65">
        <f t="shared" si="12"/>
        <v>18.944179911205985</v>
      </c>
      <c r="AZ40" s="83"/>
      <c r="BA40" s="63"/>
      <c r="BB40" s="63">
        <f t="shared" si="79"/>
        <v>0</v>
      </c>
      <c r="BC40" s="65">
        <f t="shared" si="70"/>
        <v>0</v>
      </c>
      <c r="BD40" s="83">
        <f t="shared" si="80"/>
        <v>31905699000</v>
      </c>
      <c r="BE40" s="63">
        <f t="shared" si="80"/>
        <v>2049892185</v>
      </c>
      <c r="BF40" s="63">
        <f t="shared" si="81"/>
        <v>33955591185</v>
      </c>
      <c r="BG40" s="64">
        <f t="shared" si="89"/>
        <v>0.13141917819240082</v>
      </c>
      <c r="BH40" s="63">
        <f t="shared" si="82"/>
        <v>1473247717</v>
      </c>
      <c r="BI40" s="64">
        <f t="shared" si="17"/>
        <v>4.3387485406256516</v>
      </c>
      <c r="BJ40" s="63">
        <f t="shared" si="18"/>
        <v>4959360567</v>
      </c>
      <c r="BK40" s="64">
        <f t="shared" si="19"/>
        <v>14.605431370580332</v>
      </c>
      <c r="BL40" s="63">
        <f t="shared" si="83"/>
        <v>6432608284</v>
      </c>
      <c r="BM40" s="64">
        <f t="shared" si="21"/>
        <v>18.944179911205985</v>
      </c>
      <c r="BN40" s="66">
        <f t="shared" si="69"/>
        <v>27522982901</v>
      </c>
      <c r="BO40" s="52"/>
    </row>
    <row r="41" spans="1:67" x14ac:dyDescent="0.25">
      <c r="A41" s="92" t="s">
        <v>347</v>
      </c>
      <c r="B41" s="83">
        <f>SUM([8]idi!D$9)</f>
        <v>11452247000</v>
      </c>
      <c r="C41" s="63">
        <f>SUM([8]idi!E$9)</f>
        <v>0</v>
      </c>
      <c r="D41" s="63">
        <f t="shared" si="71"/>
        <v>11452247000</v>
      </c>
      <c r="E41" s="64">
        <f t="shared" si="84"/>
        <v>0.32393589389628502</v>
      </c>
      <c r="F41" s="63">
        <f>SUM([8]idi!J$9)</f>
        <v>1837250860</v>
      </c>
      <c r="G41" s="64">
        <f t="shared" si="23"/>
        <v>16.042710744887007</v>
      </c>
      <c r="H41" s="63">
        <f t="shared" si="24"/>
        <v>455595308</v>
      </c>
      <c r="I41" s="64">
        <f t="shared" si="25"/>
        <v>3.9782176196514101</v>
      </c>
      <c r="J41" s="63">
        <f>SUM([8]idi!N$9)</f>
        <v>2292846168</v>
      </c>
      <c r="K41" s="65">
        <f t="shared" si="26"/>
        <v>20.020928364538417</v>
      </c>
      <c r="L41" s="83"/>
      <c r="M41" s="63"/>
      <c r="N41" s="63">
        <f t="shared" si="72"/>
        <v>0</v>
      </c>
      <c r="O41" s="64">
        <f t="shared" si="85"/>
        <v>0</v>
      </c>
      <c r="P41" s="63"/>
      <c r="Q41" s="64">
        <f t="shared" si="27"/>
        <v>0</v>
      </c>
      <c r="R41" s="63">
        <f t="shared" si="28"/>
        <v>0</v>
      </c>
      <c r="S41" s="64">
        <f t="shared" si="29"/>
        <v>0</v>
      </c>
      <c r="T41" s="63"/>
      <c r="U41" s="65">
        <f t="shared" si="30"/>
        <v>0</v>
      </c>
      <c r="V41" s="83"/>
      <c r="W41" s="63"/>
      <c r="X41" s="63">
        <f t="shared" si="73"/>
        <v>0</v>
      </c>
      <c r="Y41" s="64">
        <f t="shared" si="86"/>
        <v>0</v>
      </c>
      <c r="Z41" s="63"/>
      <c r="AA41" s="64">
        <f t="shared" si="31"/>
        <v>0</v>
      </c>
      <c r="AB41" s="63">
        <f t="shared" si="32"/>
        <v>0</v>
      </c>
      <c r="AC41" s="64">
        <f t="shared" si="33"/>
        <v>0</v>
      </c>
      <c r="AD41" s="63"/>
      <c r="AE41" s="65">
        <f t="shared" si="34"/>
        <v>0</v>
      </c>
      <c r="AF41" s="83">
        <f>SUM([8]idi!D$395)</f>
        <v>132383130000</v>
      </c>
      <c r="AG41" s="63">
        <f>SUM([8]idi!E$395)</f>
        <v>0</v>
      </c>
      <c r="AH41" s="63">
        <f t="shared" si="74"/>
        <v>132383130000</v>
      </c>
      <c r="AI41" s="64">
        <f t="shared" si="87"/>
        <v>0.67300141536273927</v>
      </c>
      <c r="AJ41" s="63">
        <f>SUM([8]idi!J$395)</f>
        <v>5433438263</v>
      </c>
      <c r="AK41" s="64">
        <f t="shared" si="35"/>
        <v>4.1043282954557734</v>
      </c>
      <c r="AL41" s="63">
        <f t="shared" si="36"/>
        <v>12039535400</v>
      </c>
      <c r="AM41" s="64">
        <f t="shared" si="37"/>
        <v>9.0944634712897336</v>
      </c>
      <c r="AN41" s="63">
        <f>SUM([8]idi!N$395)</f>
        <v>17472973663</v>
      </c>
      <c r="AO41" s="65">
        <f t="shared" si="38"/>
        <v>13.198791766745508</v>
      </c>
      <c r="AP41" s="83">
        <f t="shared" si="75"/>
        <v>143835377000</v>
      </c>
      <c r="AQ41" s="63">
        <f t="shared" si="75"/>
        <v>0</v>
      </c>
      <c r="AR41" s="63">
        <f t="shared" si="76"/>
        <v>143835377000</v>
      </c>
      <c r="AS41" s="64">
        <f t="shared" si="88"/>
        <v>0.56166076942588916</v>
      </c>
      <c r="AT41" s="63">
        <f t="shared" si="77"/>
        <v>7270689123</v>
      </c>
      <c r="AU41" s="64">
        <f t="shared" si="61"/>
        <v>5.0548684716139061</v>
      </c>
      <c r="AV41" s="63">
        <f t="shared" si="62"/>
        <v>12495130708</v>
      </c>
      <c r="AW41" s="64">
        <f t="shared" si="63"/>
        <v>8.6871053343156319</v>
      </c>
      <c r="AX41" s="63">
        <f t="shared" si="78"/>
        <v>19765819831</v>
      </c>
      <c r="AY41" s="65">
        <f t="shared" si="12"/>
        <v>13.741973805929538</v>
      </c>
      <c r="AZ41" s="83"/>
      <c r="BA41" s="63"/>
      <c r="BB41" s="63">
        <f t="shared" si="79"/>
        <v>0</v>
      </c>
      <c r="BC41" s="65">
        <f t="shared" si="70"/>
        <v>0</v>
      </c>
      <c r="BD41" s="83">
        <f t="shared" si="80"/>
        <v>143835377000</v>
      </c>
      <c r="BE41" s="63">
        <f t="shared" si="80"/>
        <v>0</v>
      </c>
      <c r="BF41" s="63">
        <f t="shared" si="81"/>
        <v>143835377000</v>
      </c>
      <c r="BG41" s="64">
        <f t="shared" si="89"/>
        <v>0.55668967556319549</v>
      </c>
      <c r="BH41" s="63">
        <f t="shared" si="82"/>
        <v>7270689123</v>
      </c>
      <c r="BI41" s="64">
        <f t="shared" si="17"/>
        <v>5.0548684716139061</v>
      </c>
      <c r="BJ41" s="63">
        <f t="shared" si="18"/>
        <v>12495130708</v>
      </c>
      <c r="BK41" s="64">
        <f t="shared" si="19"/>
        <v>8.6871053343156319</v>
      </c>
      <c r="BL41" s="63">
        <f t="shared" si="83"/>
        <v>19765819831</v>
      </c>
      <c r="BM41" s="64">
        <f t="shared" si="21"/>
        <v>13.741973805929538</v>
      </c>
      <c r="BN41" s="66">
        <f t="shared" si="69"/>
        <v>124069557169</v>
      </c>
      <c r="BO41" s="52"/>
    </row>
    <row r="42" spans="1:67" x14ac:dyDescent="0.25">
      <c r="A42" s="92" t="s">
        <v>1314</v>
      </c>
      <c r="B42" s="83">
        <f>SUM([8]fga!D$9)</f>
        <v>3761761000</v>
      </c>
      <c r="C42" s="63">
        <f>SUM([8]fga!E$9)</f>
        <v>0</v>
      </c>
      <c r="D42" s="63">
        <f t="shared" si="71"/>
        <v>3761761000</v>
      </c>
      <c r="E42" s="64">
        <f t="shared" si="84"/>
        <v>0.10640439488942065</v>
      </c>
      <c r="F42" s="63">
        <f>SUM([8]fga!J$9)</f>
        <v>554816077</v>
      </c>
      <c r="G42" s="64">
        <f t="shared" si="23"/>
        <v>14.74883909424336</v>
      </c>
      <c r="H42" s="63">
        <f t="shared" si="24"/>
        <v>133056794</v>
      </c>
      <c r="I42" s="64">
        <f t="shared" si="25"/>
        <v>3.5370879223852869</v>
      </c>
      <c r="J42" s="63">
        <f>SUM([8]fga!N$9)</f>
        <v>687872871</v>
      </c>
      <c r="K42" s="65">
        <f t="shared" si="26"/>
        <v>18.285927016628648</v>
      </c>
      <c r="L42" s="83"/>
      <c r="M42" s="63"/>
      <c r="N42" s="63">
        <f t="shared" si="72"/>
        <v>0</v>
      </c>
      <c r="O42" s="64">
        <f t="shared" si="85"/>
        <v>0</v>
      </c>
      <c r="P42" s="63"/>
      <c r="Q42" s="64">
        <f t="shared" si="27"/>
        <v>0</v>
      </c>
      <c r="R42" s="63">
        <f t="shared" si="28"/>
        <v>0</v>
      </c>
      <c r="S42" s="64">
        <f t="shared" si="29"/>
        <v>0</v>
      </c>
      <c r="T42" s="63"/>
      <c r="U42" s="65">
        <f t="shared" si="30"/>
        <v>0</v>
      </c>
      <c r="V42" s="83"/>
      <c r="W42" s="63"/>
      <c r="X42" s="63">
        <f t="shared" si="73"/>
        <v>0</v>
      </c>
      <c r="Y42" s="64">
        <f t="shared" si="86"/>
        <v>0</v>
      </c>
      <c r="Z42" s="63"/>
      <c r="AA42" s="64">
        <f t="shared" si="31"/>
        <v>0</v>
      </c>
      <c r="AB42" s="63">
        <f t="shared" si="32"/>
        <v>0</v>
      </c>
      <c r="AC42" s="64">
        <f t="shared" si="33"/>
        <v>0</v>
      </c>
      <c r="AD42" s="63"/>
      <c r="AE42" s="65">
        <f t="shared" si="34"/>
        <v>0</v>
      </c>
      <c r="AF42" s="83">
        <f>SUM([8]fga!D$395)</f>
        <v>3544000000</v>
      </c>
      <c r="AG42" s="63">
        <f>SUM([8]fga!E$395)</f>
        <v>0</v>
      </c>
      <c r="AH42" s="63">
        <f t="shared" si="74"/>
        <v>3544000000</v>
      </c>
      <c r="AI42" s="64">
        <f t="shared" si="87"/>
        <v>1.8016774615055166E-2</v>
      </c>
      <c r="AJ42" s="63">
        <f>SUM([8]fga!J$395)</f>
        <v>310900927</v>
      </c>
      <c r="AK42" s="64">
        <f t="shared" si="35"/>
        <v>8.7725995203160263</v>
      </c>
      <c r="AL42" s="63">
        <f t="shared" si="36"/>
        <v>1123409008</v>
      </c>
      <c r="AM42" s="64">
        <f t="shared" si="37"/>
        <v>31.698899774266366</v>
      </c>
      <c r="AN42" s="63">
        <f>SUM([8]fga!N$395)</f>
        <v>1434309935</v>
      </c>
      <c r="AO42" s="65">
        <f t="shared" si="38"/>
        <v>40.471499294582394</v>
      </c>
      <c r="AP42" s="83">
        <f t="shared" si="75"/>
        <v>7305761000</v>
      </c>
      <c r="AQ42" s="63">
        <f t="shared" si="75"/>
        <v>0</v>
      </c>
      <c r="AR42" s="63">
        <f t="shared" si="76"/>
        <v>7305761000</v>
      </c>
      <c r="AS42" s="64">
        <f t="shared" si="88"/>
        <v>2.8528164837372749E-2</v>
      </c>
      <c r="AT42" s="63">
        <f t="shared" si="77"/>
        <v>865717004</v>
      </c>
      <c r="AU42" s="64">
        <f t="shared" si="61"/>
        <v>11.849785450139965</v>
      </c>
      <c r="AV42" s="63">
        <f t="shared" si="62"/>
        <v>1256465802</v>
      </c>
      <c r="AW42" s="64">
        <f t="shared" si="63"/>
        <v>17.198287789595089</v>
      </c>
      <c r="AX42" s="63">
        <f t="shared" si="78"/>
        <v>2122182806</v>
      </c>
      <c r="AY42" s="65">
        <f t="shared" si="12"/>
        <v>29.04807323973505</v>
      </c>
      <c r="AZ42" s="83"/>
      <c r="BA42" s="63"/>
      <c r="BB42" s="63">
        <f t="shared" si="79"/>
        <v>0</v>
      </c>
      <c r="BC42" s="65">
        <f t="shared" si="70"/>
        <v>0</v>
      </c>
      <c r="BD42" s="83">
        <f t="shared" si="80"/>
        <v>7305761000</v>
      </c>
      <c r="BE42" s="63">
        <f t="shared" si="80"/>
        <v>0</v>
      </c>
      <c r="BF42" s="63">
        <f t="shared" si="81"/>
        <v>7305761000</v>
      </c>
      <c r="BG42" s="64">
        <f t="shared" si="89"/>
        <v>2.827567046201886E-2</v>
      </c>
      <c r="BH42" s="63">
        <f t="shared" si="82"/>
        <v>865717004</v>
      </c>
      <c r="BI42" s="64">
        <f t="shared" si="17"/>
        <v>11.849785450139965</v>
      </c>
      <c r="BJ42" s="63">
        <f t="shared" si="18"/>
        <v>1256465802</v>
      </c>
      <c r="BK42" s="64">
        <f t="shared" si="19"/>
        <v>17.198287789595089</v>
      </c>
      <c r="BL42" s="63">
        <f t="shared" si="83"/>
        <v>2122182806</v>
      </c>
      <c r="BM42" s="64">
        <f t="shared" si="21"/>
        <v>29.04807323973505</v>
      </c>
      <c r="BN42" s="66">
        <f t="shared" si="69"/>
        <v>5183578194</v>
      </c>
      <c r="BO42" s="52"/>
    </row>
    <row r="43" spans="1:67" x14ac:dyDescent="0.25">
      <c r="A43" s="92" t="s">
        <v>349</v>
      </c>
      <c r="B43" s="83">
        <f>SUM([8]orq!D$9)</f>
        <v>22155894000</v>
      </c>
      <c r="C43" s="63">
        <f>SUM([8]orq!E$9)</f>
        <v>0</v>
      </c>
      <c r="D43" s="63">
        <f t="shared" si="71"/>
        <v>22155894000</v>
      </c>
      <c r="E43" s="64">
        <f t="shared" si="84"/>
        <v>0.62669704276910343</v>
      </c>
      <c r="F43" s="63">
        <f>SUM([8]orq!J$9)</f>
        <v>3544806941</v>
      </c>
      <c r="G43" s="64">
        <f t="shared" si="23"/>
        <v>15.999385721018525</v>
      </c>
      <c r="H43" s="63">
        <f t="shared" si="24"/>
        <v>501943781</v>
      </c>
      <c r="I43" s="64">
        <f t="shared" si="25"/>
        <v>2.265509037911086</v>
      </c>
      <c r="J43" s="63">
        <f>SUM([8]orq!N$9)</f>
        <v>4046750722</v>
      </c>
      <c r="K43" s="65">
        <f t="shared" si="26"/>
        <v>18.264894758929611</v>
      </c>
      <c r="L43" s="83"/>
      <c r="M43" s="63"/>
      <c r="N43" s="63">
        <f t="shared" si="72"/>
        <v>0</v>
      </c>
      <c r="O43" s="64">
        <f t="shared" si="85"/>
        <v>0</v>
      </c>
      <c r="P43" s="63"/>
      <c r="Q43" s="64">
        <f t="shared" si="27"/>
        <v>0</v>
      </c>
      <c r="R43" s="63">
        <f t="shared" si="28"/>
        <v>0</v>
      </c>
      <c r="S43" s="64">
        <f t="shared" si="29"/>
        <v>0</v>
      </c>
      <c r="T43" s="63"/>
      <c r="U43" s="65">
        <f t="shared" si="30"/>
        <v>0</v>
      </c>
      <c r="V43" s="83"/>
      <c r="W43" s="63"/>
      <c r="X43" s="63">
        <f t="shared" si="73"/>
        <v>0</v>
      </c>
      <c r="Y43" s="64">
        <f t="shared" si="86"/>
        <v>0</v>
      </c>
      <c r="Z43" s="63"/>
      <c r="AA43" s="64">
        <f t="shared" si="31"/>
        <v>0</v>
      </c>
      <c r="AB43" s="63">
        <f t="shared" si="32"/>
        <v>0</v>
      </c>
      <c r="AC43" s="64">
        <f t="shared" si="33"/>
        <v>0</v>
      </c>
      <c r="AD43" s="63"/>
      <c r="AE43" s="65">
        <f t="shared" si="34"/>
        <v>0</v>
      </c>
      <c r="AF43" s="83">
        <f>SUM([8]orq!D$395)</f>
        <v>26128500000</v>
      </c>
      <c r="AG43" s="63">
        <f>SUM([8]orq!E$395)</f>
        <v>0</v>
      </c>
      <c r="AH43" s="63">
        <f t="shared" si="74"/>
        <v>26128500000</v>
      </c>
      <c r="AI43" s="64">
        <f t="shared" si="87"/>
        <v>0.1328305009958998</v>
      </c>
      <c r="AJ43" s="63">
        <f>SUM([8]orq!J$395)</f>
        <v>1070778082</v>
      </c>
      <c r="AK43" s="64">
        <f t="shared" si="35"/>
        <v>4.0981230533708404</v>
      </c>
      <c r="AL43" s="63">
        <f t="shared" si="36"/>
        <v>15206681687</v>
      </c>
      <c r="AM43" s="64">
        <f t="shared" si="37"/>
        <v>58.199596942036472</v>
      </c>
      <c r="AN43" s="63">
        <f>SUM([8]orq!N$395)</f>
        <v>16277459769</v>
      </c>
      <c r="AO43" s="65">
        <f t="shared" si="38"/>
        <v>62.29771999540732</v>
      </c>
      <c r="AP43" s="83">
        <f t="shared" si="75"/>
        <v>48284394000</v>
      </c>
      <c r="AQ43" s="63">
        <f t="shared" si="75"/>
        <v>0</v>
      </c>
      <c r="AR43" s="63">
        <f t="shared" si="76"/>
        <v>48284394000</v>
      </c>
      <c r="AS43" s="64">
        <f t="shared" si="88"/>
        <v>0.18854506068630658</v>
      </c>
      <c r="AT43" s="63">
        <f t="shared" si="77"/>
        <v>4615585023</v>
      </c>
      <c r="AU43" s="64">
        <f t="shared" si="61"/>
        <v>9.5591652719095954</v>
      </c>
      <c r="AV43" s="63">
        <f t="shared" si="62"/>
        <v>15708625468</v>
      </c>
      <c r="AW43" s="64">
        <f t="shared" si="63"/>
        <v>32.53354586577187</v>
      </c>
      <c r="AX43" s="63">
        <f t="shared" si="78"/>
        <v>20324210491</v>
      </c>
      <c r="AY43" s="65">
        <f t="shared" si="12"/>
        <v>42.092711137681462</v>
      </c>
      <c r="AZ43" s="83"/>
      <c r="BA43" s="63"/>
      <c r="BB43" s="63">
        <f t="shared" si="79"/>
        <v>0</v>
      </c>
      <c r="BC43" s="65">
        <f t="shared" si="70"/>
        <v>0</v>
      </c>
      <c r="BD43" s="83">
        <f t="shared" si="80"/>
        <v>48284394000</v>
      </c>
      <c r="BE43" s="63">
        <f t="shared" si="80"/>
        <v>0</v>
      </c>
      <c r="BF43" s="63">
        <f t="shared" si="81"/>
        <v>48284394000</v>
      </c>
      <c r="BG43" s="64">
        <f t="shared" si="89"/>
        <v>0.18687630394729318</v>
      </c>
      <c r="BH43" s="63">
        <f t="shared" si="82"/>
        <v>4615585023</v>
      </c>
      <c r="BI43" s="64">
        <f t="shared" si="17"/>
        <v>9.5591652719095954</v>
      </c>
      <c r="BJ43" s="63">
        <f t="shared" si="18"/>
        <v>15708625468</v>
      </c>
      <c r="BK43" s="64">
        <f t="shared" si="19"/>
        <v>32.53354586577187</v>
      </c>
      <c r="BL43" s="63">
        <f t="shared" si="83"/>
        <v>20324210491</v>
      </c>
      <c r="BM43" s="64">
        <f t="shared" si="21"/>
        <v>42.092711137681462</v>
      </c>
      <c r="BN43" s="66">
        <f t="shared" si="69"/>
        <v>27960183509</v>
      </c>
      <c r="BO43" s="52"/>
    </row>
    <row r="44" spans="1:67" x14ac:dyDescent="0.25">
      <c r="A44" s="92" t="s">
        <v>1315</v>
      </c>
      <c r="B44" s="83">
        <f>SUM([8]fvs!D$9)</f>
        <v>12177241000</v>
      </c>
      <c r="C44" s="63">
        <f>SUM([8]fvs!E$9)</f>
        <v>0</v>
      </c>
      <c r="D44" s="63">
        <f t="shared" si="71"/>
        <v>12177241000</v>
      </c>
      <c r="E44" s="64">
        <f t="shared" si="84"/>
        <v>0.3444429244780951</v>
      </c>
      <c r="F44" s="63">
        <f>SUM([8]fvs!J$9)</f>
        <v>1631817934</v>
      </c>
      <c r="G44" s="64">
        <f t="shared" si="23"/>
        <v>13.400555462440137</v>
      </c>
      <c r="H44" s="63">
        <f t="shared" si="24"/>
        <v>5059420252</v>
      </c>
      <c r="I44" s="64">
        <f t="shared" si="25"/>
        <v>41.548165565582551</v>
      </c>
      <c r="J44" s="63">
        <f>SUM([8]fvs!N$9)</f>
        <v>6691238186</v>
      </c>
      <c r="K44" s="65">
        <f t="shared" si="26"/>
        <v>54.948721028022682</v>
      </c>
      <c r="L44" s="83"/>
      <c r="M44" s="63"/>
      <c r="N44" s="63">
        <f t="shared" si="72"/>
        <v>0</v>
      </c>
      <c r="O44" s="64">
        <f t="shared" si="85"/>
        <v>0</v>
      </c>
      <c r="P44" s="63"/>
      <c r="Q44" s="64">
        <f t="shared" si="27"/>
        <v>0</v>
      </c>
      <c r="R44" s="63">
        <f t="shared" si="28"/>
        <v>0</v>
      </c>
      <c r="S44" s="64">
        <f t="shared" si="29"/>
        <v>0</v>
      </c>
      <c r="T44" s="63"/>
      <c r="U44" s="65">
        <f t="shared" si="30"/>
        <v>0</v>
      </c>
      <c r="V44" s="83"/>
      <c r="W44" s="63"/>
      <c r="X44" s="63">
        <f t="shared" si="73"/>
        <v>0</v>
      </c>
      <c r="Y44" s="64">
        <f t="shared" si="86"/>
        <v>0</v>
      </c>
      <c r="Z44" s="63"/>
      <c r="AA44" s="64">
        <f t="shared" si="31"/>
        <v>0</v>
      </c>
      <c r="AB44" s="63">
        <f t="shared" si="32"/>
        <v>0</v>
      </c>
      <c r="AC44" s="64">
        <f t="shared" si="33"/>
        <v>0</v>
      </c>
      <c r="AD44" s="63"/>
      <c r="AE44" s="65">
        <f t="shared" si="34"/>
        <v>0</v>
      </c>
      <c r="AF44" s="83">
        <f>SUM([8]fvs!D$395)</f>
        <v>167251000000</v>
      </c>
      <c r="AG44" s="63">
        <f>SUM([8]fvs!E$395)</f>
        <v>0</v>
      </c>
      <c r="AH44" s="63">
        <f t="shared" si="74"/>
        <v>167251000000</v>
      </c>
      <c r="AI44" s="64">
        <f t="shared" si="87"/>
        <v>0.85026060133820291</v>
      </c>
      <c r="AJ44" s="63">
        <f>SUM([8]fvs!J$395)</f>
        <v>1858372776</v>
      </c>
      <c r="AK44" s="64">
        <f t="shared" si="35"/>
        <v>1.1111280506544057</v>
      </c>
      <c r="AL44" s="63">
        <f t="shared" si="36"/>
        <v>26358438485</v>
      </c>
      <c r="AM44" s="64">
        <f t="shared" si="37"/>
        <v>15.759809199944993</v>
      </c>
      <c r="AN44" s="63">
        <f>SUM([8]fvs!N$395)</f>
        <v>28216811261</v>
      </c>
      <c r="AO44" s="65">
        <f t="shared" si="38"/>
        <v>16.8709372505994</v>
      </c>
      <c r="AP44" s="83">
        <f t="shared" si="75"/>
        <v>179428241000</v>
      </c>
      <c r="AQ44" s="63">
        <f t="shared" si="75"/>
        <v>0</v>
      </c>
      <c r="AR44" s="63">
        <f t="shared" si="76"/>
        <v>179428241000</v>
      </c>
      <c r="AS44" s="64">
        <f t="shared" si="88"/>
        <v>0.70064685057830989</v>
      </c>
      <c r="AT44" s="63">
        <f t="shared" si="77"/>
        <v>3490190710</v>
      </c>
      <c r="AU44" s="64">
        <f t="shared" si="61"/>
        <v>1.9451735638427174</v>
      </c>
      <c r="AV44" s="63">
        <f t="shared" si="62"/>
        <v>31417858737</v>
      </c>
      <c r="AW44" s="64">
        <f t="shared" si="63"/>
        <v>17.509985363452348</v>
      </c>
      <c r="AX44" s="63">
        <f t="shared" si="78"/>
        <v>34908049447</v>
      </c>
      <c r="AY44" s="65">
        <f t="shared" si="12"/>
        <v>19.455158927295063</v>
      </c>
      <c r="AZ44" s="83"/>
      <c r="BA44" s="63"/>
      <c r="BB44" s="63">
        <f t="shared" si="79"/>
        <v>0</v>
      </c>
      <c r="BC44" s="65">
        <f t="shared" si="70"/>
        <v>0</v>
      </c>
      <c r="BD44" s="83">
        <f t="shared" si="80"/>
        <v>179428241000</v>
      </c>
      <c r="BE44" s="63">
        <f t="shared" si="80"/>
        <v>0</v>
      </c>
      <c r="BF44" s="63">
        <f t="shared" si="81"/>
        <v>179428241000</v>
      </c>
      <c r="BG44" s="64">
        <f t="shared" si="89"/>
        <v>0.69444563189183184</v>
      </c>
      <c r="BH44" s="63">
        <f t="shared" si="82"/>
        <v>3490190710</v>
      </c>
      <c r="BI44" s="64">
        <f t="shared" si="17"/>
        <v>1.9451735638427174</v>
      </c>
      <c r="BJ44" s="63">
        <f t="shared" si="18"/>
        <v>31417858737</v>
      </c>
      <c r="BK44" s="64">
        <f t="shared" si="19"/>
        <v>17.509985363452348</v>
      </c>
      <c r="BL44" s="63">
        <f t="shared" si="83"/>
        <v>34908049447</v>
      </c>
      <c r="BM44" s="64">
        <f t="shared" si="21"/>
        <v>19.455158927295063</v>
      </c>
      <c r="BN44" s="66">
        <f t="shared" si="69"/>
        <v>144520191553</v>
      </c>
      <c r="BO44" s="52"/>
    </row>
    <row r="45" spans="1:67" x14ac:dyDescent="0.25">
      <c r="A45" s="92" t="s">
        <v>1316</v>
      </c>
      <c r="B45" s="83">
        <f>SUM([8]jar!D$9)</f>
        <v>6046958000</v>
      </c>
      <c r="C45" s="63">
        <f>SUM([8]jar!E$9)</f>
        <v>0</v>
      </c>
      <c r="D45" s="63">
        <f t="shared" si="71"/>
        <v>6046958000</v>
      </c>
      <c r="E45" s="64">
        <f t="shared" si="84"/>
        <v>0.17104300536683251</v>
      </c>
      <c r="F45" s="63">
        <f>SUM([8]jar!J$9)</f>
        <v>782941117</v>
      </c>
      <c r="G45" s="64">
        <f t="shared" si="23"/>
        <v>12.947685712386296</v>
      </c>
      <c r="H45" s="63">
        <f t="shared" si="24"/>
        <v>117768657</v>
      </c>
      <c r="I45" s="64">
        <f t="shared" si="25"/>
        <v>1.9475686287220781</v>
      </c>
      <c r="J45" s="63">
        <f>SUM([8]jar!N$9)</f>
        <v>900709774</v>
      </c>
      <c r="K45" s="65">
        <f t="shared" si="26"/>
        <v>14.895254341108371</v>
      </c>
      <c r="L45" s="83"/>
      <c r="M45" s="63"/>
      <c r="N45" s="63">
        <f t="shared" si="72"/>
        <v>0</v>
      </c>
      <c r="O45" s="64">
        <f t="shared" si="85"/>
        <v>0</v>
      </c>
      <c r="P45" s="63"/>
      <c r="Q45" s="64">
        <f t="shared" si="27"/>
        <v>0</v>
      </c>
      <c r="R45" s="63">
        <f t="shared" si="28"/>
        <v>0</v>
      </c>
      <c r="S45" s="64">
        <f t="shared" si="29"/>
        <v>0</v>
      </c>
      <c r="T45" s="63"/>
      <c r="U45" s="65">
        <f t="shared" si="30"/>
        <v>0</v>
      </c>
      <c r="V45" s="83"/>
      <c r="W45" s="63"/>
      <c r="X45" s="63">
        <f t="shared" si="73"/>
        <v>0</v>
      </c>
      <c r="Y45" s="64">
        <f t="shared" si="86"/>
        <v>0</v>
      </c>
      <c r="Z45" s="63"/>
      <c r="AA45" s="64">
        <f t="shared" si="31"/>
        <v>0</v>
      </c>
      <c r="AB45" s="63">
        <f t="shared" si="32"/>
        <v>0</v>
      </c>
      <c r="AC45" s="64">
        <f t="shared" si="33"/>
        <v>0</v>
      </c>
      <c r="AD45" s="63"/>
      <c r="AE45" s="65">
        <f t="shared" si="34"/>
        <v>0</v>
      </c>
      <c r="AF45" s="83">
        <f>SUM([8]jar!D$395)</f>
        <v>34463714000</v>
      </c>
      <c r="AG45" s="63">
        <f>SUM([8]jar!E$395)</f>
        <v>0</v>
      </c>
      <c r="AH45" s="63">
        <f t="shared" si="74"/>
        <v>34463714000</v>
      </c>
      <c r="AI45" s="64">
        <f t="shared" si="87"/>
        <v>0.17520456194574527</v>
      </c>
      <c r="AJ45" s="63">
        <f>SUM([8]jar!J$395)</f>
        <v>309331310</v>
      </c>
      <c r="AK45" s="64">
        <f t="shared" si="35"/>
        <v>0.8975565140773859</v>
      </c>
      <c r="AL45" s="63">
        <f t="shared" si="36"/>
        <v>12669569148</v>
      </c>
      <c r="AM45" s="64">
        <f t="shared" si="37"/>
        <v>36.762053991046933</v>
      </c>
      <c r="AN45" s="63">
        <f>SUM([8]jar!N$395)</f>
        <v>12978900458</v>
      </c>
      <c r="AO45" s="65">
        <f t="shared" si="38"/>
        <v>37.65961050512432</v>
      </c>
      <c r="AP45" s="83">
        <f t="shared" si="75"/>
        <v>40510672000</v>
      </c>
      <c r="AQ45" s="63">
        <f t="shared" si="75"/>
        <v>0</v>
      </c>
      <c r="AR45" s="63">
        <f t="shared" si="76"/>
        <v>40510672000</v>
      </c>
      <c r="AS45" s="64">
        <f t="shared" si="88"/>
        <v>0.15818956142813059</v>
      </c>
      <c r="AT45" s="63">
        <f t="shared" si="77"/>
        <v>1092272427</v>
      </c>
      <c r="AU45" s="64">
        <f t="shared" si="61"/>
        <v>2.6962584748038738</v>
      </c>
      <c r="AV45" s="63">
        <f t="shared" si="62"/>
        <v>12787337805</v>
      </c>
      <c r="AW45" s="64">
        <f t="shared" si="63"/>
        <v>31.565355926458093</v>
      </c>
      <c r="AX45" s="63">
        <f t="shared" si="78"/>
        <v>13879610232</v>
      </c>
      <c r="AY45" s="65">
        <f t="shared" si="12"/>
        <v>34.261614401261973</v>
      </c>
      <c r="AZ45" s="83"/>
      <c r="BA45" s="63"/>
      <c r="BB45" s="63">
        <f t="shared" si="79"/>
        <v>0</v>
      </c>
      <c r="BC45" s="65">
        <f t="shared" si="70"/>
        <v>0</v>
      </c>
      <c r="BD45" s="83">
        <f t="shared" si="80"/>
        <v>40510672000</v>
      </c>
      <c r="BE45" s="63">
        <f t="shared" si="80"/>
        <v>0</v>
      </c>
      <c r="BF45" s="63">
        <f t="shared" si="81"/>
        <v>40510672000</v>
      </c>
      <c r="BG45" s="64">
        <f t="shared" si="89"/>
        <v>0.15678947226263415</v>
      </c>
      <c r="BH45" s="63">
        <f t="shared" si="82"/>
        <v>1092272427</v>
      </c>
      <c r="BI45" s="64">
        <f t="shared" si="17"/>
        <v>2.6962584748038738</v>
      </c>
      <c r="BJ45" s="63">
        <f t="shared" si="18"/>
        <v>12787337805</v>
      </c>
      <c r="BK45" s="64">
        <f t="shared" si="19"/>
        <v>31.565355926458093</v>
      </c>
      <c r="BL45" s="63">
        <f t="shared" si="83"/>
        <v>13879610232</v>
      </c>
      <c r="BM45" s="64">
        <f t="shared" si="21"/>
        <v>34.261614401261973</v>
      </c>
      <c r="BN45" s="66">
        <f t="shared" si="69"/>
        <v>26631061768</v>
      </c>
      <c r="BO45" s="52"/>
    </row>
    <row r="46" spans="1:67" x14ac:dyDescent="0.25">
      <c r="A46" s="92" t="s">
        <v>1317</v>
      </c>
      <c r="B46" s="83">
        <f>SUM([8]ide!D$9)</f>
        <v>4828126000</v>
      </c>
      <c r="C46" s="63">
        <f>SUM([8]ide!E$9)</f>
        <v>0</v>
      </c>
      <c r="D46" s="63">
        <f t="shared" si="71"/>
        <v>4828126000</v>
      </c>
      <c r="E46" s="64">
        <f t="shared" si="84"/>
        <v>0.13656737508839051</v>
      </c>
      <c r="F46" s="63">
        <f>SUM([8]ide!J$9)</f>
        <v>845045360</v>
      </c>
      <c r="G46" s="64">
        <f t="shared" si="23"/>
        <v>17.502553992998525</v>
      </c>
      <c r="H46" s="63">
        <f t="shared" si="24"/>
        <v>303776080</v>
      </c>
      <c r="I46" s="64">
        <f t="shared" si="25"/>
        <v>6.291801001050926</v>
      </c>
      <c r="J46" s="63">
        <f>SUM([8]ide!N$9)</f>
        <v>1148821440</v>
      </c>
      <c r="K46" s="65">
        <f t="shared" si="26"/>
        <v>23.794354994049453</v>
      </c>
      <c r="L46" s="83"/>
      <c r="M46" s="63"/>
      <c r="N46" s="63">
        <f t="shared" si="72"/>
        <v>0</v>
      </c>
      <c r="O46" s="64">
        <f t="shared" si="85"/>
        <v>0</v>
      </c>
      <c r="P46" s="63"/>
      <c r="Q46" s="64">
        <f t="shared" si="27"/>
        <v>0</v>
      </c>
      <c r="R46" s="63">
        <f t="shared" si="28"/>
        <v>0</v>
      </c>
      <c r="S46" s="64">
        <f t="shared" si="29"/>
        <v>0</v>
      </c>
      <c r="T46" s="63"/>
      <c r="U46" s="65">
        <f t="shared" si="30"/>
        <v>0</v>
      </c>
      <c r="V46" s="83"/>
      <c r="W46" s="63"/>
      <c r="X46" s="63">
        <f t="shared" si="73"/>
        <v>0</v>
      </c>
      <c r="Y46" s="64">
        <f t="shared" si="86"/>
        <v>0</v>
      </c>
      <c r="Z46" s="63"/>
      <c r="AA46" s="64">
        <f t="shared" si="31"/>
        <v>0</v>
      </c>
      <c r="AB46" s="63">
        <f t="shared" si="32"/>
        <v>0</v>
      </c>
      <c r="AC46" s="64">
        <f t="shared" si="33"/>
        <v>0</v>
      </c>
      <c r="AD46" s="63"/>
      <c r="AE46" s="65">
        <f t="shared" si="34"/>
        <v>0</v>
      </c>
      <c r="AF46" s="83">
        <f>SUM([8]ide!D$395)</f>
        <v>5553644000</v>
      </c>
      <c r="AG46" s="63">
        <f>SUM([8]ide!E$395)</f>
        <v>3120119076</v>
      </c>
      <c r="AH46" s="63">
        <f t="shared" si="74"/>
        <v>8673763076</v>
      </c>
      <c r="AI46" s="64">
        <f t="shared" si="87"/>
        <v>4.4095156434729006E-2</v>
      </c>
      <c r="AJ46" s="63">
        <f>SUM([8]ide!J$395)</f>
        <v>128904239</v>
      </c>
      <c r="AK46" s="64">
        <f t="shared" si="35"/>
        <v>1.4861397281725799</v>
      </c>
      <c r="AL46" s="63">
        <f t="shared" si="36"/>
        <v>2908366446</v>
      </c>
      <c r="AM46" s="64">
        <f t="shared" si="37"/>
        <v>33.530618954157838</v>
      </c>
      <c r="AN46" s="63">
        <f>SUM([8]ide!N$395)</f>
        <v>3037270685</v>
      </c>
      <c r="AO46" s="65">
        <f t="shared" si="38"/>
        <v>35.016758682330419</v>
      </c>
      <c r="AP46" s="83">
        <f t="shared" si="75"/>
        <v>10381770000</v>
      </c>
      <c r="AQ46" s="63">
        <f t="shared" si="75"/>
        <v>3120119076</v>
      </c>
      <c r="AR46" s="63">
        <f t="shared" si="76"/>
        <v>13501889076</v>
      </c>
      <c r="AS46" s="64">
        <f t="shared" si="88"/>
        <v>5.272333945444567E-2</v>
      </c>
      <c r="AT46" s="63">
        <f t="shared" si="77"/>
        <v>973949599</v>
      </c>
      <c r="AU46" s="64">
        <f t="shared" si="61"/>
        <v>7.2134320873012037</v>
      </c>
      <c r="AV46" s="63">
        <f t="shared" si="62"/>
        <v>3212142526</v>
      </c>
      <c r="AW46" s="64">
        <f t="shared" si="63"/>
        <v>23.79031932435052</v>
      </c>
      <c r="AX46" s="63">
        <f t="shared" si="78"/>
        <v>4186092125</v>
      </c>
      <c r="AY46" s="65">
        <f t="shared" si="12"/>
        <v>31.003751411651727</v>
      </c>
      <c r="AZ46" s="83"/>
      <c r="BA46" s="63"/>
      <c r="BB46" s="63">
        <f t="shared" si="79"/>
        <v>0</v>
      </c>
      <c r="BC46" s="65">
        <f t="shared" si="70"/>
        <v>0</v>
      </c>
      <c r="BD46" s="83">
        <f t="shared" si="80"/>
        <v>10381770000</v>
      </c>
      <c r="BE46" s="63">
        <f t="shared" si="80"/>
        <v>3120119076</v>
      </c>
      <c r="BF46" s="63">
        <f t="shared" si="81"/>
        <v>13501889076</v>
      </c>
      <c r="BG46" s="64">
        <f t="shared" si="89"/>
        <v>5.2256700722581581E-2</v>
      </c>
      <c r="BH46" s="63">
        <f t="shared" si="82"/>
        <v>973949599</v>
      </c>
      <c r="BI46" s="64">
        <f t="shared" si="17"/>
        <v>7.2134320873012037</v>
      </c>
      <c r="BJ46" s="63">
        <f t="shared" si="18"/>
        <v>3212142526</v>
      </c>
      <c r="BK46" s="64">
        <f t="shared" si="19"/>
        <v>23.79031932435052</v>
      </c>
      <c r="BL46" s="63">
        <f t="shared" si="83"/>
        <v>4186092125</v>
      </c>
      <c r="BM46" s="64">
        <f t="shared" si="21"/>
        <v>31.003751411651727</v>
      </c>
      <c r="BN46" s="66">
        <f t="shared" si="69"/>
        <v>9315796951</v>
      </c>
      <c r="BO46" s="52"/>
    </row>
    <row r="47" spans="1:67" x14ac:dyDescent="0.25">
      <c r="A47" s="92" t="s">
        <v>1318</v>
      </c>
      <c r="B47" s="83">
        <f>SUM([8]com!D$9)</f>
        <v>11060503000</v>
      </c>
      <c r="C47" s="63">
        <f>SUM([8]com!E$9)</f>
        <v>0</v>
      </c>
      <c r="D47" s="63">
        <f t="shared" si="71"/>
        <v>11060503000</v>
      </c>
      <c r="E47" s="64">
        <f t="shared" si="84"/>
        <v>0.31285510400251948</v>
      </c>
      <c r="F47" s="63">
        <f>SUM([8]com!J$9)</f>
        <v>1337890970</v>
      </c>
      <c r="G47" s="64">
        <f t="shared" si="23"/>
        <v>12.096113259948485</v>
      </c>
      <c r="H47" s="63">
        <f t="shared" si="24"/>
        <v>697529819</v>
      </c>
      <c r="I47" s="64">
        <f t="shared" si="25"/>
        <v>6.3064927426899118</v>
      </c>
      <c r="J47" s="63">
        <f>SUM([8]com!N$9)</f>
        <v>2035420789</v>
      </c>
      <c r="K47" s="65">
        <f t="shared" si="26"/>
        <v>18.402606002638397</v>
      </c>
      <c r="L47" s="83"/>
      <c r="M47" s="63"/>
      <c r="N47" s="63">
        <f t="shared" si="72"/>
        <v>0</v>
      </c>
      <c r="O47" s="64">
        <f t="shared" si="85"/>
        <v>0</v>
      </c>
      <c r="P47" s="63"/>
      <c r="Q47" s="64">
        <f t="shared" si="27"/>
        <v>0</v>
      </c>
      <c r="R47" s="63">
        <f t="shared" si="28"/>
        <v>0</v>
      </c>
      <c r="S47" s="64">
        <f t="shared" si="29"/>
        <v>0</v>
      </c>
      <c r="T47" s="63"/>
      <c r="U47" s="65">
        <f t="shared" si="30"/>
        <v>0</v>
      </c>
      <c r="V47" s="83"/>
      <c r="W47" s="63"/>
      <c r="X47" s="63">
        <f t="shared" si="73"/>
        <v>0</v>
      </c>
      <c r="Y47" s="64">
        <f t="shared" si="86"/>
        <v>0</v>
      </c>
      <c r="Z47" s="63"/>
      <c r="AA47" s="64">
        <f t="shared" si="31"/>
        <v>0</v>
      </c>
      <c r="AB47" s="63">
        <f t="shared" si="32"/>
        <v>0</v>
      </c>
      <c r="AC47" s="64">
        <f t="shared" si="33"/>
        <v>0</v>
      </c>
      <c r="AD47" s="63"/>
      <c r="AE47" s="65">
        <f t="shared" si="34"/>
        <v>0</v>
      </c>
      <c r="AF47" s="83">
        <f>SUM([8]com!D$395)</f>
        <v>8701398000</v>
      </c>
      <c r="AG47" s="63">
        <f>SUM([8]com!E$395)</f>
        <v>0</v>
      </c>
      <c r="AH47" s="63">
        <f t="shared" si="74"/>
        <v>8701398000</v>
      </c>
      <c r="AI47" s="64">
        <f t="shared" si="87"/>
        <v>4.4235645203694066E-2</v>
      </c>
      <c r="AJ47" s="63">
        <f>SUM([8]com!J$395)</f>
        <v>326329029</v>
      </c>
      <c r="AK47" s="64">
        <f t="shared" si="35"/>
        <v>3.7503057439735548</v>
      </c>
      <c r="AL47" s="63">
        <f t="shared" si="36"/>
        <v>3737715852</v>
      </c>
      <c r="AM47" s="64">
        <f t="shared" si="37"/>
        <v>42.955348692244627</v>
      </c>
      <c r="AN47" s="63">
        <f>SUM([8]com!N$395)</f>
        <v>4064044881</v>
      </c>
      <c r="AO47" s="65">
        <f t="shared" si="38"/>
        <v>46.705654436218182</v>
      </c>
      <c r="AP47" s="83">
        <f t="shared" si="75"/>
        <v>19761901000</v>
      </c>
      <c r="AQ47" s="63">
        <f t="shared" si="75"/>
        <v>0</v>
      </c>
      <c r="AR47" s="63">
        <f t="shared" si="76"/>
        <v>19761901000</v>
      </c>
      <c r="AS47" s="64">
        <f t="shared" si="88"/>
        <v>7.7167973223849162E-2</v>
      </c>
      <c r="AT47" s="63">
        <f t="shared" si="77"/>
        <v>1664219999</v>
      </c>
      <c r="AU47" s="64">
        <f t="shared" si="61"/>
        <v>8.4213558149086971</v>
      </c>
      <c r="AV47" s="63">
        <f t="shared" si="62"/>
        <v>4435245671</v>
      </c>
      <c r="AW47" s="64">
        <f t="shared" si="63"/>
        <v>22.443416101517762</v>
      </c>
      <c r="AX47" s="63">
        <f t="shared" si="78"/>
        <v>6099465670</v>
      </c>
      <c r="AY47" s="65">
        <f t="shared" si="12"/>
        <v>30.864771916426459</v>
      </c>
      <c r="AZ47" s="83"/>
      <c r="BA47" s="63"/>
      <c r="BB47" s="63">
        <f t="shared" si="79"/>
        <v>0</v>
      </c>
      <c r="BC47" s="65">
        <f t="shared" si="70"/>
        <v>0</v>
      </c>
      <c r="BD47" s="83">
        <f t="shared" si="80"/>
        <v>19761901000</v>
      </c>
      <c r="BE47" s="63">
        <f t="shared" si="80"/>
        <v>0</v>
      </c>
      <c r="BF47" s="63">
        <f t="shared" si="81"/>
        <v>19761901000</v>
      </c>
      <c r="BG47" s="64">
        <f t="shared" si="89"/>
        <v>7.6484982246071406E-2</v>
      </c>
      <c r="BH47" s="63">
        <f t="shared" si="82"/>
        <v>1664219999</v>
      </c>
      <c r="BI47" s="64">
        <f t="shared" si="17"/>
        <v>8.4213558149086971</v>
      </c>
      <c r="BJ47" s="63">
        <f t="shared" si="18"/>
        <v>4435245671</v>
      </c>
      <c r="BK47" s="64">
        <f t="shared" si="19"/>
        <v>22.443416101517762</v>
      </c>
      <c r="BL47" s="63">
        <f t="shared" si="83"/>
        <v>6099465670</v>
      </c>
      <c r="BM47" s="64">
        <f t="shared" si="21"/>
        <v>30.864771916426459</v>
      </c>
      <c r="BN47" s="66">
        <f t="shared" si="69"/>
        <v>13662435330</v>
      </c>
      <c r="BO47" s="52"/>
    </row>
    <row r="48" spans="1:67" x14ac:dyDescent="0.25">
      <c r="A48" s="92" t="s">
        <v>1319</v>
      </c>
      <c r="B48" s="83">
        <f>SUM([8]tur!D$9)</f>
        <v>4403312000</v>
      </c>
      <c r="C48" s="63">
        <f>SUM([8]tur!E$9)</f>
        <v>0</v>
      </c>
      <c r="D48" s="63">
        <f t="shared" si="71"/>
        <v>4403312000</v>
      </c>
      <c r="E48" s="64">
        <f t="shared" si="84"/>
        <v>0.12455117400316625</v>
      </c>
      <c r="F48" s="63">
        <f>SUM([8]tur!J$9)</f>
        <v>834610878</v>
      </c>
      <c r="G48" s="64">
        <f t="shared" si="23"/>
        <v>18.954161730987948</v>
      </c>
      <c r="H48" s="63">
        <f t="shared" si="24"/>
        <v>461828696</v>
      </c>
      <c r="I48" s="64">
        <f t="shared" si="25"/>
        <v>10.488211964085217</v>
      </c>
      <c r="J48" s="63">
        <f>SUM([8]tur!N$9)</f>
        <v>1296439574</v>
      </c>
      <c r="K48" s="65">
        <f t="shared" si="26"/>
        <v>29.442373695073165</v>
      </c>
      <c r="L48" s="83"/>
      <c r="M48" s="63"/>
      <c r="N48" s="63">
        <f t="shared" si="72"/>
        <v>0</v>
      </c>
      <c r="O48" s="64">
        <f t="shared" si="85"/>
        <v>0</v>
      </c>
      <c r="P48" s="63"/>
      <c r="Q48" s="64">
        <f t="shared" si="27"/>
        <v>0</v>
      </c>
      <c r="R48" s="63">
        <f t="shared" si="28"/>
        <v>0</v>
      </c>
      <c r="S48" s="64">
        <f t="shared" si="29"/>
        <v>0</v>
      </c>
      <c r="T48" s="63"/>
      <c r="U48" s="65">
        <f t="shared" si="30"/>
        <v>0</v>
      </c>
      <c r="V48" s="83"/>
      <c r="W48" s="63"/>
      <c r="X48" s="63">
        <f t="shared" si="73"/>
        <v>0</v>
      </c>
      <c r="Y48" s="64">
        <f t="shared" si="86"/>
        <v>0</v>
      </c>
      <c r="Z48" s="63"/>
      <c r="AA48" s="64">
        <f t="shared" si="31"/>
        <v>0</v>
      </c>
      <c r="AB48" s="63">
        <f t="shared" si="32"/>
        <v>0</v>
      </c>
      <c r="AC48" s="64">
        <f t="shared" si="33"/>
        <v>0</v>
      </c>
      <c r="AD48" s="63"/>
      <c r="AE48" s="65">
        <f t="shared" si="34"/>
        <v>0</v>
      </c>
      <c r="AF48" s="83">
        <f>SUM([8]tur!D$395)</f>
        <v>9200000000</v>
      </c>
      <c r="AG48" s="63">
        <f>SUM([8]tur!E$395)</f>
        <v>0</v>
      </c>
      <c r="AH48" s="63">
        <f t="shared" si="74"/>
        <v>9200000000</v>
      </c>
      <c r="AI48" s="64">
        <f t="shared" si="87"/>
        <v>4.6770408142919724E-2</v>
      </c>
      <c r="AJ48" s="63">
        <f>SUM([8]tur!J$395)</f>
        <v>245153806</v>
      </c>
      <c r="AK48" s="64">
        <f t="shared" si="35"/>
        <v>2.6647152826086957</v>
      </c>
      <c r="AL48" s="63">
        <f t="shared" si="36"/>
        <v>4421596420</v>
      </c>
      <c r="AM48" s="64">
        <f t="shared" si="37"/>
        <v>48.060830652173912</v>
      </c>
      <c r="AN48" s="63">
        <f>SUM([8]tur!N$395)</f>
        <v>4666750226</v>
      </c>
      <c r="AO48" s="65">
        <f t="shared" si="38"/>
        <v>50.725545934782609</v>
      </c>
      <c r="AP48" s="83">
        <f t="shared" si="75"/>
        <v>13603312000</v>
      </c>
      <c r="AQ48" s="63">
        <f t="shared" si="75"/>
        <v>0</v>
      </c>
      <c r="AR48" s="63">
        <f t="shared" si="76"/>
        <v>13603312000</v>
      </c>
      <c r="AS48" s="64">
        <f t="shared" si="88"/>
        <v>5.3119384424183985E-2</v>
      </c>
      <c r="AT48" s="63">
        <f t="shared" si="77"/>
        <v>1079764684</v>
      </c>
      <c r="AU48" s="64">
        <f t="shared" si="61"/>
        <v>7.9375131879648135</v>
      </c>
      <c r="AV48" s="63">
        <f t="shared" si="62"/>
        <v>4883425116</v>
      </c>
      <c r="AW48" s="64">
        <f t="shared" si="63"/>
        <v>35.89879520516768</v>
      </c>
      <c r="AX48" s="63">
        <f t="shared" si="78"/>
        <v>5963189800</v>
      </c>
      <c r="AY48" s="65">
        <f t="shared" si="12"/>
        <v>43.836308393132498</v>
      </c>
      <c r="AZ48" s="83"/>
      <c r="BA48" s="63"/>
      <c r="BB48" s="63">
        <f t="shared" si="79"/>
        <v>0</v>
      </c>
      <c r="BC48" s="65">
        <f t="shared" si="70"/>
        <v>0</v>
      </c>
      <c r="BD48" s="83">
        <f t="shared" si="80"/>
        <v>13603312000</v>
      </c>
      <c r="BE48" s="63">
        <f t="shared" si="80"/>
        <v>0</v>
      </c>
      <c r="BF48" s="63">
        <f t="shared" si="81"/>
        <v>13603312000</v>
      </c>
      <c r="BG48" s="64">
        <f t="shared" si="89"/>
        <v>5.2649240415067869E-2</v>
      </c>
      <c r="BH48" s="63">
        <f t="shared" si="82"/>
        <v>1079764684</v>
      </c>
      <c r="BI48" s="64">
        <f t="shared" si="17"/>
        <v>7.9375131879648135</v>
      </c>
      <c r="BJ48" s="63">
        <f t="shared" si="18"/>
        <v>4883425116</v>
      </c>
      <c r="BK48" s="64">
        <f t="shared" si="19"/>
        <v>35.89879520516768</v>
      </c>
      <c r="BL48" s="63">
        <f t="shared" si="83"/>
        <v>5963189800</v>
      </c>
      <c r="BM48" s="64">
        <f t="shared" si="21"/>
        <v>43.836308393132498</v>
      </c>
      <c r="BN48" s="66">
        <f t="shared" si="69"/>
        <v>7640122200</v>
      </c>
      <c r="BO48" s="52"/>
    </row>
    <row r="49" spans="1:67" x14ac:dyDescent="0.25">
      <c r="A49" s="92" t="s">
        <v>1320</v>
      </c>
      <c r="B49" s="83">
        <f>SUM([8]art!D$9)</f>
        <v>9127006000</v>
      </c>
      <c r="C49" s="63">
        <f>SUM([8]art!E$9)</f>
        <v>0</v>
      </c>
      <c r="D49" s="63">
        <f t="shared" si="71"/>
        <v>9127006000</v>
      </c>
      <c r="E49" s="64">
        <f t="shared" si="84"/>
        <v>0.25816460710345812</v>
      </c>
      <c r="F49" s="63">
        <f>SUM([8]art!J$9)</f>
        <v>1040667337</v>
      </c>
      <c r="G49" s="64">
        <f t="shared" si="23"/>
        <v>11.4020669757421</v>
      </c>
      <c r="H49" s="63">
        <f t="shared" si="24"/>
        <v>385181117</v>
      </c>
      <c r="I49" s="64">
        <f t="shared" si="25"/>
        <v>4.2202351680277186</v>
      </c>
      <c r="J49" s="63">
        <f>SUM([8]art!N$9)</f>
        <v>1425848454</v>
      </c>
      <c r="K49" s="65">
        <f t="shared" si="26"/>
        <v>15.62230214376982</v>
      </c>
      <c r="L49" s="83"/>
      <c r="M49" s="63"/>
      <c r="N49" s="63">
        <f t="shared" si="72"/>
        <v>0</v>
      </c>
      <c r="O49" s="64">
        <f t="shared" si="85"/>
        <v>0</v>
      </c>
      <c r="P49" s="63"/>
      <c r="Q49" s="64">
        <f t="shared" si="27"/>
        <v>0</v>
      </c>
      <c r="R49" s="63">
        <f t="shared" si="28"/>
        <v>0</v>
      </c>
      <c r="S49" s="64">
        <f t="shared" si="29"/>
        <v>0</v>
      </c>
      <c r="T49" s="63"/>
      <c r="U49" s="65">
        <f t="shared" si="30"/>
        <v>0</v>
      </c>
      <c r="V49" s="83"/>
      <c r="W49" s="63"/>
      <c r="X49" s="63">
        <f t="shared" si="73"/>
        <v>0</v>
      </c>
      <c r="Y49" s="64">
        <f t="shared" si="86"/>
        <v>0</v>
      </c>
      <c r="Z49" s="63"/>
      <c r="AA49" s="64">
        <f t="shared" si="31"/>
        <v>0</v>
      </c>
      <c r="AB49" s="63">
        <f t="shared" si="32"/>
        <v>0</v>
      </c>
      <c r="AC49" s="64">
        <f t="shared" si="33"/>
        <v>0</v>
      </c>
      <c r="AD49" s="63"/>
      <c r="AE49" s="65">
        <f t="shared" si="34"/>
        <v>0</v>
      </c>
      <c r="AF49" s="83">
        <f>SUM([8]art!D$395)</f>
        <v>128535000000</v>
      </c>
      <c r="AG49" s="63">
        <f>SUM([8]art!E$395)</f>
        <v>1111690000</v>
      </c>
      <c r="AH49" s="63">
        <f t="shared" si="74"/>
        <v>129646690000</v>
      </c>
      <c r="AI49" s="64">
        <f t="shared" si="87"/>
        <v>0.65909006583462926</v>
      </c>
      <c r="AJ49" s="63">
        <f>SUM([8]art!J$395)</f>
        <v>7230321382</v>
      </c>
      <c r="AK49" s="64">
        <f t="shared" si="35"/>
        <v>5.5769425212475534</v>
      </c>
      <c r="AL49" s="63">
        <f t="shared" si="36"/>
        <v>28739958951</v>
      </c>
      <c r="AM49" s="64">
        <f t="shared" si="37"/>
        <v>22.167907989783618</v>
      </c>
      <c r="AN49" s="63">
        <f>SUM([8]art!N$395)</f>
        <v>35970280333</v>
      </c>
      <c r="AO49" s="65">
        <f t="shared" si="38"/>
        <v>27.744850511031171</v>
      </c>
      <c r="AP49" s="83">
        <f t="shared" si="75"/>
        <v>137662006000</v>
      </c>
      <c r="AQ49" s="63">
        <f t="shared" si="75"/>
        <v>1111690000</v>
      </c>
      <c r="AR49" s="63">
        <f t="shared" si="76"/>
        <v>138773696000</v>
      </c>
      <c r="AS49" s="64">
        <f t="shared" si="88"/>
        <v>0.54189548146722233</v>
      </c>
      <c r="AT49" s="63">
        <f t="shared" si="77"/>
        <v>8270988719</v>
      </c>
      <c r="AU49" s="64">
        <f t="shared" si="61"/>
        <v>5.9600550806112418</v>
      </c>
      <c r="AV49" s="63">
        <f t="shared" si="62"/>
        <v>29125140068</v>
      </c>
      <c r="AW49" s="64">
        <f t="shared" si="63"/>
        <v>20.987507652747102</v>
      </c>
      <c r="AX49" s="63">
        <f t="shared" si="78"/>
        <v>37396128787</v>
      </c>
      <c r="AY49" s="65">
        <f t="shared" si="12"/>
        <v>26.947562733358343</v>
      </c>
      <c r="AZ49" s="83"/>
      <c r="BA49" s="63"/>
      <c r="BB49" s="63">
        <f t="shared" si="79"/>
        <v>0</v>
      </c>
      <c r="BC49" s="65">
        <f t="shared" si="70"/>
        <v>0</v>
      </c>
      <c r="BD49" s="83">
        <f t="shared" si="80"/>
        <v>137662006000</v>
      </c>
      <c r="BE49" s="63">
        <f t="shared" si="80"/>
        <v>1111690000</v>
      </c>
      <c r="BF49" s="63">
        <f t="shared" si="81"/>
        <v>138773696000</v>
      </c>
      <c r="BG49" s="64">
        <f t="shared" si="89"/>
        <v>0.53709932434039165</v>
      </c>
      <c r="BH49" s="63">
        <f t="shared" si="82"/>
        <v>8270988719</v>
      </c>
      <c r="BI49" s="64">
        <f t="shared" si="17"/>
        <v>5.9600550806112418</v>
      </c>
      <c r="BJ49" s="63">
        <f t="shared" si="18"/>
        <v>29125140068</v>
      </c>
      <c r="BK49" s="64">
        <f t="shared" si="19"/>
        <v>20.987507652747102</v>
      </c>
      <c r="BL49" s="63">
        <f t="shared" si="83"/>
        <v>37396128787</v>
      </c>
      <c r="BM49" s="64">
        <f t="shared" si="21"/>
        <v>26.947562733358343</v>
      </c>
      <c r="BN49" s="66">
        <f t="shared" si="69"/>
        <v>101377567213</v>
      </c>
      <c r="BO49" s="52"/>
    </row>
    <row r="50" spans="1:67" x14ac:dyDescent="0.25">
      <c r="A50" s="92" t="s">
        <v>1321</v>
      </c>
      <c r="B50" s="83">
        <f>SUM([8]cat!D$9)</f>
        <v>39350237000</v>
      </c>
      <c r="C50" s="63">
        <f>SUM([8]cat!E$9)</f>
        <v>0</v>
      </c>
      <c r="D50" s="63">
        <f t="shared" si="71"/>
        <v>39350237000</v>
      </c>
      <c r="E50" s="64">
        <f t="shared" si="84"/>
        <v>1.1130526784504096</v>
      </c>
      <c r="F50" s="63">
        <f>SUM([8]cat!J$9)</f>
        <v>6264852854</v>
      </c>
      <c r="G50" s="64">
        <f t="shared" si="23"/>
        <v>15.920749991925081</v>
      </c>
      <c r="H50" s="63">
        <f t="shared" si="24"/>
        <v>147428167</v>
      </c>
      <c r="I50" s="64">
        <f t="shared" si="25"/>
        <v>0.37465636356904281</v>
      </c>
      <c r="J50" s="63">
        <f>SUM([8]cat!N$9)</f>
        <v>6412281021</v>
      </c>
      <c r="K50" s="65">
        <f t="shared" si="26"/>
        <v>16.295406355494123</v>
      </c>
      <c r="L50" s="83"/>
      <c r="M50" s="63"/>
      <c r="N50" s="63">
        <f t="shared" si="72"/>
        <v>0</v>
      </c>
      <c r="O50" s="64">
        <f t="shared" si="85"/>
        <v>0</v>
      </c>
      <c r="P50" s="63"/>
      <c r="Q50" s="64">
        <f t="shared" si="27"/>
        <v>0</v>
      </c>
      <c r="R50" s="63">
        <f t="shared" si="28"/>
        <v>0</v>
      </c>
      <c r="S50" s="64">
        <f t="shared" si="29"/>
        <v>0</v>
      </c>
      <c r="T50" s="63"/>
      <c r="U50" s="65">
        <f t="shared" si="30"/>
        <v>0</v>
      </c>
      <c r="V50" s="83"/>
      <c r="W50" s="63"/>
      <c r="X50" s="63">
        <f t="shared" si="73"/>
        <v>0</v>
      </c>
      <c r="Y50" s="64">
        <f t="shared" si="86"/>
        <v>0</v>
      </c>
      <c r="Z50" s="63"/>
      <c r="AA50" s="64">
        <f t="shared" si="31"/>
        <v>0</v>
      </c>
      <c r="AB50" s="63">
        <f t="shared" si="32"/>
        <v>0</v>
      </c>
      <c r="AC50" s="64">
        <f t="shared" si="33"/>
        <v>0</v>
      </c>
      <c r="AD50" s="63"/>
      <c r="AE50" s="65">
        <f t="shared" si="34"/>
        <v>0</v>
      </c>
      <c r="AF50" s="83">
        <f>SUM([8]cat!D$395)</f>
        <v>14184670000</v>
      </c>
      <c r="AG50" s="63">
        <f>SUM([8]cat!E$395)</f>
        <v>0</v>
      </c>
      <c r="AH50" s="63">
        <f t="shared" si="74"/>
        <v>14184670000</v>
      </c>
      <c r="AI50" s="64">
        <f t="shared" si="87"/>
        <v>7.2111174486155338E-2</v>
      </c>
      <c r="AJ50" s="63">
        <f>SUM([8]cat!J$395)</f>
        <v>15501145</v>
      </c>
      <c r="AK50" s="64">
        <f t="shared" si="35"/>
        <v>0.10928097023053761</v>
      </c>
      <c r="AL50" s="63">
        <f t="shared" si="36"/>
        <v>1346162429</v>
      </c>
      <c r="AM50" s="64">
        <f t="shared" si="37"/>
        <v>9.4902625792492881</v>
      </c>
      <c r="AN50" s="63">
        <f>SUM([8]cat!N$395)</f>
        <v>1361663574</v>
      </c>
      <c r="AO50" s="65">
        <f t="shared" si="38"/>
        <v>9.5995435494798258</v>
      </c>
      <c r="AP50" s="83">
        <f t="shared" si="75"/>
        <v>53534907000</v>
      </c>
      <c r="AQ50" s="63">
        <f t="shared" si="75"/>
        <v>0</v>
      </c>
      <c r="AR50" s="63">
        <f t="shared" si="76"/>
        <v>53534907000</v>
      </c>
      <c r="AS50" s="64">
        <f t="shared" si="88"/>
        <v>0.20904771610369138</v>
      </c>
      <c r="AT50" s="63">
        <f t="shared" si="77"/>
        <v>6280353999</v>
      </c>
      <c r="AU50" s="64">
        <f t="shared" si="61"/>
        <v>11.731325131469827</v>
      </c>
      <c r="AV50" s="63">
        <f t="shared" si="62"/>
        <v>1493590596</v>
      </c>
      <c r="AW50" s="64">
        <f t="shared" si="63"/>
        <v>2.7899377802225378</v>
      </c>
      <c r="AX50" s="63">
        <f t="shared" si="78"/>
        <v>7773944595</v>
      </c>
      <c r="AY50" s="65">
        <f t="shared" si="12"/>
        <v>14.521262911692364</v>
      </c>
      <c r="AZ50" s="83"/>
      <c r="BA50" s="63"/>
      <c r="BB50" s="63">
        <f t="shared" si="79"/>
        <v>0</v>
      </c>
      <c r="BC50" s="65">
        <f t="shared" si="70"/>
        <v>0</v>
      </c>
      <c r="BD50" s="83">
        <f t="shared" si="80"/>
        <v>53534907000</v>
      </c>
      <c r="BE50" s="63">
        <f t="shared" si="80"/>
        <v>0</v>
      </c>
      <c r="BF50" s="63">
        <f t="shared" si="81"/>
        <v>53534907000</v>
      </c>
      <c r="BG50" s="64">
        <f t="shared" si="89"/>
        <v>0.20719749640685298</v>
      </c>
      <c r="BH50" s="63">
        <f t="shared" si="82"/>
        <v>6280353999</v>
      </c>
      <c r="BI50" s="64">
        <f t="shared" si="17"/>
        <v>11.731325131469827</v>
      </c>
      <c r="BJ50" s="63">
        <f t="shared" si="18"/>
        <v>1493590596</v>
      </c>
      <c r="BK50" s="64">
        <f t="shared" si="19"/>
        <v>2.7899377802225378</v>
      </c>
      <c r="BL50" s="63">
        <f t="shared" si="83"/>
        <v>7773944595</v>
      </c>
      <c r="BM50" s="64">
        <f t="shared" si="21"/>
        <v>14.521262911692364</v>
      </c>
      <c r="BN50" s="66">
        <f t="shared" si="69"/>
        <v>45760962405</v>
      </c>
      <c r="BO50" s="52"/>
    </row>
    <row r="51" spans="1:67" x14ac:dyDescent="0.25">
      <c r="A51" s="92" t="s">
        <v>1322</v>
      </c>
      <c r="B51" s="83">
        <f>SUM([8]via!D$9)</f>
        <v>17916762000</v>
      </c>
      <c r="C51" s="63">
        <f>SUM([8]via!E$9)</f>
        <v>0</v>
      </c>
      <c r="D51" s="63">
        <f t="shared" si="71"/>
        <v>17916762000</v>
      </c>
      <c r="E51" s="64">
        <f t="shared" si="84"/>
        <v>0.5067898303448215</v>
      </c>
      <c r="F51" s="63">
        <f>SUM([8]via!J$9)</f>
        <v>2977828309</v>
      </c>
      <c r="G51" s="64">
        <f t="shared" si="23"/>
        <v>16.620348637772832</v>
      </c>
      <c r="H51" s="63">
        <f t="shared" si="24"/>
        <v>628061557</v>
      </c>
      <c r="I51" s="64">
        <f t="shared" si="25"/>
        <v>3.5054412008151918</v>
      </c>
      <c r="J51" s="63">
        <f>SUM([8]via!N$9)</f>
        <v>3605889866</v>
      </c>
      <c r="K51" s="65">
        <f t="shared" si="26"/>
        <v>20.12578983858802</v>
      </c>
      <c r="L51" s="83"/>
      <c r="M51" s="63"/>
      <c r="N51" s="63">
        <f t="shared" si="72"/>
        <v>0</v>
      </c>
      <c r="O51" s="64">
        <f t="shared" si="85"/>
        <v>0</v>
      </c>
      <c r="P51" s="63"/>
      <c r="Q51" s="64">
        <f t="shared" si="27"/>
        <v>0</v>
      </c>
      <c r="R51" s="63">
        <f t="shared" si="28"/>
        <v>0</v>
      </c>
      <c r="S51" s="64">
        <f t="shared" si="29"/>
        <v>0</v>
      </c>
      <c r="T51" s="63"/>
      <c r="U51" s="65">
        <f t="shared" si="30"/>
        <v>0</v>
      </c>
      <c r="V51" s="83"/>
      <c r="W51" s="63"/>
      <c r="X51" s="63">
        <f t="shared" si="73"/>
        <v>0</v>
      </c>
      <c r="Y51" s="64">
        <f t="shared" si="86"/>
        <v>0</v>
      </c>
      <c r="Z51" s="63"/>
      <c r="AA51" s="64">
        <f t="shared" si="31"/>
        <v>0</v>
      </c>
      <c r="AB51" s="63">
        <f t="shared" si="32"/>
        <v>0</v>
      </c>
      <c r="AC51" s="64">
        <f t="shared" si="33"/>
        <v>0</v>
      </c>
      <c r="AD51" s="63"/>
      <c r="AE51" s="65">
        <f t="shared" si="34"/>
        <v>0</v>
      </c>
      <c r="AF51" s="83">
        <f>SUM([8]via!D$395)</f>
        <v>206201249000</v>
      </c>
      <c r="AG51" s="63">
        <f>SUM([8]via!E$395)</f>
        <v>0</v>
      </c>
      <c r="AH51" s="63">
        <f t="shared" si="74"/>
        <v>206201249000</v>
      </c>
      <c r="AI51" s="64">
        <f t="shared" si="87"/>
        <v>1.0482735407945456</v>
      </c>
      <c r="AJ51" s="63">
        <f>SUM([8]via!J$395)</f>
        <v>11030471901</v>
      </c>
      <c r="AK51" s="64">
        <f t="shared" si="35"/>
        <v>5.3493720113208427</v>
      </c>
      <c r="AL51" s="63">
        <f t="shared" si="36"/>
        <v>8525953885</v>
      </c>
      <c r="AM51" s="64">
        <f t="shared" si="37"/>
        <v>4.1347731530956926</v>
      </c>
      <c r="AN51" s="63">
        <f>SUM([8]via!N$395)</f>
        <v>19556425786</v>
      </c>
      <c r="AO51" s="65">
        <f t="shared" si="38"/>
        <v>9.4841451644165353</v>
      </c>
      <c r="AP51" s="83">
        <f t="shared" si="75"/>
        <v>224118011000</v>
      </c>
      <c r="AQ51" s="63">
        <f t="shared" si="75"/>
        <v>0</v>
      </c>
      <c r="AR51" s="63">
        <f t="shared" si="76"/>
        <v>224118011000</v>
      </c>
      <c r="AS51" s="64">
        <f t="shared" si="88"/>
        <v>0.8751553138450765</v>
      </c>
      <c r="AT51" s="63">
        <f t="shared" si="77"/>
        <v>14008300210</v>
      </c>
      <c r="AU51" s="64">
        <f t="shared" si="61"/>
        <v>6.2504125159311714</v>
      </c>
      <c r="AV51" s="63">
        <f t="shared" si="62"/>
        <v>9154015442</v>
      </c>
      <c r="AW51" s="64">
        <f t="shared" si="63"/>
        <v>4.0844621996935357</v>
      </c>
      <c r="AX51" s="63">
        <f t="shared" si="78"/>
        <v>23162315652</v>
      </c>
      <c r="AY51" s="65">
        <f t="shared" si="12"/>
        <v>10.334874715624707</v>
      </c>
      <c r="AZ51" s="83"/>
      <c r="BA51" s="63"/>
      <c r="BB51" s="63">
        <f t="shared" si="79"/>
        <v>0</v>
      </c>
      <c r="BC51" s="65">
        <f t="shared" si="70"/>
        <v>0</v>
      </c>
      <c r="BD51" s="83">
        <f t="shared" si="80"/>
        <v>224118011000</v>
      </c>
      <c r="BE51" s="63">
        <f t="shared" si="80"/>
        <v>0</v>
      </c>
      <c r="BF51" s="63">
        <f t="shared" si="81"/>
        <v>224118011000</v>
      </c>
      <c r="BG51" s="64">
        <f t="shared" si="89"/>
        <v>0.86740957220460913</v>
      </c>
      <c r="BH51" s="63">
        <f t="shared" si="82"/>
        <v>14008300210</v>
      </c>
      <c r="BI51" s="64">
        <f t="shared" si="17"/>
        <v>6.2504125159311714</v>
      </c>
      <c r="BJ51" s="63">
        <f t="shared" si="18"/>
        <v>9154015442</v>
      </c>
      <c r="BK51" s="64">
        <f t="shared" si="19"/>
        <v>4.0844621996935357</v>
      </c>
      <c r="BL51" s="63">
        <f t="shared" si="83"/>
        <v>23162315652</v>
      </c>
      <c r="BM51" s="64">
        <f t="shared" si="21"/>
        <v>10.334874715624707</v>
      </c>
      <c r="BN51" s="66">
        <f t="shared" si="69"/>
        <v>200955695348</v>
      </c>
      <c r="BO51" s="52"/>
    </row>
    <row r="52" spans="1:67" x14ac:dyDescent="0.25">
      <c r="A52" s="92" t="s">
        <v>1323</v>
      </c>
      <c r="B52" s="83">
        <f>SUM([8]ues!D$9)</f>
        <v>198020233000</v>
      </c>
      <c r="C52" s="63">
        <f>SUM([8]ues!E$9)</f>
        <v>0</v>
      </c>
      <c r="D52" s="63">
        <f t="shared" si="71"/>
        <v>198020233000</v>
      </c>
      <c r="E52" s="64">
        <f t="shared" si="84"/>
        <v>5.6011594219375143</v>
      </c>
      <c r="F52" s="63">
        <f>SUM([8]ues!J$9)</f>
        <v>13126207338</v>
      </c>
      <c r="G52" s="64">
        <f t="shared" si="23"/>
        <v>6.6287202772860088</v>
      </c>
      <c r="H52" s="63">
        <f t="shared" si="24"/>
        <v>627344163</v>
      </c>
      <c r="I52" s="64">
        <f t="shared" si="25"/>
        <v>0.31680811273462139</v>
      </c>
      <c r="J52" s="63">
        <f>SUM([8]ues!N$9)</f>
        <v>13753551501</v>
      </c>
      <c r="K52" s="65">
        <f t="shared" si="26"/>
        <v>6.9455283900206304</v>
      </c>
      <c r="L52" s="83"/>
      <c r="M52" s="63"/>
      <c r="N52" s="63">
        <f t="shared" si="72"/>
        <v>0</v>
      </c>
      <c r="O52" s="64">
        <f t="shared" si="85"/>
        <v>0</v>
      </c>
      <c r="P52" s="63"/>
      <c r="Q52" s="64">
        <f t="shared" si="27"/>
        <v>0</v>
      </c>
      <c r="R52" s="63">
        <f t="shared" si="28"/>
        <v>0</v>
      </c>
      <c r="S52" s="64">
        <f t="shared" si="29"/>
        <v>0</v>
      </c>
      <c r="T52" s="63"/>
      <c r="U52" s="65">
        <f t="shared" si="30"/>
        <v>0</v>
      </c>
      <c r="V52" s="83"/>
      <c r="W52" s="63"/>
      <c r="X52" s="63">
        <f t="shared" si="73"/>
        <v>0</v>
      </c>
      <c r="Y52" s="64">
        <f t="shared" si="86"/>
        <v>0</v>
      </c>
      <c r="Z52" s="63"/>
      <c r="AA52" s="64">
        <f t="shared" si="31"/>
        <v>0</v>
      </c>
      <c r="AB52" s="63">
        <f t="shared" si="32"/>
        <v>0</v>
      </c>
      <c r="AC52" s="64">
        <f t="shared" si="33"/>
        <v>0</v>
      </c>
      <c r="AD52" s="63"/>
      <c r="AE52" s="65">
        <f t="shared" si="34"/>
        <v>0</v>
      </c>
      <c r="AF52" s="83">
        <f>SUM([8]ues!D$395)</f>
        <v>199687660000</v>
      </c>
      <c r="AG52" s="63">
        <f>SUM([8]ues!E$395)</f>
        <v>0</v>
      </c>
      <c r="AH52" s="63">
        <f t="shared" si="74"/>
        <v>199687660000</v>
      </c>
      <c r="AI52" s="64">
        <f t="shared" si="87"/>
        <v>1.0151601477504986</v>
      </c>
      <c r="AJ52" s="63">
        <f>SUM([8]ues!J$395)</f>
        <v>120401874833</v>
      </c>
      <c r="AK52" s="64">
        <f t="shared" si="35"/>
        <v>60.295100274598845</v>
      </c>
      <c r="AL52" s="63">
        <f t="shared" si="36"/>
        <v>5164881308</v>
      </c>
      <c r="AM52" s="64">
        <f t="shared" si="37"/>
        <v>2.5864799597531465</v>
      </c>
      <c r="AN52" s="63">
        <f>SUM([8]ues!N$395)</f>
        <v>125566756141</v>
      </c>
      <c r="AO52" s="65">
        <f t="shared" si="38"/>
        <v>62.881580234351986</v>
      </c>
      <c r="AP52" s="83">
        <f t="shared" si="75"/>
        <v>397707893000</v>
      </c>
      <c r="AQ52" s="63">
        <f t="shared" si="75"/>
        <v>0</v>
      </c>
      <c r="AR52" s="63">
        <f t="shared" si="76"/>
        <v>397707893000</v>
      </c>
      <c r="AS52" s="64">
        <f t="shared" si="88"/>
        <v>1.5530040373108571</v>
      </c>
      <c r="AT52" s="63">
        <f t="shared" si="77"/>
        <v>133528082171</v>
      </c>
      <c r="AU52" s="64">
        <f t="shared" si="61"/>
        <v>33.574410898352475</v>
      </c>
      <c r="AV52" s="63">
        <f t="shared" si="62"/>
        <v>5792225471</v>
      </c>
      <c r="AW52" s="64">
        <f t="shared" si="63"/>
        <v>1.4564019404563338</v>
      </c>
      <c r="AX52" s="63">
        <f t="shared" si="78"/>
        <v>139320307642</v>
      </c>
      <c r="AY52" s="65">
        <f t="shared" si="12"/>
        <v>35.030812838808814</v>
      </c>
      <c r="AZ52" s="83"/>
      <c r="BA52" s="63"/>
      <c r="BB52" s="63">
        <f t="shared" si="79"/>
        <v>0</v>
      </c>
      <c r="BC52" s="65">
        <f t="shared" si="70"/>
        <v>0</v>
      </c>
      <c r="BD52" s="83">
        <f t="shared" si="80"/>
        <v>397707893000</v>
      </c>
      <c r="BE52" s="63">
        <f t="shared" si="80"/>
        <v>0</v>
      </c>
      <c r="BF52" s="63">
        <f t="shared" si="81"/>
        <v>397707893000</v>
      </c>
      <c r="BG52" s="64">
        <f t="shared" si="89"/>
        <v>1.539258856484883</v>
      </c>
      <c r="BH52" s="63">
        <f t="shared" si="82"/>
        <v>133528082171</v>
      </c>
      <c r="BI52" s="64">
        <f t="shared" si="17"/>
        <v>33.574410898352475</v>
      </c>
      <c r="BJ52" s="63">
        <f t="shared" si="18"/>
        <v>5792225471</v>
      </c>
      <c r="BK52" s="64">
        <f t="shared" si="19"/>
        <v>1.4564019404563338</v>
      </c>
      <c r="BL52" s="63">
        <f t="shared" si="83"/>
        <v>139320307642</v>
      </c>
      <c r="BM52" s="64">
        <f t="shared" si="21"/>
        <v>35.030812838808814</v>
      </c>
      <c r="BN52" s="66">
        <f t="shared" si="69"/>
        <v>258387585358</v>
      </c>
      <c r="BO52" s="52"/>
    </row>
    <row r="53" spans="1:67" x14ac:dyDescent="0.25">
      <c r="A53" s="204" t="s">
        <v>1324</v>
      </c>
      <c r="B53" s="82">
        <f>SUM(B33:B52)</f>
        <v>896039380000</v>
      </c>
      <c r="C53" s="76">
        <f>SUM(C33:C52)</f>
        <v>0</v>
      </c>
      <c r="D53" s="76">
        <f>SUM(D33:D52)</f>
        <v>896039380000</v>
      </c>
      <c r="E53" s="77">
        <f t="shared" si="84"/>
        <v>25.345184881759273</v>
      </c>
      <c r="F53" s="76">
        <f>SUM(F33:F52)</f>
        <v>164310928778</v>
      </c>
      <c r="G53" s="77">
        <f t="shared" si="23"/>
        <v>18.337467353053167</v>
      </c>
      <c r="H53" s="76">
        <f t="shared" si="24"/>
        <v>16603342216</v>
      </c>
      <c r="I53" s="77">
        <f t="shared" si="25"/>
        <v>1.8529701469147484</v>
      </c>
      <c r="J53" s="76">
        <f>SUM(J33:J52)</f>
        <v>180914270994</v>
      </c>
      <c r="K53" s="84">
        <f t="shared" si="26"/>
        <v>20.190437499967913</v>
      </c>
      <c r="L53" s="82">
        <f>SUM(L33:L52)</f>
        <v>0</v>
      </c>
      <c r="M53" s="76">
        <f>SUM(M33:M52)</f>
        <v>0</v>
      </c>
      <c r="N53" s="76">
        <f>SUM(N33:N52)</f>
        <v>0</v>
      </c>
      <c r="O53" s="77">
        <f t="shared" si="85"/>
        <v>0</v>
      </c>
      <c r="P53" s="76">
        <f>SUM(P33:P52)</f>
        <v>0</v>
      </c>
      <c r="Q53" s="77">
        <f t="shared" si="27"/>
        <v>0</v>
      </c>
      <c r="R53" s="76">
        <f t="shared" si="28"/>
        <v>0</v>
      </c>
      <c r="S53" s="77">
        <f t="shared" si="29"/>
        <v>0</v>
      </c>
      <c r="T53" s="76">
        <f>SUM(T33:T52)</f>
        <v>0</v>
      </c>
      <c r="U53" s="84">
        <f t="shared" si="30"/>
        <v>0</v>
      </c>
      <c r="V53" s="82">
        <f>SUM(V33:V52)</f>
        <v>217711857000</v>
      </c>
      <c r="W53" s="76">
        <f>SUM(W33:W52)</f>
        <v>0</v>
      </c>
      <c r="X53" s="76">
        <f>SUM(X33:X52)</f>
        <v>217711857000</v>
      </c>
      <c r="Y53" s="77">
        <f t="shared" si="86"/>
        <v>25.640237215642802</v>
      </c>
      <c r="Z53" s="76">
        <f>SUM(Z33:Z52)</f>
        <v>23364492332</v>
      </c>
      <c r="AA53" s="77">
        <f t="shared" si="31"/>
        <v>10.731841918926815</v>
      </c>
      <c r="AB53" s="76">
        <f t="shared" si="32"/>
        <v>0</v>
      </c>
      <c r="AC53" s="77">
        <f t="shared" si="33"/>
        <v>0</v>
      </c>
      <c r="AD53" s="76">
        <f>SUM(AD33:AD52)</f>
        <v>23364492332</v>
      </c>
      <c r="AE53" s="84">
        <f t="shared" si="34"/>
        <v>10.731841918926815</v>
      </c>
      <c r="AF53" s="82">
        <f>SUM(AF33:AF52)</f>
        <v>4280799894000</v>
      </c>
      <c r="AG53" s="76">
        <f>SUM(AG33:AG52)</f>
        <v>23367382903</v>
      </c>
      <c r="AH53" s="76">
        <f>SUM(AH33:AH52)</f>
        <v>4304167276903</v>
      </c>
      <c r="AI53" s="77">
        <f t="shared" si="87"/>
        <v>21.881267419147033</v>
      </c>
      <c r="AJ53" s="76">
        <f>SUM(AJ33:AJ52)</f>
        <v>339241834677</v>
      </c>
      <c r="AK53" s="77">
        <f t="shared" si="35"/>
        <v>7.8817065613931359</v>
      </c>
      <c r="AL53" s="76">
        <f t="shared" si="36"/>
        <v>692916965426</v>
      </c>
      <c r="AM53" s="77">
        <f t="shared" si="37"/>
        <v>16.098746188242437</v>
      </c>
      <c r="AN53" s="76">
        <f>SUM(AN33:AN52)</f>
        <v>1032158800103</v>
      </c>
      <c r="AO53" s="84">
        <f t="shared" si="38"/>
        <v>23.980452749635571</v>
      </c>
      <c r="AP53" s="82">
        <f>SUM(AP33:AP52)</f>
        <v>5394551131000</v>
      </c>
      <c r="AQ53" s="76">
        <f>SUM(AQ33:AQ52)</f>
        <v>23367382903</v>
      </c>
      <c r="AR53" s="76">
        <f>SUM(AR33:AR52)</f>
        <v>5417918513903</v>
      </c>
      <c r="AS53" s="77">
        <f t="shared" si="88"/>
        <v>21.156354887612448</v>
      </c>
      <c r="AT53" s="76">
        <f>SUM(AT33:AT52)</f>
        <v>526917255787</v>
      </c>
      <c r="AU53" s="77">
        <f t="shared" si="61"/>
        <v>9.7254555312131377</v>
      </c>
      <c r="AV53" s="76">
        <f t="shared" si="62"/>
        <v>709520307642</v>
      </c>
      <c r="AW53" s="77">
        <f t="shared" si="63"/>
        <v>13.095809872763676</v>
      </c>
      <c r="AX53" s="76">
        <f>SUM(AX33:AX52)</f>
        <v>1236437563429</v>
      </c>
      <c r="AY53" s="84">
        <f t="shared" si="12"/>
        <v>22.821265403976813</v>
      </c>
      <c r="AZ53" s="82">
        <f>SUM(AZ33:AZ52)</f>
        <v>0</v>
      </c>
      <c r="BA53" s="76">
        <f>SUM(BA33:BA52)</f>
        <v>0</v>
      </c>
      <c r="BB53" s="76">
        <f>SUM(BB33:BB52)</f>
        <v>0</v>
      </c>
      <c r="BC53" s="84">
        <f t="shared" si="70"/>
        <v>0</v>
      </c>
      <c r="BD53" s="82">
        <f>SUM(BD33:BD52)</f>
        <v>5394551131000</v>
      </c>
      <c r="BE53" s="76">
        <f>SUM(BE33:BE52)</f>
        <v>23367382903</v>
      </c>
      <c r="BF53" s="76">
        <f>SUM(BF33:BF52)</f>
        <v>5417918513903</v>
      </c>
      <c r="BG53" s="77">
        <f t="shared" si="89"/>
        <v>20.96910622852187</v>
      </c>
      <c r="BH53" s="76">
        <f>SUM(BH33:BH52)</f>
        <v>526917255787</v>
      </c>
      <c r="BI53" s="77">
        <f t="shared" si="17"/>
        <v>9.7254555312131377</v>
      </c>
      <c r="BJ53" s="76">
        <f t="shared" si="18"/>
        <v>709520307642</v>
      </c>
      <c r="BK53" s="77">
        <f t="shared" si="19"/>
        <v>13.095809872763676</v>
      </c>
      <c r="BL53" s="76">
        <f>SUM(BL33:BL52)</f>
        <v>1236437563429</v>
      </c>
      <c r="BM53" s="77">
        <f t="shared" si="21"/>
        <v>22.821265403976813</v>
      </c>
      <c r="BN53" s="81">
        <f t="shared" si="69"/>
        <v>4181480950474</v>
      </c>
      <c r="BO53" s="49"/>
    </row>
    <row r="54" spans="1:67" x14ac:dyDescent="0.25">
      <c r="A54" s="92" t="s">
        <v>1325</v>
      </c>
      <c r="B54" s="83">
        <f>SUM([8]uni!D$9)</f>
        <v>213853520000</v>
      </c>
      <c r="C54" s="63">
        <f>SUM([8]uni!E$9)</f>
        <v>0</v>
      </c>
      <c r="D54" s="63">
        <f>SUM(B54:C54)</f>
        <v>213853520000</v>
      </c>
      <c r="E54" s="64">
        <f t="shared" si="84"/>
        <v>6.049016508643855</v>
      </c>
      <c r="F54" s="63">
        <f>SUM([8]uni!J$9)</f>
        <v>38330516697</v>
      </c>
      <c r="G54" s="64">
        <f t="shared" si="23"/>
        <v>17.92372493892081</v>
      </c>
      <c r="H54" s="63">
        <f t="shared" si="24"/>
        <v>28636055491</v>
      </c>
      <c r="I54" s="64">
        <f t="shared" si="25"/>
        <v>13.390499951088017</v>
      </c>
      <c r="J54" s="63">
        <f>SUM([8]uni!N$9)</f>
        <v>66966572188</v>
      </c>
      <c r="K54" s="65">
        <f t="shared" si="26"/>
        <v>31.314224890008823</v>
      </c>
      <c r="L54" s="83"/>
      <c r="M54" s="63"/>
      <c r="N54" s="63">
        <f>SUM(L54:M54)</f>
        <v>0</v>
      </c>
      <c r="O54" s="64">
        <f t="shared" si="85"/>
        <v>0</v>
      </c>
      <c r="P54" s="63"/>
      <c r="Q54" s="64">
        <f t="shared" si="27"/>
        <v>0</v>
      </c>
      <c r="R54" s="63">
        <f t="shared" si="28"/>
        <v>0</v>
      </c>
      <c r="S54" s="64">
        <f t="shared" si="29"/>
        <v>0</v>
      </c>
      <c r="T54" s="63"/>
      <c r="U54" s="65">
        <f t="shared" si="30"/>
        <v>0</v>
      </c>
      <c r="V54" s="83"/>
      <c r="W54" s="63"/>
      <c r="X54" s="63">
        <f>SUM(V54:W54)</f>
        <v>0</v>
      </c>
      <c r="Y54" s="64">
        <f t="shared" si="86"/>
        <v>0</v>
      </c>
      <c r="Z54" s="63"/>
      <c r="AA54" s="64">
        <f t="shared" si="31"/>
        <v>0</v>
      </c>
      <c r="AB54" s="63">
        <f t="shared" si="32"/>
        <v>0</v>
      </c>
      <c r="AC54" s="64">
        <f t="shared" si="33"/>
        <v>0</v>
      </c>
      <c r="AD54" s="63"/>
      <c r="AE54" s="65">
        <f t="shared" si="34"/>
        <v>0</v>
      </c>
      <c r="AF54" s="83">
        <f>SUM([8]uni!D$395)</f>
        <v>44968055000</v>
      </c>
      <c r="AG54" s="63">
        <f>SUM([8]uni!E$395)</f>
        <v>0</v>
      </c>
      <c r="AH54" s="63">
        <f>SUM(AF54:AG54)</f>
        <v>44968055000</v>
      </c>
      <c r="AI54" s="64">
        <f t="shared" si="87"/>
        <v>0.22860590062426761</v>
      </c>
      <c r="AJ54" s="63">
        <f>SUM([8]uni!J$395)</f>
        <v>297346537</v>
      </c>
      <c r="AK54" s="64">
        <f t="shared" si="35"/>
        <v>0.6612394887882076</v>
      </c>
      <c r="AL54" s="63">
        <f t="shared" si="36"/>
        <v>1066802756</v>
      </c>
      <c r="AM54" s="64">
        <f t="shared" si="37"/>
        <v>2.3723569009155501</v>
      </c>
      <c r="AN54" s="63">
        <f>SUM([8]uni!N$395)</f>
        <v>1364149293</v>
      </c>
      <c r="AO54" s="65">
        <f t="shared" si="38"/>
        <v>3.0335963897037574</v>
      </c>
      <c r="AP54" s="83">
        <f t="shared" ref="AP54:AQ56" si="90">SUM(B54+L54+V54+AF54)</f>
        <v>258821575000</v>
      </c>
      <c r="AQ54" s="63">
        <f t="shared" si="90"/>
        <v>0</v>
      </c>
      <c r="AR54" s="63">
        <f>SUM(AP54:AQ54)</f>
        <v>258821575000</v>
      </c>
      <c r="AS54" s="64">
        <f t="shared" si="88"/>
        <v>1.0106687797572949</v>
      </c>
      <c r="AT54" s="63">
        <f>SUM(F54+P54+Z54+AJ54)</f>
        <v>38627863234</v>
      </c>
      <c r="AU54" s="64">
        <f t="shared" si="61"/>
        <v>14.924514401088858</v>
      </c>
      <c r="AV54" s="63">
        <f t="shared" si="62"/>
        <v>29702858247</v>
      </c>
      <c r="AW54" s="64">
        <f t="shared" si="63"/>
        <v>11.476190980987578</v>
      </c>
      <c r="AX54" s="63">
        <f>SUM(J54+T54+AD54+AN54)</f>
        <v>68330721481</v>
      </c>
      <c r="AY54" s="65">
        <f t="shared" si="12"/>
        <v>26.400705382076435</v>
      </c>
      <c r="AZ54" s="83"/>
      <c r="BA54" s="63"/>
      <c r="BB54" s="63">
        <f>SUM(AZ54:BA54)</f>
        <v>0</v>
      </c>
      <c r="BC54" s="65">
        <f t="shared" si="70"/>
        <v>0</v>
      </c>
      <c r="BD54" s="83">
        <f t="shared" ref="BD54:BE56" si="91">SUM(AP54+AZ54)</f>
        <v>258821575000</v>
      </c>
      <c r="BE54" s="63">
        <f t="shared" si="91"/>
        <v>0</v>
      </c>
      <c r="BF54" s="63">
        <f>SUM(BD54:BE54)</f>
        <v>258821575000</v>
      </c>
      <c r="BG54" s="64">
        <f t="shared" si="89"/>
        <v>1.0017236483866223</v>
      </c>
      <c r="BH54" s="63">
        <f>SUM(AT54)</f>
        <v>38627863234</v>
      </c>
      <c r="BI54" s="64">
        <f t="shared" si="17"/>
        <v>14.924514401088858</v>
      </c>
      <c r="BJ54" s="63">
        <f t="shared" si="18"/>
        <v>29702858247</v>
      </c>
      <c r="BK54" s="64">
        <f t="shared" si="19"/>
        <v>11.476190980987578</v>
      </c>
      <c r="BL54" s="63">
        <f>SUM(AX54)</f>
        <v>68330721481</v>
      </c>
      <c r="BM54" s="64">
        <f t="shared" si="21"/>
        <v>26.400705382076435</v>
      </c>
      <c r="BN54" s="66">
        <f t="shared" si="69"/>
        <v>190490853519</v>
      </c>
      <c r="BO54" s="52"/>
    </row>
    <row r="55" spans="1:67" x14ac:dyDescent="0.25">
      <c r="A55" s="92" t="s">
        <v>1326</v>
      </c>
      <c r="B55" s="83">
        <f>SUM([8]cont!D$9)</f>
        <v>100926513000</v>
      </c>
      <c r="C55" s="63">
        <f>SUM([8]cont!E$9)</f>
        <v>0</v>
      </c>
      <c r="D55" s="63">
        <f>SUM(B55:C55)</f>
        <v>100926513000</v>
      </c>
      <c r="E55" s="64">
        <f t="shared" si="84"/>
        <v>2.8547865066558575</v>
      </c>
      <c r="F55" s="63">
        <f>SUM([8]cont!J$9)</f>
        <v>19605171853</v>
      </c>
      <c r="G55" s="64">
        <f t="shared" si="23"/>
        <v>19.425194897003923</v>
      </c>
      <c r="H55" s="63">
        <f t="shared" si="24"/>
        <v>2922039205</v>
      </c>
      <c r="I55" s="64">
        <f t="shared" si="25"/>
        <v>2.8952146647531558</v>
      </c>
      <c r="J55" s="63">
        <f>SUM([8]cont!N$9)</f>
        <v>22527211058</v>
      </c>
      <c r="K55" s="65">
        <f t="shared" si="26"/>
        <v>22.320409561757078</v>
      </c>
      <c r="L55" s="83"/>
      <c r="M55" s="63"/>
      <c r="N55" s="63">
        <f>SUM(L55:M55)</f>
        <v>0</v>
      </c>
      <c r="O55" s="64">
        <f t="shared" si="85"/>
        <v>0</v>
      </c>
      <c r="P55" s="63"/>
      <c r="Q55" s="64">
        <f t="shared" si="27"/>
        <v>0</v>
      </c>
      <c r="R55" s="63">
        <f t="shared" si="28"/>
        <v>0</v>
      </c>
      <c r="S55" s="64">
        <f t="shared" si="29"/>
        <v>0</v>
      </c>
      <c r="T55" s="63"/>
      <c r="U55" s="65">
        <f t="shared" si="30"/>
        <v>0</v>
      </c>
      <c r="V55" s="83"/>
      <c r="W55" s="63"/>
      <c r="X55" s="63">
        <f>SUM(V55:W55)</f>
        <v>0</v>
      </c>
      <c r="Y55" s="64">
        <f t="shared" si="86"/>
        <v>0</v>
      </c>
      <c r="Z55" s="63"/>
      <c r="AA55" s="64">
        <f t="shared" si="31"/>
        <v>0</v>
      </c>
      <c r="AB55" s="63">
        <f t="shared" si="32"/>
        <v>0</v>
      </c>
      <c r="AC55" s="64">
        <f t="shared" si="33"/>
        <v>0</v>
      </c>
      <c r="AD55" s="63"/>
      <c r="AE55" s="65">
        <f t="shared" si="34"/>
        <v>0</v>
      </c>
      <c r="AF55" s="83">
        <f>SUM([8]cont!D$395)</f>
        <v>6126000000</v>
      </c>
      <c r="AG55" s="63">
        <f>SUM([8]cont!E$395)</f>
        <v>0</v>
      </c>
      <c r="AH55" s="63">
        <f>SUM(AF55:AG55)</f>
        <v>6126000000</v>
      </c>
      <c r="AI55" s="64">
        <f t="shared" si="87"/>
        <v>3.1142991335165897E-2</v>
      </c>
      <c r="AJ55" s="63">
        <f>SUM([8]cont!J$395)</f>
        <v>23610393</v>
      </c>
      <c r="AK55" s="64">
        <f t="shared" si="35"/>
        <v>0.38541287952987269</v>
      </c>
      <c r="AL55" s="63">
        <f t="shared" si="36"/>
        <v>338246894</v>
      </c>
      <c r="AM55" s="64">
        <f t="shared" si="37"/>
        <v>5.5214968005223639</v>
      </c>
      <c r="AN55" s="63">
        <f>SUM([8]cont!N$395)</f>
        <v>361857287</v>
      </c>
      <c r="AO55" s="65">
        <f t="shared" si="38"/>
        <v>5.9069096800522365</v>
      </c>
      <c r="AP55" s="83">
        <f t="shared" si="90"/>
        <v>107052513000</v>
      </c>
      <c r="AQ55" s="63">
        <f t="shared" si="90"/>
        <v>0</v>
      </c>
      <c r="AR55" s="63">
        <f>SUM(AP55:AQ55)</f>
        <v>107052513000</v>
      </c>
      <c r="AS55" s="64">
        <f t="shared" si="88"/>
        <v>0.41802787377235434</v>
      </c>
      <c r="AT55" s="63">
        <f>SUM(F55+P55+Z55+AJ55)</f>
        <v>19628782246</v>
      </c>
      <c r="AU55" s="64">
        <f t="shared" si="61"/>
        <v>18.33565760945752</v>
      </c>
      <c r="AV55" s="63">
        <f t="shared" si="62"/>
        <v>3260286099</v>
      </c>
      <c r="AW55" s="64">
        <f t="shared" si="63"/>
        <v>3.0455016959760677</v>
      </c>
      <c r="AX55" s="63">
        <f>SUM(J55+T55+AD55+AN55)</f>
        <v>22889068345</v>
      </c>
      <c r="AY55" s="65">
        <f t="shared" si="12"/>
        <v>21.381159305433588</v>
      </c>
      <c r="AZ55" s="83"/>
      <c r="BA55" s="63"/>
      <c r="BB55" s="63">
        <f>SUM(AZ55:BA55)</f>
        <v>0</v>
      </c>
      <c r="BC55" s="65">
        <f t="shared" si="70"/>
        <v>0</v>
      </c>
      <c r="BD55" s="83">
        <f t="shared" si="91"/>
        <v>107052513000</v>
      </c>
      <c r="BE55" s="63">
        <f t="shared" si="91"/>
        <v>0</v>
      </c>
      <c r="BF55" s="63">
        <f>SUM(BD55:BE55)</f>
        <v>107052513000</v>
      </c>
      <c r="BG55" s="64">
        <f t="shared" si="89"/>
        <v>0.41432803231846616</v>
      </c>
      <c r="BH55" s="63">
        <f>SUM(AT55)</f>
        <v>19628782246</v>
      </c>
      <c r="BI55" s="64">
        <f t="shared" si="17"/>
        <v>18.33565760945752</v>
      </c>
      <c r="BJ55" s="63">
        <f t="shared" si="18"/>
        <v>3260286099</v>
      </c>
      <c r="BK55" s="64">
        <f t="shared" si="19"/>
        <v>3.0455016959760677</v>
      </c>
      <c r="BL55" s="63">
        <f>SUM(AX55)</f>
        <v>22889068345</v>
      </c>
      <c r="BM55" s="64">
        <f t="shared" si="21"/>
        <v>21.381159305433588</v>
      </c>
      <c r="BN55" s="66">
        <f t="shared" si="69"/>
        <v>84163444655</v>
      </c>
      <c r="BO55" s="52"/>
    </row>
    <row r="56" spans="1:67" ht="16.5" thickBot="1" x14ac:dyDescent="0.3">
      <c r="A56" s="107" t="s">
        <v>1327</v>
      </c>
      <c r="B56" s="102">
        <f>SUM([8]aud!D9)</f>
        <v>330390000</v>
      </c>
      <c r="C56" s="67">
        <f>SUM([8]aud!E9)</f>
        <v>0</v>
      </c>
      <c r="D56" s="67">
        <f>SUM(B56:C56)</f>
        <v>330390000</v>
      </c>
      <c r="E56" s="68">
        <f t="shared" si="84"/>
        <v>9.345343318598839E-3</v>
      </c>
      <c r="F56" s="67">
        <f>SUM([8]aud!J9)</f>
        <v>126903</v>
      </c>
      <c r="G56" s="68">
        <f t="shared" si="23"/>
        <v>3.8410060837192408E-2</v>
      </c>
      <c r="H56" s="67">
        <f t="shared" si="24"/>
        <v>3315998</v>
      </c>
      <c r="I56" s="68">
        <f t="shared" si="25"/>
        <v>1.0036617331033022</v>
      </c>
      <c r="J56" s="67">
        <f>SUM([8]aud!N9)</f>
        <v>3442901</v>
      </c>
      <c r="K56" s="69">
        <f t="shared" si="26"/>
        <v>1.0420717939404947</v>
      </c>
      <c r="L56" s="102"/>
      <c r="M56" s="67"/>
      <c r="N56" s="67">
        <f>SUM(L56:M56)</f>
        <v>0</v>
      </c>
      <c r="O56" s="68">
        <f t="shared" si="85"/>
        <v>0</v>
      </c>
      <c r="P56" s="67"/>
      <c r="Q56" s="68">
        <f t="shared" si="27"/>
        <v>0</v>
      </c>
      <c r="R56" s="67">
        <f t="shared" si="28"/>
        <v>0</v>
      </c>
      <c r="S56" s="68">
        <f t="shared" si="29"/>
        <v>0</v>
      </c>
      <c r="T56" s="67"/>
      <c r="U56" s="69">
        <f t="shared" si="30"/>
        <v>0</v>
      </c>
      <c r="V56" s="102"/>
      <c r="W56" s="67"/>
      <c r="X56" s="67">
        <f>SUM(V56:W56)</f>
        <v>0</v>
      </c>
      <c r="Y56" s="68">
        <f t="shared" si="86"/>
        <v>0</v>
      </c>
      <c r="Z56" s="67"/>
      <c r="AA56" s="68">
        <f t="shared" si="31"/>
        <v>0</v>
      </c>
      <c r="AB56" s="67">
        <f t="shared" si="32"/>
        <v>0</v>
      </c>
      <c r="AC56" s="68">
        <f t="shared" si="33"/>
        <v>0</v>
      </c>
      <c r="AD56" s="67"/>
      <c r="AE56" s="69">
        <f t="shared" si="34"/>
        <v>0</v>
      </c>
      <c r="AF56" s="102"/>
      <c r="AG56" s="67"/>
      <c r="AH56" s="67">
        <f>SUM(AF56:AG56)</f>
        <v>0</v>
      </c>
      <c r="AI56" s="68">
        <f t="shared" si="87"/>
        <v>0</v>
      </c>
      <c r="AJ56" s="67"/>
      <c r="AK56" s="68">
        <f t="shared" si="35"/>
        <v>0</v>
      </c>
      <c r="AL56" s="67">
        <f t="shared" si="36"/>
        <v>0</v>
      </c>
      <c r="AM56" s="68">
        <f t="shared" si="37"/>
        <v>0</v>
      </c>
      <c r="AN56" s="67"/>
      <c r="AO56" s="69">
        <f t="shared" si="38"/>
        <v>0</v>
      </c>
      <c r="AP56" s="102">
        <f t="shared" si="90"/>
        <v>330390000</v>
      </c>
      <c r="AQ56" s="67">
        <f t="shared" si="90"/>
        <v>0</v>
      </c>
      <c r="AR56" s="67">
        <f>SUM(AP56:AQ56)</f>
        <v>330390000</v>
      </c>
      <c r="AS56" s="68">
        <f t="shared" si="88"/>
        <v>1.2901353302714916E-3</v>
      </c>
      <c r="AT56" s="67">
        <f>SUM(F56+P56+Z56+AJ56)</f>
        <v>126903</v>
      </c>
      <c r="AU56" s="68">
        <f t="shared" si="61"/>
        <v>3.8410060837192408E-2</v>
      </c>
      <c r="AV56" s="67">
        <f t="shared" si="62"/>
        <v>3315998</v>
      </c>
      <c r="AW56" s="68">
        <f t="shared" si="63"/>
        <v>1.0036617331033022</v>
      </c>
      <c r="AX56" s="67">
        <f>SUM(J56+T56+AD56+AN56)</f>
        <v>3442901</v>
      </c>
      <c r="AY56" s="69">
        <f t="shared" si="12"/>
        <v>1.0420717939404947</v>
      </c>
      <c r="AZ56" s="102"/>
      <c r="BA56" s="67"/>
      <c r="BB56" s="67">
        <f>SUM(AZ56:BA56)</f>
        <v>0</v>
      </c>
      <c r="BC56" s="69">
        <f t="shared" si="70"/>
        <v>0</v>
      </c>
      <c r="BD56" s="102">
        <f t="shared" si="91"/>
        <v>330390000</v>
      </c>
      <c r="BE56" s="67">
        <f t="shared" si="91"/>
        <v>0</v>
      </c>
      <c r="BF56" s="67">
        <f>SUM(BD56:BE56)</f>
        <v>330390000</v>
      </c>
      <c r="BG56" s="68">
        <f t="shared" si="89"/>
        <v>1.2787167228638344E-3</v>
      </c>
      <c r="BH56" s="67">
        <f>SUM(AT56)</f>
        <v>126903</v>
      </c>
      <c r="BI56" s="68">
        <f t="shared" si="17"/>
        <v>3.8410060837192408E-2</v>
      </c>
      <c r="BJ56" s="67">
        <f t="shared" si="18"/>
        <v>3315998</v>
      </c>
      <c r="BK56" s="68">
        <f t="shared" si="19"/>
        <v>1.0036617331033022</v>
      </c>
      <c r="BL56" s="67">
        <f>SUM(AX56)</f>
        <v>3442901</v>
      </c>
      <c r="BM56" s="68">
        <f t="shared" si="21"/>
        <v>1.0420717939404947</v>
      </c>
      <c r="BN56" s="73">
        <f t="shared" si="69"/>
        <v>326947099</v>
      </c>
      <c r="BO56" s="52"/>
    </row>
    <row r="57" spans="1:67" ht="16.5" thickBot="1" x14ac:dyDescent="0.3">
      <c r="A57" s="114" t="s">
        <v>1328</v>
      </c>
      <c r="B57" s="106">
        <f>SUM(B53:B56)+B32</f>
        <v>2191111179000</v>
      </c>
      <c r="C57" s="57">
        <f>SUM(C53:C56)+C32</f>
        <v>0</v>
      </c>
      <c r="D57" s="57">
        <f>SUM(D53:D56)+D32</f>
        <v>2191111179000</v>
      </c>
      <c r="E57" s="58">
        <f t="shared" si="84"/>
        <v>61.977318372150712</v>
      </c>
      <c r="F57" s="57">
        <f>SUM(F53:F56)+F32</f>
        <v>360594448143</v>
      </c>
      <c r="G57" s="58">
        <f t="shared" si="23"/>
        <v>16.457149760313463</v>
      </c>
      <c r="H57" s="57">
        <f t="shared" si="24"/>
        <v>100508617130</v>
      </c>
      <c r="I57" s="58">
        <f t="shared" si="25"/>
        <v>4.5871071305414572</v>
      </c>
      <c r="J57" s="57">
        <f>SUM(J53:J56)+J32</f>
        <v>461103065273</v>
      </c>
      <c r="K57" s="70">
        <f t="shared" si="26"/>
        <v>21.044256890854921</v>
      </c>
      <c r="L57" s="106">
        <f>SUM(L53:L56)+L32</f>
        <v>0</v>
      </c>
      <c r="M57" s="57">
        <f>SUM(M53:M56)+M32</f>
        <v>0</v>
      </c>
      <c r="N57" s="57">
        <f>SUM(N53:N56)+N32</f>
        <v>0</v>
      </c>
      <c r="O57" s="58">
        <f t="shared" si="85"/>
        <v>0</v>
      </c>
      <c r="P57" s="57">
        <f>SUM(P53:P56)+P32</f>
        <v>0</v>
      </c>
      <c r="Q57" s="58">
        <f t="shared" si="27"/>
        <v>0</v>
      </c>
      <c r="R57" s="57">
        <f t="shared" si="28"/>
        <v>0</v>
      </c>
      <c r="S57" s="58">
        <f t="shared" si="29"/>
        <v>0</v>
      </c>
      <c r="T57" s="57">
        <f>SUM(T53:T56)+T32</f>
        <v>0</v>
      </c>
      <c r="U57" s="70">
        <f t="shared" si="30"/>
        <v>0</v>
      </c>
      <c r="V57" s="106">
        <f>SUM(V53:V56)+V32</f>
        <v>795619956000</v>
      </c>
      <c r="W57" s="57">
        <f>SUM(W53:W56)+W32</f>
        <v>0</v>
      </c>
      <c r="X57" s="57">
        <f>SUM(X53:X56)+X32</f>
        <v>795619956000</v>
      </c>
      <c r="Y57" s="58">
        <f t="shared" si="86"/>
        <v>93.701301740948779</v>
      </c>
      <c r="Z57" s="57">
        <f>SUM(Z53:Z56)+Z32</f>
        <v>53771154967</v>
      </c>
      <c r="AA57" s="58">
        <f t="shared" si="31"/>
        <v>6.7583969659755496</v>
      </c>
      <c r="AB57" s="57">
        <f t="shared" si="32"/>
        <v>0</v>
      </c>
      <c r="AC57" s="58">
        <f t="shared" si="33"/>
        <v>0</v>
      </c>
      <c r="AD57" s="57">
        <f>SUM(AD53:AD56)+AD32</f>
        <v>53771154967</v>
      </c>
      <c r="AE57" s="70">
        <f t="shared" si="34"/>
        <v>6.7583969659755496</v>
      </c>
      <c r="AF57" s="106">
        <f>SUM(AF53:AF56)+AF32</f>
        <v>14315549965000</v>
      </c>
      <c r="AG57" s="57">
        <f>SUM(AG53:AG56)+AG32</f>
        <v>23367382903</v>
      </c>
      <c r="AH57" s="57">
        <f>SUM(AH53:AH56)+AH32</f>
        <v>14338917347903</v>
      </c>
      <c r="AI57" s="58">
        <f t="shared" si="87"/>
        <v>72.895327900979936</v>
      </c>
      <c r="AJ57" s="57">
        <f>SUM(AJ53:AJ56)+AJ32</f>
        <v>941757994768</v>
      </c>
      <c r="AK57" s="58">
        <f t="shared" si="35"/>
        <v>6.5678458974151752</v>
      </c>
      <c r="AL57" s="57">
        <f t="shared" si="36"/>
        <v>1649407660701</v>
      </c>
      <c r="AM57" s="58">
        <f t="shared" si="37"/>
        <v>11.503013935303965</v>
      </c>
      <c r="AN57" s="57">
        <f>SUM(AN53:AN56)+AN32</f>
        <v>2591165655469</v>
      </c>
      <c r="AO57" s="70">
        <f t="shared" si="38"/>
        <v>18.07085983271914</v>
      </c>
      <c r="AP57" s="106">
        <f>SUM(AP53:AP56)+AP32</f>
        <v>17302281100000</v>
      </c>
      <c r="AQ57" s="57">
        <f>SUM(AQ53:AQ56)+AQ32</f>
        <v>23367382903</v>
      </c>
      <c r="AR57" s="57">
        <f>SUM(AR53:AR56)+AR32</f>
        <v>17325648482903</v>
      </c>
      <c r="AS57" s="58">
        <f t="shared" si="88"/>
        <v>67.654684547528163</v>
      </c>
      <c r="AT57" s="57">
        <f>SUM(AT53:AT56)+AT32</f>
        <v>1356123597878</v>
      </c>
      <c r="AU57" s="58">
        <f t="shared" si="61"/>
        <v>7.8272602564702076</v>
      </c>
      <c r="AV57" s="57">
        <f t="shared" si="62"/>
        <v>1749916277831</v>
      </c>
      <c r="AW57" s="58">
        <f t="shared" si="63"/>
        <v>10.100148802844652</v>
      </c>
      <c r="AX57" s="57">
        <f>SUM(AX53:AX56)+AX32</f>
        <v>3106039875709</v>
      </c>
      <c r="AY57" s="70">
        <f t="shared" si="12"/>
        <v>17.927409059314861</v>
      </c>
      <c r="AZ57" s="106">
        <f>SUM(AZ53:AZ56)+AZ32</f>
        <v>0</v>
      </c>
      <c r="BA57" s="57">
        <f>SUM(BA53:BA56)+BA32</f>
        <v>0</v>
      </c>
      <c r="BB57" s="57">
        <f>SUM(BB53:BB56)+BB32</f>
        <v>0</v>
      </c>
      <c r="BC57" s="70">
        <f t="shared" si="70"/>
        <v>0</v>
      </c>
      <c r="BD57" s="106">
        <f>SUM(BD53:BD56)+BD32</f>
        <v>17302281100000</v>
      </c>
      <c r="BE57" s="57">
        <f>SUM(BE53:BE56)+BE32</f>
        <v>23367382903</v>
      </c>
      <c r="BF57" s="57">
        <f>SUM(BF53:BF56)+BF32</f>
        <v>17325648482903</v>
      </c>
      <c r="BG57" s="58">
        <f t="shared" si="89"/>
        <v>67.055892882800606</v>
      </c>
      <c r="BH57" s="57">
        <f>SUM(BH53:BH56)+BH32</f>
        <v>1356123597878</v>
      </c>
      <c r="BI57" s="58">
        <f t="shared" si="17"/>
        <v>7.8272602564702076</v>
      </c>
      <c r="BJ57" s="57">
        <f t="shared" si="18"/>
        <v>1749916277831</v>
      </c>
      <c r="BK57" s="58">
        <f t="shared" si="19"/>
        <v>10.100148802844652</v>
      </c>
      <c r="BL57" s="57">
        <f>SUM(BL53:BL56)+BL32</f>
        <v>3106039875709</v>
      </c>
      <c r="BM57" s="58">
        <f t="shared" si="21"/>
        <v>17.927409059314861</v>
      </c>
      <c r="BN57" s="59">
        <f t="shared" si="69"/>
        <v>14219608607194</v>
      </c>
      <c r="BO57" s="52"/>
    </row>
    <row r="58" spans="1:67" x14ac:dyDescent="0.25">
      <c r="A58" s="103" t="s">
        <v>363</v>
      </c>
      <c r="B58" s="104">
        <f>SUM([2]glot!D$9)</f>
        <v>8457828000</v>
      </c>
      <c r="C58" s="60">
        <f>SUM([2]glot!E$9)</f>
        <v>0</v>
      </c>
      <c r="D58" s="60">
        <f t="shared" ref="D58:D64" si="92">SUM(B58:C58)</f>
        <v>8457828000</v>
      </c>
      <c r="E58" s="61">
        <f t="shared" si="84"/>
        <v>0.23923637637234232</v>
      </c>
      <c r="F58" s="60">
        <f>SUM([2]glot!J$9)</f>
        <v>1414664113</v>
      </c>
      <c r="G58" s="61">
        <f t="shared" si="23"/>
        <v>16.726092242594671</v>
      </c>
      <c r="H58" s="60">
        <f t="shared" si="24"/>
        <v>749779498</v>
      </c>
      <c r="I58" s="61">
        <f t="shared" si="25"/>
        <v>8.8649177779448802</v>
      </c>
      <c r="J58" s="60">
        <f>SUM([2]glot!N$9)</f>
        <v>2164443611</v>
      </c>
      <c r="K58" s="71">
        <f t="shared" si="26"/>
        <v>25.591010020539549</v>
      </c>
      <c r="L58" s="104">
        <f>SUM([2]glot!D$190)</f>
        <v>47472596000</v>
      </c>
      <c r="M58" s="60">
        <f>SUM([2]glot!E$190)</f>
        <v>0</v>
      </c>
      <c r="N58" s="60">
        <f t="shared" ref="N58:N64" si="93">SUM(L58:M58)</f>
        <v>47472596000</v>
      </c>
      <c r="O58" s="61">
        <f t="shared" si="85"/>
        <v>3.0549866533970222</v>
      </c>
      <c r="P58" s="60">
        <f>SUM([2]glot!J$190)</f>
        <v>6623705321</v>
      </c>
      <c r="Q58" s="61">
        <f t="shared" si="27"/>
        <v>13.952692456506908</v>
      </c>
      <c r="R58" s="60">
        <f t="shared" si="28"/>
        <v>10387930638</v>
      </c>
      <c r="S58" s="61">
        <f t="shared" si="29"/>
        <v>21.881951932858275</v>
      </c>
      <c r="T58" s="60">
        <f>SUM([2]glot!N$190)</f>
        <v>17011635959</v>
      </c>
      <c r="U58" s="71">
        <f t="shared" si="30"/>
        <v>35.834644389365181</v>
      </c>
      <c r="V58" s="104">
        <f>SUM([2]glot!D$375)</f>
        <v>0</v>
      </c>
      <c r="W58" s="60">
        <f>SUM([2]glot!E$375)</f>
        <v>0</v>
      </c>
      <c r="X58" s="60">
        <f t="shared" ref="X58:X64" si="94">SUM(V58:W58)</f>
        <v>0</v>
      </c>
      <c r="Y58" s="61">
        <f t="shared" si="86"/>
        <v>0</v>
      </c>
      <c r="Z58" s="60">
        <f>SUM([2]glot!J$375)</f>
        <v>0</v>
      </c>
      <c r="AA58" s="61">
        <f t="shared" si="31"/>
        <v>0</v>
      </c>
      <c r="AB58" s="60">
        <f t="shared" si="32"/>
        <v>0</v>
      </c>
      <c r="AC58" s="61">
        <f t="shared" si="33"/>
        <v>0</v>
      </c>
      <c r="AD58" s="60">
        <f>SUM([2]glot!N$375)</f>
        <v>0</v>
      </c>
      <c r="AE58" s="71">
        <f t="shared" si="34"/>
        <v>0</v>
      </c>
      <c r="AF58" s="104">
        <f>SUM([2]glot!D$395)</f>
        <v>7179712000</v>
      </c>
      <c r="AG58" s="60">
        <f>SUM([2]glot!E$395)</f>
        <v>0</v>
      </c>
      <c r="AH58" s="60">
        <f t="shared" ref="AH58:AH64" si="95">SUM(AF58:AG58)</f>
        <v>7179712000</v>
      </c>
      <c r="AI58" s="61">
        <f t="shared" si="87"/>
        <v>3.6499789194415051E-2</v>
      </c>
      <c r="AJ58" s="60">
        <f>SUM([2]glot!J$395)</f>
        <v>1389118078</v>
      </c>
      <c r="AK58" s="61">
        <f t="shared" si="35"/>
        <v>19.347824508838237</v>
      </c>
      <c r="AL58" s="60">
        <f t="shared" si="36"/>
        <v>336150140</v>
      </c>
      <c r="AM58" s="61">
        <f t="shared" si="37"/>
        <v>4.6819446239626323</v>
      </c>
      <c r="AN58" s="60">
        <f>SUM([2]glot!N$395)</f>
        <v>1725268218</v>
      </c>
      <c r="AO58" s="71">
        <f t="shared" si="38"/>
        <v>24.029769132800872</v>
      </c>
      <c r="AP58" s="104">
        <f t="shared" ref="AP58:AQ64" si="96">SUM(B58+L58+V58+AF58)</f>
        <v>63110136000</v>
      </c>
      <c r="AQ58" s="60">
        <f t="shared" si="96"/>
        <v>0</v>
      </c>
      <c r="AR58" s="60">
        <f t="shared" ref="AR58:AR64" si="97">SUM(AP58:AQ58)</f>
        <v>63110136000</v>
      </c>
      <c r="AS58" s="61">
        <f t="shared" si="88"/>
        <v>0.24643789506897532</v>
      </c>
      <c r="AT58" s="60">
        <f t="shared" ref="AT58:AT64" si="98">SUM(F58+P58+Z58+AJ58)</f>
        <v>9427487512</v>
      </c>
      <c r="AU58" s="61">
        <f t="shared" si="61"/>
        <v>14.938151158476352</v>
      </c>
      <c r="AV58" s="60">
        <f t="shared" si="62"/>
        <v>11473860276</v>
      </c>
      <c r="AW58" s="61">
        <f t="shared" si="63"/>
        <v>18.180693313669931</v>
      </c>
      <c r="AX58" s="60">
        <f t="shared" ref="AX58:AX64" si="99">SUM(J58+T58+AD58+AN58)</f>
        <v>20901347788</v>
      </c>
      <c r="AY58" s="71">
        <f t="shared" si="12"/>
        <v>33.118844472146279</v>
      </c>
      <c r="AZ58" s="104">
        <f>SUM([2]glot!D$1376)</f>
        <v>3116713000</v>
      </c>
      <c r="BA58" s="60">
        <f>SUM([2]glot!E$1376)</f>
        <v>0</v>
      </c>
      <c r="BB58" s="60">
        <f t="shared" ref="BB58:BB64" si="100">SUM(AZ58:BA58)</f>
        <v>3116713000</v>
      </c>
      <c r="BC58" s="71">
        <f t="shared" si="70"/>
        <v>0</v>
      </c>
      <c r="BD58" s="104">
        <f t="shared" ref="BD58:BE64" si="101">SUM(AP58+AZ58)</f>
        <v>66226849000</v>
      </c>
      <c r="BE58" s="60">
        <f t="shared" si="101"/>
        <v>0</v>
      </c>
      <c r="BF58" s="60">
        <f t="shared" ref="BF58:BF64" si="102">SUM(BD58:BE58)</f>
        <v>66226849000</v>
      </c>
      <c r="BG58" s="61">
        <f t="shared" si="89"/>
        <v>0.25631943859946732</v>
      </c>
      <c r="BH58" s="60">
        <f t="shared" ref="BH58:BH64" si="103">SUM(AT58)</f>
        <v>9427487512</v>
      </c>
      <c r="BI58" s="61">
        <f t="shared" si="17"/>
        <v>14.235144287175736</v>
      </c>
      <c r="BJ58" s="60">
        <f t="shared" si="18"/>
        <v>11473860276</v>
      </c>
      <c r="BK58" s="61">
        <f t="shared" si="19"/>
        <v>17.325088614739922</v>
      </c>
      <c r="BL58" s="60">
        <f t="shared" ref="BL58:BL64" si="104">SUM(AX58)</f>
        <v>20901347788</v>
      </c>
      <c r="BM58" s="61">
        <f t="shared" si="21"/>
        <v>31.560232901915658</v>
      </c>
      <c r="BN58" s="62">
        <f>SUM(BF58-BL58)</f>
        <v>45325501212</v>
      </c>
      <c r="BO58" s="199"/>
    </row>
    <row r="59" spans="1:67" x14ac:dyDescent="0.25">
      <c r="A59" s="92" t="s">
        <v>364</v>
      </c>
      <c r="B59" s="83">
        <f>SUM([2]gcan!D$9)</f>
        <v>7504000000</v>
      </c>
      <c r="C59" s="63">
        <f>SUM([2]gcan!E$9)</f>
        <v>0</v>
      </c>
      <c r="D59" s="63">
        <f t="shared" si="92"/>
        <v>7504000000</v>
      </c>
      <c r="E59" s="64">
        <f t="shared" si="84"/>
        <v>0.21225659451789003</v>
      </c>
      <c r="F59" s="63">
        <f>SUM([2]gcan!J$9)</f>
        <v>1461320802</v>
      </c>
      <c r="G59" s="64">
        <f t="shared" si="23"/>
        <v>19.473891284648186</v>
      </c>
      <c r="H59" s="63">
        <f t="shared" si="24"/>
        <v>2015180470</v>
      </c>
      <c r="I59" s="64">
        <f t="shared" si="25"/>
        <v>26.854750399786781</v>
      </c>
      <c r="J59" s="63">
        <f>SUM([2]gcan!N$9)</f>
        <v>3476501272</v>
      </c>
      <c r="K59" s="65">
        <f t="shared" si="26"/>
        <v>46.32864168443497</v>
      </c>
      <c r="L59" s="83">
        <f>SUM([2]gcan!D$190)</f>
        <v>18090656000</v>
      </c>
      <c r="M59" s="63">
        <f>SUM([2]gcan!E$190)</f>
        <v>0</v>
      </c>
      <c r="N59" s="63">
        <f t="shared" si="93"/>
        <v>18090656000</v>
      </c>
      <c r="O59" s="64">
        <f t="shared" si="85"/>
        <v>1.1641813864823563</v>
      </c>
      <c r="P59" s="63">
        <f>SUM([2]gcan!J$190)</f>
        <v>2840869373</v>
      </c>
      <c r="Q59" s="64">
        <f t="shared" si="27"/>
        <v>15.703517733132507</v>
      </c>
      <c r="R59" s="63">
        <f t="shared" si="28"/>
        <v>5647681915</v>
      </c>
      <c r="S59" s="64">
        <f t="shared" si="29"/>
        <v>31.218778992867918</v>
      </c>
      <c r="T59" s="63">
        <f>SUM([2]gcan!N$190)</f>
        <v>8488551288</v>
      </c>
      <c r="U59" s="65">
        <f t="shared" si="30"/>
        <v>46.922296726000425</v>
      </c>
      <c r="V59" s="83">
        <f>SUM([2]gcan!D$375)</f>
        <v>0</v>
      </c>
      <c r="W59" s="63">
        <f>SUM([2]gcan!E$375)</f>
        <v>0</v>
      </c>
      <c r="X59" s="63">
        <f t="shared" si="94"/>
        <v>0</v>
      </c>
      <c r="Y59" s="64">
        <f t="shared" si="86"/>
        <v>0</v>
      </c>
      <c r="Z59" s="63">
        <f>SUM([2]gcan!J$375)</f>
        <v>0</v>
      </c>
      <c r="AA59" s="64">
        <f t="shared" si="31"/>
        <v>0</v>
      </c>
      <c r="AB59" s="63">
        <f t="shared" si="32"/>
        <v>0</v>
      </c>
      <c r="AC59" s="64">
        <f t="shared" si="33"/>
        <v>0</v>
      </c>
      <c r="AD59" s="63">
        <f>SUM([2]gcan!N$375)</f>
        <v>0</v>
      </c>
      <c r="AE59" s="65">
        <f t="shared" si="34"/>
        <v>0</v>
      </c>
      <c r="AF59" s="83">
        <f>SUM([2]gcan!D$395)</f>
        <v>10196756000</v>
      </c>
      <c r="AG59" s="63">
        <f>SUM([2]gcan!E$395)</f>
        <v>0</v>
      </c>
      <c r="AH59" s="63">
        <f t="shared" si="95"/>
        <v>10196756000</v>
      </c>
      <c r="AI59" s="64">
        <f t="shared" si="87"/>
        <v>5.1837656505844085E-2</v>
      </c>
      <c r="AJ59" s="63">
        <f>SUM([2]gcan!J$395)</f>
        <v>828474000</v>
      </c>
      <c r="AK59" s="64">
        <f t="shared" si="35"/>
        <v>8.1248781475206417</v>
      </c>
      <c r="AL59" s="63">
        <f t="shared" si="36"/>
        <v>1145915709</v>
      </c>
      <c r="AM59" s="64">
        <f t="shared" si="37"/>
        <v>11.238041873317357</v>
      </c>
      <c r="AN59" s="63">
        <f>SUM([2]gcan!N$395)</f>
        <v>1974389709</v>
      </c>
      <c r="AO59" s="65">
        <f t="shared" si="38"/>
        <v>19.362920020838001</v>
      </c>
      <c r="AP59" s="83">
        <f t="shared" si="96"/>
        <v>35791412000</v>
      </c>
      <c r="AQ59" s="63">
        <f t="shared" si="96"/>
        <v>0</v>
      </c>
      <c r="AR59" s="63">
        <f t="shared" si="97"/>
        <v>35791412000</v>
      </c>
      <c r="AS59" s="64">
        <f t="shared" si="88"/>
        <v>0.13976138848483013</v>
      </c>
      <c r="AT59" s="63">
        <f t="shared" si="98"/>
        <v>5130664175</v>
      </c>
      <c r="AU59" s="64">
        <f t="shared" si="61"/>
        <v>14.334902951020764</v>
      </c>
      <c r="AV59" s="63">
        <f t="shared" si="62"/>
        <v>8808778094</v>
      </c>
      <c r="AW59" s="64">
        <f t="shared" si="63"/>
        <v>24.611429395409157</v>
      </c>
      <c r="AX59" s="63">
        <f t="shared" si="99"/>
        <v>13939442269</v>
      </c>
      <c r="AY59" s="65">
        <f t="shared" si="12"/>
        <v>38.946332346429919</v>
      </c>
      <c r="AZ59" s="83">
        <f>SUM([2]gcan!D$1376)</f>
        <v>0</v>
      </c>
      <c r="BA59" s="63">
        <f>SUM([2]gcan!E$1376)</f>
        <v>0</v>
      </c>
      <c r="BB59" s="63">
        <f t="shared" si="100"/>
        <v>0</v>
      </c>
      <c r="BC59" s="65">
        <f t="shared" si="70"/>
        <v>0</v>
      </c>
      <c r="BD59" s="83">
        <f t="shared" si="101"/>
        <v>35791412000</v>
      </c>
      <c r="BE59" s="63">
        <f t="shared" si="101"/>
        <v>0</v>
      </c>
      <c r="BF59" s="63">
        <f t="shared" si="102"/>
        <v>35791412000</v>
      </c>
      <c r="BG59" s="64">
        <f t="shared" si="89"/>
        <v>0.13852440164444843</v>
      </c>
      <c r="BH59" s="63">
        <f t="shared" si="103"/>
        <v>5130664175</v>
      </c>
      <c r="BI59" s="64">
        <f t="shared" si="17"/>
        <v>14.334902951020764</v>
      </c>
      <c r="BJ59" s="63">
        <f t="shared" si="18"/>
        <v>8808778094</v>
      </c>
      <c r="BK59" s="64">
        <f t="shared" si="19"/>
        <v>24.611429395409157</v>
      </c>
      <c r="BL59" s="63">
        <f t="shared" si="104"/>
        <v>13939442269</v>
      </c>
      <c r="BM59" s="64">
        <f t="shared" si="21"/>
        <v>38.946332346429919</v>
      </c>
      <c r="BN59" s="66">
        <f t="shared" ref="BN59:BN64" si="105">SUM(BF59-BL59)</f>
        <v>21851969731</v>
      </c>
      <c r="BO59" s="200"/>
    </row>
    <row r="60" spans="1:67" x14ac:dyDescent="0.25">
      <c r="A60" s="92" t="s">
        <v>365</v>
      </c>
      <c r="B60" s="83">
        <f>SUM([2]gmet!D$9)</f>
        <v>10424196483</v>
      </c>
      <c r="C60" s="63">
        <f>SUM([2]gmet!E$9)</f>
        <v>0</v>
      </c>
      <c r="D60" s="63">
        <f t="shared" si="92"/>
        <v>10424196483</v>
      </c>
      <c r="E60" s="64">
        <f t="shared" si="84"/>
        <v>0.29485666925199178</v>
      </c>
      <c r="F60" s="63">
        <f>SUM([2]gmet!J$9)</f>
        <v>1423457323</v>
      </c>
      <c r="G60" s="64">
        <f t="shared" si="23"/>
        <v>13.655319384294074</v>
      </c>
      <c r="H60" s="63">
        <f t="shared" si="24"/>
        <v>1941054382</v>
      </c>
      <c r="I60" s="64">
        <f t="shared" si="25"/>
        <v>18.620661891451419</v>
      </c>
      <c r="J60" s="63">
        <f>SUM([2]gmet!N$9)</f>
        <v>3364511705</v>
      </c>
      <c r="K60" s="65">
        <f t="shared" si="26"/>
        <v>32.275981275745494</v>
      </c>
      <c r="L60" s="83">
        <f>SUM([2]gmet!D$190)</f>
        <v>0</v>
      </c>
      <c r="M60" s="63">
        <f>SUM([2]gmet!E$190)</f>
        <v>0</v>
      </c>
      <c r="N60" s="63">
        <f t="shared" si="93"/>
        <v>0</v>
      </c>
      <c r="O60" s="64">
        <f t="shared" si="85"/>
        <v>0</v>
      </c>
      <c r="P60" s="63">
        <f>SUM([2]gmet!J$190)</f>
        <v>0</v>
      </c>
      <c r="Q60" s="64">
        <f t="shared" si="27"/>
        <v>0</v>
      </c>
      <c r="R60" s="63">
        <f t="shared" si="28"/>
        <v>0</v>
      </c>
      <c r="S60" s="64">
        <f t="shared" si="29"/>
        <v>0</v>
      </c>
      <c r="T60" s="63">
        <f>SUM([2]gmet!N$190)</f>
        <v>0</v>
      </c>
      <c r="U60" s="65">
        <f t="shared" si="30"/>
        <v>0</v>
      </c>
      <c r="V60" s="83">
        <f>SUM([2]gmet!D$375)</f>
        <v>0</v>
      </c>
      <c r="W60" s="63">
        <f>SUM([2]gmet!E$375)</f>
        <v>0</v>
      </c>
      <c r="X60" s="63">
        <f t="shared" si="94"/>
        <v>0</v>
      </c>
      <c r="Y60" s="64">
        <f t="shared" si="86"/>
        <v>0</v>
      </c>
      <c r="Z60" s="63">
        <f>SUM([2]gmet!J$375)</f>
        <v>0</v>
      </c>
      <c r="AA60" s="64">
        <f t="shared" si="31"/>
        <v>0</v>
      </c>
      <c r="AB60" s="63">
        <f t="shared" si="32"/>
        <v>0</v>
      </c>
      <c r="AC60" s="64">
        <f t="shared" si="33"/>
        <v>0</v>
      </c>
      <c r="AD60" s="63">
        <f>SUM([2]gmet!N$375)</f>
        <v>0</v>
      </c>
      <c r="AE60" s="65">
        <f t="shared" si="34"/>
        <v>0</v>
      </c>
      <c r="AF60" s="83">
        <f>SUM([2]gmet!D$395)</f>
        <v>97447645870</v>
      </c>
      <c r="AG60" s="63">
        <f>SUM([2]gmet!E$395)</f>
        <v>0</v>
      </c>
      <c r="AH60" s="63">
        <f t="shared" si="95"/>
        <v>97447645870</v>
      </c>
      <c r="AI60" s="64">
        <f t="shared" si="87"/>
        <v>0.4953984967289789</v>
      </c>
      <c r="AJ60" s="63">
        <f>SUM([2]gmet!J$395)</f>
        <v>24500716857</v>
      </c>
      <c r="AK60" s="64">
        <f t="shared" si="35"/>
        <v>25.142440987938457</v>
      </c>
      <c r="AL60" s="63">
        <f t="shared" si="36"/>
        <v>6438832706</v>
      </c>
      <c r="AM60" s="64">
        <f t="shared" si="37"/>
        <v>6.6074789683372366</v>
      </c>
      <c r="AN60" s="63">
        <f>SUM([2]gmet!N$395)</f>
        <v>30939549563</v>
      </c>
      <c r="AO60" s="65">
        <f t="shared" si="38"/>
        <v>31.749919956275697</v>
      </c>
      <c r="AP60" s="83">
        <f t="shared" si="96"/>
        <v>107871842353</v>
      </c>
      <c r="AQ60" s="63">
        <f t="shared" si="96"/>
        <v>0</v>
      </c>
      <c r="AR60" s="63">
        <f t="shared" si="97"/>
        <v>107871842353</v>
      </c>
      <c r="AS60" s="64">
        <f t="shared" si="88"/>
        <v>0.42122726160320212</v>
      </c>
      <c r="AT60" s="63">
        <f t="shared" si="98"/>
        <v>25924174180</v>
      </c>
      <c r="AU60" s="64">
        <f t="shared" si="61"/>
        <v>24.032382885577952</v>
      </c>
      <c r="AV60" s="63">
        <f t="shared" si="62"/>
        <v>8379887088</v>
      </c>
      <c r="AW60" s="64">
        <f t="shared" si="63"/>
        <v>7.7683730111678662</v>
      </c>
      <c r="AX60" s="63">
        <f t="shared" si="99"/>
        <v>34304061268</v>
      </c>
      <c r="AY60" s="65">
        <f t="shared" si="12"/>
        <v>31.800755896745819</v>
      </c>
      <c r="AZ60" s="83">
        <f>SUM([2]gmet!D$1376)</f>
        <v>0</v>
      </c>
      <c r="BA60" s="63">
        <f>SUM([2]gmet!E$1376)</f>
        <v>0</v>
      </c>
      <c r="BB60" s="63">
        <f t="shared" si="100"/>
        <v>0</v>
      </c>
      <c r="BC60" s="65">
        <f t="shared" si="70"/>
        <v>0</v>
      </c>
      <c r="BD60" s="83">
        <f t="shared" si="101"/>
        <v>107871842353</v>
      </c>
      <c r="BE60" s="63">
        <f t="shared" si="101"/>
        <v>0</v>
      </c>
      <c r="BF60" s="63">
        <f t="shared" si="102"/>
        <v>107871842353</v>
      </c>
      <c r="BG60" s="64">
        <f t="shared" si="89"/>
        <v>0.41749910331097295</v>
      </c>
      <c r="BH60" s="63">
        <f t="shared" si="103"/>
        <v>25924174180</v>
      </c>
      <c r="BI60" s="64">
        <f t="shared" si="17"/>
        <v>24.032382885577952</v>
      </c>
      <c r="BJ60" s="63">
        <f t="shared" si="18"/>
        <v>8379887088</v>
      </c>
      <c r="BK60" s="64">
        <f t="shared" si="19"/>
        <v>7.7683730111678662</v>
      </c>
      <c r="BL60" s="63">
        <f t="shared" si="104"/>
        <v>34304061268</v>
      </c>
      <c r="BM60" s="64">
        <f t="shared" si="21"/>
        <v>31.800755896745819</v>
      </c>
      <c r="BN60" s="66">
        <f t="shared" si="105"/>
        <v>73567781085</v>
      </c>
      <c r="BO60" s="200"/>
    </row>
    <row r="61" spans="1:67" x14ac:dyDescent="0.25">
      <c r="A61" s="92" t="s">
        <v>366</v>
      </c>
      <c r="B61" s="83">
        <f>SUM([2]gtra!D$9)</f>
        <v>76998115001</v>
      </c>
      <c r="C61" s="63">
        <f>SUM([2]gtra!E$9)</f>
        <v>0</v>
      </c>
      <c r="D61" s="63">
        <f t="shared" si="92"/>
        <v>76998115001</v>
      </c>
      <c r="E61" s="64">
        <f t="shared" si="84"/>
        <v>2.1779527817709385</v>
      </c>
      <c r="F61" s="63">
        <f>SUM([2]gtra!J$9)</f>
        <v>9622075498</v>
      </c>
      <c r="G61" s="64">
        <f t="shared" si="23"/>
        <v>12.496507866296511</v>
      </c>
      <c r="H61" s="63">
        <f t="shared" si="24"/>
        <v>8471471984</v>
      </c>
      <c r="I61" s="64">
        <f t="shared" si="25"/>
        <v>11.002181006496039</v>
      </c>
      <c r="J61" s="63">
        <f>SUM([2]gtra!N$9)</f>
        <v>18093547482</v>
      </c>
      <c r="K61" s="65">
        <f t="shared" si="26"/>
        <v>23.498688872792552</v>
      </c>
      <c r="L61" s="83">
        <f>SUM([2]gtra!D$190)</f>
        <v>0</v>
      </c>
      <c r="M61" s="63">
        <f>SUM([2]gtra!E$190)</f>
        <v>0</v>
      </c>
      <c r="N61" s="63">
        <f t="shared" si="93"/>
        <v>0</v>
      </c>
      <c r="O61" s="64">
        <f t="shared" si="85"/>
        <v>0</v>
      </c>
      <c r="P61" s="63">
        <f>SUM([2]gtra!J$190)</f>
        <v>0</v>
      </c>
      <c r="Q61" s="64">
        <f t="shared" si="27"/>
        <v>0</v>
      </c>
      <c r="R61" s="63">
        <f t="shared" si="28"/>
        <v>0</v>
      </c>
      <c r="S61" s="64">
        <f t="shared" si="29"/>
        <v>0</v>
      </c>
      <c r="T61" s="63">
        <f>SUM([2]gtra!N$190)</f>
        <v>0</v>
      </c>
      <c r="U61" s="65">
        <f t="shared" si="30"/>
        <v>0</v>
      </c>
      <c r="V61" s="83">
        <f>SUM([2]gtra!D$375)</f>
        <v>0</v>
      </c>
      <c r="W61" s="63">
        <f>SUM([2]gtra!E$375)</f>
        <v>0</v>
      </c>
      <c r="X61" s="63">
        <f t="shared" si="94"/>
        <v>0</v>
      </c>
      <c r="Y61" s="64">
        <f t="shared" si="86"/>
        <v>0</v>
      </c>
      <c r="Z61" s="63">
        <f>SUM([2]gtra!J$375)</f>
        <v>0</v>
      </c>
      <c r="AA61" s="64">
        <f t="shared" si="31"/>
        <v>0</v>
      </c>
      <c r="AB61" s="63">
        <f t="shared" si="32"/>
        <v>0</v>
      </c>
      <c r="AC61" s="64">
        <f t="shared" si="33"/>
        <v>0</v>
      </c>
      <c r="AD61" s="63">
        <f>SUM([2]gtra!N$375)</f>
        <v>0</v>
      </c>
      <c r="AE61" s="65">
        <f t="shared" si="34"/>
        <v>0</v>
      </c>
      <c r="AF61" s="83">
        <f>SUM([2]gtra!D$395)</f>
        <v>4249361545252</v>
      </c>
      <c r="AG61" s="63">
        <f>SUM([2]gtra!E$395)</f>
        <v>-200000000000</v>
      </c>
      <c r="AH61" s="63">
        <f t="shared" si="95"/>
        <v>4049361545252</v>
      </c>
      <c r="AI61" s="64">
        <f t="shared" si="87"/>
        <v>20.585901324965235</v>
      </c>
      <c r="AJ61" s="63">
        <f>SUM([2]gtra!J$395)</f>
        <v>575663430749</v>
      </c>
      <c r="AK61" s="64">
        <f t="shared" si="35"/>
        <v>14.216152949444163</v>
      </c>
      <c r="AL61" s="63">
        <f t="shared" si="36"/>
        <v>446409264514</v>
      </c>
      <c r="AM61" s="64">
        <f t="shared" si="37"/>
        <v>11.024188863487097</v>
      </c>
      <c r="AN61" s="63">
        <f>SUM([2]gtra!N$395)</f>
        <v>1022072695263</v>
      </c>
      <c r="AO61" s="65">
        <f t="shared" si="38"/>
        <v>25.240341812931259</v>
      </c>
      <c r="AP61" s="83">
        <f t="shared" si="96"/>
        <v>4326359660253</v>
      </c>
      <c r="AQ61" s="63">
        <f t="shared" si="96"/>
        <v>-200000000000</v>
      </c>
      <c r="AR61" s="63">
        <f t="shared" si="97"/>
        <v>4126359660253</v>
      </c>
      <c r="AS61" s="64">
        <f t="shared" si="88"/>
        <v>16.112964626954401</v>
      </c>
      <c r="AT61" s="63">
        <f t="shared" si="98"/>
        <v>585285506247</v>
      </c>
      <c r="AU61" s="64">
        <f t="shared" si="61"/>
        <v>14.184064270614606</v>
      </c>
      <c r="AV61" s="63">
        <f t="shared" si="62"/>
        <v>454880736498</v>
      </c>
      <c r="AW61" s="64">
        <f t="shared" si="63"/>
        <v>11.023778195575657</v>
      </c>
      <c r="AX61" s="63">
        <f t="shared" si="99"/>
        <v>1040166242745</v>
      </c>
      <c r="AY61" s="65">
        <f t="shared" si="12"/>
        <v>25.207842466190261</v>
      </c>
      <c r="AZ61" s="83">
        <f>SUM([2]gtra!D$1376)</f>
        <v>21630165650</v>
      </c>
      <c r="BA61" s="63">
        <f>SUM([2]gtra!E$1376)</f>
        <v>0</v>
      </c>
      <c r="BB61" s="63">
        <f t="shared" si="100"/>
        <v>21630165650</v>
      </c>
      <c r="BC61" s="65">
        <f t="shared" si="70"/>
        <v>0</v>
      </c>
      <c r="BD61" s="83">
        <f t="shared" si="101"/>
        <v>4347989825903</v>
      </c>
      <c r="BE61" s="63">
        <f t="shared" si="101"/>
        <v>-200000000000</v>
      </c>
      <c r="BF61" s="63">
        <f t="shared" si="102"/>
        <v>4147989825903</v>
      </c>
      <c r="BG61" s="64">
        <f t="shared" si="89"/>
        <v>16.054069301889317</v>
      </c>
      <c r="BH61" s="63">
        <f t="shared" si="103"/>
        <v>585285506247</v>
      </c>
      <c r="BI61" s="64">
        <f t="shared" si="17"/>
        <v>14.110099851066673</v>
      </c>
      <c r="BJ61" s="63">
        <f t="shared" si="18"/>
        <v>454880736498</v>
      </c>
      <c r="BK61" s="64">
        <f t="shared" si="19"/>
        <v>10.966293447910624</v>
      </c>
      <c r="BL61" s="63">
        <f t="shared" si="104"/>
        <v>1040166242745</v>
      </c>
      <c r="BM61" s="64">
        <f t="shared" si="21"/>
        <v>25.076393298977301</v>
      </c>
      <c r="BN61" s="66">
        <f t="shared" si="105"/>
        <v>3107823583158</v>
      </c>
      <c r="BO61" s="200"/>
    </row>
    <row r="62" spans="1:67" x14ac:dyDescent="0.25">
      <c r="A62" s="92" t="s">
        <v>367</v>
      </c>
      <c r="B62" s="83">
        <f>SUM([2]geru!D$9)</f>
        <v>11273502438</v>
      </c>
      <c r="C62" s="63">
        <f>SUM([2]geru!E$9)</f>
        <v>0</v>
      </c>
      <c r="D62" s="63">
        <f t="shared" si="92"/>
        <v>11273502438</v>
      </c>
      <c r="E62" s="64">
        <f t="shared" si="84"/>
        <v>0.31887996212406861</v>
      </c>
      <c r="F62" s="63">
        <f>SUM([2]geru!J$9)</f>
        <v>1573446202</v>
      </c>
      <c r="G62" s="64">
        <f t="shared" si="23"/>
        <v>13.957030751120683</v>
      </c>
      <c r="H62" s="63">
        <f t="shared" si="24"/>
        <v>1733034361</v>
      </c>
      <c r="I62" s="64">
        <f t="shared" si="25"/>
        <v>15.372634818070368</v>
      </c>
      <c r="J62" s="63">
        <f>SUM([2]geru!N$9)</f>
        <v>3306480563</v>
      </c>
      <c r="K62" s="65">
        <f t="shared" si="26"/>
        <v>29.329665569191054</v>
      </c>
      <c r="L62" s="83">
        <f>SUM([2]geru!D$190)</f>
        <v>0</v>
      </c>
      <c r="M62" s="63">
        <f>SUM([2]geru!E$190)</f>
        <v>0</v>
      </c>
      <c r="N62" s="63">
        <f t="shared" si="93"/>
        <v>0</v>
      </c>
      <c r="O62" s="64">
        <f t="shared" si="85"/>
        <v>0</v>
      </c>
      <c r="P62" s="63">
        <f>SUM([2]geru!J$190)</f>
        <v>0</v>
      </c>
      <c r="Q62" s="64">
        <f t="shared" si="27"/>
        <v>0</v>
      </c>
      <c r="R62" s="63">
        <f t="shared" si="28"/>
        <v>0</v>
      </c>
      <c r="S62" s="64">
        <f t="shared" si="29"/>
        <v>0</v>
      </c>
      <c r="T62" s="63">
        <f>SUM([2]geru!N$190)</f>
        <v>0</v>
      </c>
      <c r="U62" s="65">
        <f t="shared" si="30"/>
        <v>0</v>
      </c>
      <c r="V62" s="83">
        <f>SUM([2]geru!D$375)</f>
        <v>0</v>
      </c>
      <c r="W62" s="63">
        <f>SUM([2]geru!E$375)</f>
        <v>0</v>
      </c>
      <c r="X62" s="63">
        <f t="shared" si="94"/>
        <v>0</v>
      </c>
      <c r="Y62" s="64">
        <f t="shared" si="86"/>
        <v>0</v>
      </c>
      <c r="Z62" s="63">
        <f>SUM([2]geru!J$375)</f>
        <v>0</v>
      </c>
      <c r="AA62" s="64">
        <f t="shared" si="31"/>
        <v>0</v>
      </c>
      <c r="AB62" s="63">
        <f t="shared" si="32"/>
        <v>0</v>
      </c>
      <c r="AC62" s="64">
        <f t="shared" si="33"/>
        <v>0</v>
      </c>
      <c r="AD62" s="63">
        <f>SUM([2]geru!N$375)</f>
        <v>0</v>
      </c>
      <c r="AE62" s="65">
        <f t="shared" si="34"/>
        <v>0</v>
      </c>
      <c r="AF62" s="83">
        <f>SUM([2]geru!D$395)</f>
        <v>194259042066</v>
      </c>
      <c r="AG62" s="63">
        <f>SUM([2]geru!E$395)</f>
        <v>0</v>
      </c>
      <c r="AH62" s="63">
        <f t="shared" si="95"/>
        <v>194259042066</v>
      </c>
      <c r="AI62" s="64">
        <f t="shared" si="87"/>
        <v>0.98756246553037308</v>
      </c>
      <c r="AJ62" s="63">
        <f>SUM([2]geru!J$395)</f>
        <v>20054882680</v>
      </c>
      <c r="AK62" s="64">
        <f t="shared" si="35"/>
        <v>10.323783370241424</v>
      </c>
      <c r="AL62" s="63">
        <f t="shared" si="36"/>
        <v>169436807874</v>
      </c>
      <c r="AM62" s="64">
        <f t="shared" si="37"/>
        <v>87.222095853038041</v>
      </c>
      <c r="AN62" s="63">
        <f>SUM([2]geru!N$395)</f>
        <v>189491690554</v>
      </c>
      <c r="AO62" s="65">
        <f t="shared" si="38"/>
        <v>97.545879223279456</v>
      </c>
      <c r="AP62" s="83">
        <f t="shared" si="96"/>
        <v>205532544504</v>
      </c>
      <c r="AQ62" s="63">
        <f t="shared" si="96"/>
        <v>0</v>
      </c>
      <c r="AR62" s="63">
        <f t="shared" si="97"/>
        <v>205532544504</v>
      </c>
      <c r="AS62" s="64">
        <f t="shared" si="88"/>
        <v>0.80258118340509121</v>
      </c>
      <c r="AT62" s="63">
        <f t="shared" si="98"/>
        <v>21628328882</v>
      </c>
      <c r="AU62" s="64">
        <f t="shared" si="61"/>
        <v>10.523067738101728</v>
      </c>
      <c r="AV62" s="63">
        <f t="shared" si="62"/>
        <v>171169842235</v>
      </c>
      <c r="AW62" s="64">
        <f t="shared" si="63"/>
        <v>83.281138103006725</v>
      </c>
      <c r="AX62" s="63">
        <f t="shared" si="99"/>
        <v>192798171117</v>
      </c>
      <c r="AY62" s="65">
        <f t="shared" si="12"/>
        <v>93.804205841108455</v>
      </c>
      <c r="AZ62" s="83">
        <f>SUM([2]geru!D$1376)</f>
        <v>0</v>
      </c>
      <c r="BA62" s="63">
        <f>SUM([2]geru!E$1376)</f>
        <v>0</v>
      </c>
      <c r="BB62" s="63">
        <f t="shared" si="100"/>
        <v>0</v>
      </c>
      <c r="BC62" s="65">
        <f t="shared" si="70"/>
        <v>0</v>
      </c>
      <c r="BD62" s="83">
        <f t="shared" si="101"/>
        <v>205532544504</v>
      </c>
      <c r="BE62" s="63">
        <f t="shared" si="101"/>
        <v>0</v>
      </c>
      <c r="BF62" s="63">
        <f t="shared" si="102"/>
        <v>205532544504</v>
      </c>
      <c r="BG62" s="64">
        <f t="shared" si="89"/>
        <v>0.7954777739944312</v>
      </c>
      <c r="BH62" s="63">
        <f t="shared" si="103"/>
        <v>21628328882</v>
      </c>
      <c r="BI62" s="64">
        <f t="shared" si="17"/>
        <v>10.523067738101728</v>
      </c>
      <c r="BJ62" s="63">
        <f t="shared" si="18"/>
        <v>171169842235</v>
      </c>
      <c r="BK62" s="64">
        <f t="shared" si="19"/>
        <v>83.281138103006725</v>
      </c>
      <c r="BL62" s="63">
        <f t="shared" si="104"/>
        <v>192798171117</v>
      </c>
      <c r="BM62" s="64">
        <f t="shared" si="21"/>
        <v>93.804205841108455</v>
      </c>
      <c r="BN62" s="66">
        <f t="shared" si="105"/>
        <v>12734373387</v>
      </c>
      <c r="BO62" s="200"/>
    </row>
    <row r="63" spans="1:67" x14ac:dyDescent="0.25">
      <c r="A63" s="92" t="s">
        <v>368</v>
      </c>
      <c r="B63" s="83">
        <f>SUM([2]gagu!D$9)</f>
        <v>13764983120</v>
      </c>
      <c r="C63" s="63">
        <f>SUM([2]gagu!E$9)</f>
        <v>0</v>
      </c>
      <c r="D63" s="63">
        <f t="shared" si="92"/>
        <v>13764983120</v>
      </c>
      <c r="E63" s="64">
        <f t="shared" si="84"/>
        <v>0.38935347023553318</v>
      </c>
      <c r="F63" s="63">
        <f>SUM([2]gagu!J$9)</f>
        <v>4523714625</v>
      </c>
      <c r="G63" s="64">
        <f t="shared" si="23"/>
        <v>32.863931510582198</v>
      </c>
      <c r="H63" s="63">
        <f t="shared" si="24"/>
        <v>2111763674</v>
      </c>
      <c r="I63" s="64">
        <f t="shared" si="25"/>
        <v>15.341563847845824</v>
      </c>
      <c r="J63" s="63">
        <f>SUM([2]gagu!N$9)</f>
        <v>6635478299</v>
      </c>
      <c r="K63" s="65">
        <f t="shared" si="26"/>
        <v>48.205495358428017</v>
      </c>
      <c r="L63" s="83">
        <f>SUM([2]gagu!D$190)</f>
        <v>139693844099</v>
      </c>
      <c r="M63" s="63">
        <f>SUM([2]gagu!E$190)</f>
        <v>0</v>
      </c>
      <c r="N63" s="63">
        <f t="shared" si="93"/>
        <v>139693844099</v>
      </c>
      <c r="O63" s="64">
        <f t="shared" si="85"/>
        <v>8.9896669919666792</v>
      </c>
      <c r="P63" s="63">
        <f>SUM([2]gagu!J$190)</f>
        <v>25745890923</v>
      </c>
      <c r="Q63" s="64">
        <f t="shared" si="27"/>
        <v>18.430225819223701</v>
      </c>
      <c r="R63" s="63">
        <f t="shared" si="28"/>
        <v>25549291629</v>
      </c>
      <c r="S63" s="64">
        <f t="shared" si="29"/>
        <v>18.289489987041524</v>
      </c>
      <c r="T63" s="63">
        <f>SUM([2]gagu!N$190)</f>
        <v>51295182552</v>
      </c>
      <c r="U63" s="65">
        <f t="shared" si="30"/>
        <v>36.719715806265221</v>
      </c>
      <c r="V63" s="83">
        <f>SUM([2]gagu!D$375)</f>
        <v>0</v>
      </c>
      <c r="W63" s="63">
        <f>SUM([2]gagu!E$375)</f>
        <v>0</v>
      </c>
      <c r="X63" s="63">
        <f t="shared" si="94"/>
        <v>0</v>
      </c>
      <c r="Y63" s="64">
        <f t="shared" si="86"/>
        <v>0</v>
      </c>
      <c r="Z63" s="63">
        <f>SUM([2]gagu!J$375)</f>
        <v>0</v>
      </c>
      <c r="AA63" s="64">
        <f t="shared" si="31"/>
        <v>0</v>
      </c>
      <c r="AB63" s="63">
        <f t="shared" si="32"/>
        <v>0</v>
      </c>
      <c r="AC63" s="64">
        <f t="shared" si="33"/>
        <v>0</v>
      </c>
      <c r="AD63" s="63">
        <f>SUM([2]gagu!N$375)</f>
        <v>0</v>
      </c>
      <c r="AE63" s="65">
        <f t="shared" si="34"/>
        <v>0</v>
      </c>
      <c r="AF63" s="83">
        <f>SUM([2]gagu!D$395)</f>
        <v>0</v>
      </c>
      <c r="AG63" s="63">
        <f>SUM([2]gagu!E$395)</f>
        <v>0</v>
      </c>
      <c r="AH63" s="63">
        <f t="shared" si="95"/>
        <v>0</v>
      </c>
      <c r="AI63" s="64">
        <f t="shared" si="87"/>
        <v>0</v>
      </c>
      <c r="AJ63" s="63">
        <f>SUM([2]gagu!J$395)</f>
        <v>0</v>
      </c>
      <c r="AK63" s="64">
        <f t="shared" si="35"/>
        <v>0</v>
      </c>
      <c r="AL63" s="63">
        <f t="shared" si="36"/>
        <v>0</v>
      </c>
      <c r="AM63" s="64">
        <f t="shared" si="37"/>
        <v>0</v>
      </c>
      <c r="AN63" s="63">
        <f>SUM([2]gagu!N$395)</f>
        <v>0</v>
      </c>
      <c r="AO63" s="65">
        <f t="shared" si="38"/>
        <v>0</v>
      </c>
      <c r="AP63" s="83">
        <f t="shared" si="96"/>
        <v>153458827219</v>
      </c>
      <c r="AQ63" s="63">
        <f t="shared" si="96"/>
        <v>0</v>
      </c>
      <c r="AR63" s="63">
        <f t="shared" si="97"/>
        <v>153458827219</v>
      </c>
      <c r="AS63" s="64">
        <f t="shared" si="88"/>
        <v>0.59923924676067775</v>
      </c>
      <c r="AT63" s="63">
        <f t="shared" si="98"/>
        <v>30269605548</v>
      </c>
      <c r="AU63" s="64">
        <f t="shared" si="61"/>
        <v>19.724903478378902</v>
      </c>
      <c r="AV63" s="63">
        <f t="shared" si="62"/>
        <v>27661055303</v>
      </c>
      <c r="AW63" s="64">
        <f t="shared" si="63"/>
        <v>18.025066269746155</v>
      </c>
      <c r="AX63" s="63">
        <f t="shared" si="99"/>
        <v>57930660851</v>
      </c>
      <c r="AY63" s="65">
        <f t="shared" si="12"/>
        <v>37.749969748125054</v>
      </c>
      <c r="AZ63" s="83">
        <f>SUM([2]gagu!D$1376)</f>
        <v>0</v>
      </c>
      <c r="BA63" s="63">
        <f>SUM([2]gagu!E$1376)</f>
        <v>0</v>
      </c>
      <c r="BB63" s="63">
        <f t="shared" si="100"/>
        <v>0</v>
      </c>
      <c r="BC63" s="65">
        <f t="shared" si="70"/>
        <v>0</v>
      </c>
      <c r="BD63" s="83">
        <f t="shared" si="101"/>
        <v>153458827219</v>
      </c>
      <c r="BE63" s="63">
        <f t="shared" si="101"/>
        <v>0</v>
      </c>
      <c r="BF63" s="63">
        <f t="shared" si="102"/>
        <v>153458827219</v>
      </c>
      <c r="BG63" s="64">
        <f t="shared" si="89"/>
        <v>0.59393555687522959</v>
      </c>
      <c r="BH63" s="63">
        <f t="shared" si="103"/>
        <v>30269605548</v>
      </c>
      <c r="BI63" s="64">
        <f t="shared" si="17"/>
        <v>19.724903478378902</v>
      </c>
      <c r="BJ63" s="63">
        <f t="shared" si="18"/>
        <v>27661055303</v>
      </c>
      <c r="BK63" s="64">
        <f t="shared" si="19"/>
        <v>18.025066269746155</v>
      </c>
      <c r="BL63" s="63">
        <f t="shared" si="104"/>
        <v>57930660851</v>
      </c>
      <c r="BM63" s="64">
        <f t="shared" si="21"/>
        <v>37.749969748125054</v>
      </c>
      <c r="BN63" s="66">
        <f t="shared" si="105"/>
        <v>95528166368</v>
      </c>
      <c r="BO63" s="200"/>
    </row>
    <row r="64" spans="1:67" ht="16.5" thickBot="1" x14ac:dyDescent="0.3">
      <c r="A64" s="107" t="s">
        <v>369</v>
      </c>
      <c r="B64" s="102">
        <f>SUM([2]geab!D$9)</f>
        <v>938702829000</v>
      </c>
      <c r="C64" s="67">
        <f>SUM([2]geab!E$9)</f>
        <v>0</v>
      </c>
      <c r="D64" s="67">
        <f t="shared" si="92"/>
        <v>938702829000</v>
      </c>
      <c r="E64" s="68">
        <f t="shared" si="84"/>
        <v>26.551954390704857</v>
      </c>
      <c r="F64" s="67">
        <f>SUM([2]geab!J$9)</f>
        <v>190231000946</v>
      </c>
      <c r="G64" s="68">
        <f t="shared" si="23"/>
        <v>20.265306023276082</v>
      </c>
      <c r="H64" s="67">
        <f t="shared" si="24"/>
        <v>161944293393</v>
      </c>
      <c r="I64" s="68">
        <f t="shared" si="25"/>
        <v>17.25192344051197</v>
      </c>
      <c r="J64" s="67">
        <f>SUM([2]geab!N$9)</f>
        <v>352175294339</v>
      </c>
      <c r="K64" s="69">
        <f t="shared" si="26"/>
        <v>37.517229463788055</v>
      </c>
      <c r="L64" s="102">
        <f>SUM([2]geab!D$190)</f>
        <v>349170822000</v>
      </c>
      <c r="M64" s="67">
        <f>SUM([2]geab!E$190)</f>
        <v>0</v>
      </c>
      <c r="N64" s="67">
        <f t="shared" si="93"/>
        <v>349170822000</v>
      </c>
      <c r="O64" s="68">
        <f t="shared" si="85"/>
        <v>22.47006253809392</v>
      </c>
      <c r="P64" s="67">
        <f>SUM([2]geab!J$190)</f>
        <v>82318032071</v>
      </c>
      <c r="Q64" s="68">
        <f t="shared" si="27"/>
        <v>23.575289481375965</v>
      </c>
      <c r="R64" s="67">
        <f t="shared" si="28"/>
        <v>212799140038</v>
      </c>
      <c r="S64" s="68">
        <f t="shared" si="29"/>
        <v>60.944135829883287</v>
      </c>
      <c r="T64" s="67">
        <f>SUM([2]geab!N$190)</f>
        <v>295117172109</v>
      </c>
      <c r="U64" s="69">
        <f t="shared" si="30"/>
        <v>84.519425311259255</v>
      </c>
      <c r="V64" s="102">
        <f>SUM([2]geab!D$375)</f>
        <v>53482395000</v>
      </c>
      <c r="W64" s="67">
        <f>SUM([2]geab!E$375)</f>
        <v>0</v>
      </c>
      <c r="X64" s="67">
        <f t="shared" si="94"/>
        <v>53482395000</v>
      </c>
      <c r="Y64" s="68">
        <f t="shared" si="86"/>
        <v>6.2986982590512222</v>
      </c>
      <c r="Z64" s="67">
        <f>SUM([2]geab!J$375)</f>
        <v>15995714127</v>
      </c>
      <c r="AA64" s="68">
        <f t="shared" si="31"/>
        <v>29.908372889807943</v>
      </c>
      <c r="AB64" s="67">
        <f t="shared" si="32"/>
        <v>28811745713</v>
      </c>
      <c r="AC64" s="68">
        <f t="shared" si="33"/>
        <v>53.871457538504032</v>
      </c>
      <c r="AD64" s="67">
        <f>SUM([2]geab!N$375)</f>
        <v>44807459840</v>
      </c>
      <c r="AE64" s="69">
        <f t="shared" si="34"/>
        <v>83.779830428311968</v>
      </c>
      <c r="AF64" s="102">
        <f>SUM([2]geab!D$395)</f>
        <v>910660494000</v>
      </c>
      <c r="AG64" s="67">
        <f>SUM([2]geab!E$395)</f>
        <v>0</v>
      </c>
      <c r="AH64" s="67">
        <f t="shared" si="95"/>
        <v>910660494000</v>
      </c>
      <c r="AI64" s="68">
        <f t="shared" si="87"/>
        <v>4.6295611939144461</v>
      </c>
      <c r="AJ64" s="67">
        <f>SUM([2]geab!J$395)</f>
        <v>65501125108</v>
      </c>
      <c r="AK64" s="68">
        <f t="shared" si="35"/>
        <v>7.1927052441126325</v>
      </c>
      <c r="AL64" s="67">
        <f t="shared" si="36"/>
        <v>427301867006</v>
      </c>
      <c r="AM64" s="68">
        <f t="shared" si="37"/>
        <v>46.922192169456295</v>
      </c>
      <c r="AN64" s="67">
        <f>SUM([2]geab!N$395)</f>
        <v>492802992114</v>
      </c>
      <c r="AO64" s="69">
        <f t="shared" si="38"/>
        <v>54.114897413568933</v>
      </c>
      <c r="AP64" s="102">
        <f t="shared" si="96"/>
        <v>2252016540000</v>
      </c>
      <c r="AQ64" s="67">
        <f t="shared" si="96"/>
        <v>0</v>
      </c>
      <c r="AR64" s="67">
        <f t="shared" si="97"/>
        <v>2252016540000</v>
      </c>
      <c r="AS64" s="68">
        <f t="shared" si="88"/>
        <v>8.7938681637148886</v>
      </c>
      <c r="AT64" s="67">
        <f t="shared" si="98"/>
        <v>354045872252</v>
      </c>
      <c r="AU64" s="68">
        <f t="shared" si="61"/>
        <v>15.721282058256996</v>
      </c>
      <c r="AV64" s="67">
        <f t="shared" si="62"/>
        <v>830857046150</v>
      </c>
      <c r="AW64" s="68">
        <f t="shared" si="63"/>
        <v>36.893914027380987</v>
      </c>
      <c r="AX64" s="67">
        <f t="shared" si="99"/>
        <v>1184902918402</v>
      </c>
      <c r="AY64" s="69">
        <f t="shared" si="12"/>
        <v>52.615196085637983</v>
      </c>
      <c r="AZ64" s="102">
        <f>SUM([2]geab!D$1376)</f>
        <v>145995300000</v>
      </c>
      <c r="BA64" s="67">
        <f>SUM([2]geab!E$1376)</f>
        <v>0</v>
      </c>
      <c r="BB64" s="67">
        <f t="shared" si="100"/>
        <v>145995300000</v>
      </c>
      <c r="BC64" s="69">
        <f t="shared" ref="BC64:BC89" si="106">IF(OR(BB64=0,BB$93=0),0,(BB64/BB$93)*100)</f>
        <v>0</v>
      </c>
      <c r="BD64" s="102">
        <f t="shared" si="101"/>
        <v>2398011840000</v>
      </c>
      <c r="BE64" s="67">
        <f t="shared" si="101"/>
        <v>0</v>
      </c>
      <c r="BF64" s="67">
        <f t="shared" si="102"/>
        <v>2398011840000</v>
      </c>
      <c r="BG64" s="68">
        <f t="shared" si="89"/>
        <v>9.2810855093479638</v>
      </c>
      <c r="BH64" s="67">
        <f t="shared" si="103"/>
        <v>354045872252</v>
      </c>
      <c r="BI64" s="68">
        <f t="shared" si="17"/>
        <v>14.764141959032195</v>
      </c>
      <c r="BJ64" s="67">
        <f t="shared" si="18"/>
        <v>830857046150</v>
      </c>
      <c r="BK64" s="68">
        <f t="shared" si="19"/>
        <v>34.647745782189297</v>
      </c>
      <c r="BL64" s="67">
        <f t="shared" si="104"/>
        <v>1184902918402</v>
      </c>
      <c r="BM64" s="68">
        <f t="shared" si="21"/>
        <v>49.411887741221491</v>
      </c>
      <c r="BN64" s="73">
        <f t="shared" si="105"/>
        <v>1213108921598</v>
      </c>
      <c r="BO64" s="200"/>
    </row>
    <row r="65" spans="1:67" ht="16.5" thickBot="1" x14ac:dyDescent="0.3">
      <c r="A65" s="114" t="s">
        <v>370</v>
      </c>
      <c r="B65" s="106">
        <f>SUM(B58:B64)</f>
        <v>1067125454042</v>
      </c>
      <c r="C65" s="57">
        <f>SUM(C58:C64)</f>
        <v>0</v>
      </c>
      <c r="D65" s="57">
        <f>SUM(D58:D64)</f>
        <v>1067125454042</v>
      </c>
      <c r="E65" s="58">
        <f t="shared" si="84"/>
        <v>30.184490244977624</v>
      </c>
      <c r="F65" s="57">
        <f>SUM(F58:F64)</f>
        <v>210249679509</v>
      </c>
      <c r="G65" s="58">
        <f t="shared" si="23"/>
        <v>19.702433178088636</v>
      </c>
      <c r="H65" s="57">
        <f>SUM(H58:H64)</f>
        <v>178966577762</v>
      </c>
      <c r="I65" s="58">
        <f t="shared" si="25"/>
        <v>16.770903278908779</v>
      </c>
      <c r="J65" s="57">
        <f>SUM(J58:J64)</f>
        <v>389216257271</v>
      </c>
      <c r="K65" s="70">
        <f t="shared" si="26"/>
        <v>36.473336456997416</v>
      </c>
      <c r="L65" s="106">
        <f>SUM(L58:L64)</f>
        <v>554427918099</v>
      </c>
      <c r="M65" s="57">
        <f>SUM(M58:M64)</f>
        <v>0</v>
      </c>
      <c r="N65" s="57">
        <f>SUM(N58:N64)</f>
        <v>554427918099</v>
      </c>
      <c r="O65" s="58">
        <f t="shared" si="85"/>
        <v>35.678897569939977</v>
      </c>
      <c r="P65" s="57">
        <f>SUM(P58:P64)</f>
        <v>117528497688</v>
      </c>
      <c r="Q65" s="58">
        <f t="shared" si="27"/>
        <v>21.198156487317043</v>
      </c>
      <c r="R65" s="57">
        <f>SUM(R58:R64)</f>
        <v>254384044220</v>
      </c>
      <c r="S65" s="58">
        <f t="shared" si="29"/>
        <v>45.88225735316896</v>
      </c>
      <c r="T65" s="57">
        <f>SUM(T58:T64)</f>
        <v>371912541908</v>
      </c>
      <c r="U65" s="70">
        <f t="shared" si="30"/>
        <v>67.080413840486003</v>
      </c>
      <c r="V65" s="106">
        <f>SUM(V58:V64)</f>
        <v>53482395000</v>
      </c>
      <c r="W65" s="57">
        <f>SUM(W58:W64)</f>
        <v>0</v>
      </c>
      <c r="X65" s="57">
        <f>SUM(X58:X64)</f>
        <v>53482395000</v>
      </c>
      <c r="Y65" s="58">
        <f t="shared" si="86"/>
        <v>6.2986982590512222</v>
      </c>
      <c r="Z65" s="57">
        <f>SUM(Z58:Z64)</f>
        <v>15995714127</v>
      </c>
      <c r="AA65" s="58">
        <f t="shared" si="31"/>
        <v>29.908372889807943</v>
      </c>
      <c r="AB65" s="57">
        <f>SUM(AB58:AB64)</f>
        <v>28811745713</v>
      </c>
      <c r="AC65" s="58">
        <f t="shared" si="33"/>
        <v>53.871457538504032</v>
      </c>
      <c r="AD65" s="57">
        <f>SUM(AD58:AD64)</f>
        <v>44807459840</v>
      </c>
      <c r="AE65" s="70">
        <f t="shared" si="34"/>
        <v>83.779830428311968</v>
      </c>
      <c r="AF65" s="106">
        <f>SUM(AF58:AF64)</f>
        <v>5469105195188</v>
      </c>
      <c r="AG65" s="57">
        <f>SUM(AG58:AG64)</f>
        <v>-200000000000</v>
      </c>
      <c r="AH65" s="57">
        <f>SUM(AH58:AH64)</f>
        <v>5269105195188</v>
      </c>
      <c r="AI65" s="58">
        <f t="shared" si="87"/>
        <v>26.786760926839293</v>
      </c>
      <c r="AJ65" s="57">
        <f>SUM(AJ58:AJ64)</f>
        <v>687937747472</v>
      </c>
      <c r="AK65" s="58">
        <f t="shared" si="35"/>
        <v>13.056064018237059</v>
      </c>
      <c r="AL65" s="57">
        <f>SUM(AL58:AL64)</f>
        <v>1051068837949</v>
      </c>
      <c r="AM65" s="58">
        <f t="shared" si="37"/>
        <v>19.947767201704124</v>
      </c>
      <c r="AN65" s="57">
        <f>SUM(AN58:AN64)</f>
        <v>1739006585421</v>
      </c>
      <c r="AO65" s="70">
        <f t="shared" si="38"/>
        <v>33.003831219941183</v>
      </c>
      <c r="AP65" s="106">
        <f>SUM(AP58:AP64)</f>
        <v>7144140962329</v>
      </c>
      <c r="AQ65" s="57">
        <f>SUM(AQ58:AQ64)</f>
        <v>-200000000000</v>
      </c>
      <c r="AR65" s="57">
        <f>SUM(AR58:AR64)</f>
        <v>6944140962329</v>
      </c>
      <c r="AS65" s="58">
        <f t="shared" si="88"/>
        <v>27.116079765992069</v>
      </c>
      <c r="AT65" s="57">
        <f>SUM(AT58:AT64)</f>
        <v>1031711638796</v>
      </c>
      <c r="AU65" s="58">
        <f t="shared" si="61"/>
        <v>14.857296883702279</v>
      </c>
      <c r="AV65" s="57">
        <f>SUM(AV58:AV64)</f>
        <v>1513231205644</v>
      </c>
      <c r="AW65" s="58">
        <f t="shared" si="63"/>
        <v>21.791481680067687</v>
      </c>
      <c r="AX65" s="57">
        <f>SUM(AX58:AX64)</f>
        <v>2544942844440</v>
      </c>
      <c r="AY65" s="70">
        <f t="shared" si="12"/>
        <v>36.648778563769966</v>
      </c>
      <c r="AZ65" s="106">
        <f>SUM(AZ58:AZ64)</f>
        <v>170742178650</v>
      </c>
      <c r="BA65" s="57">
        <f>SUM(BA58:BA64)</f>
        <v>0</v>
      </c>
      <c r="BB65" s="57">
        <f>SUM(BB58:BB64)</f>
        <v>170742178650</v>
      </c>
      <c r="BC65" s="70">
        <f t="shared" si="106"/>
        <v>0</v>
      </c>
      <c r="BD65" s="106">
        <f>SUM(BD58:BD64)</f>
        <v>7314883140979</v>
      </c>
      <c r="BE65" s="57">
        <f>SUM(BE58:BE64)</f>
        <v>-200000000000</v>
      </c>
      <c r="BF65" s="57">
        <f>SUM(BF58:BF64)</f>
        <v>7114883140979</v>
      </c>
      <c r="BG65" s="58">
        <f t="shared" si="89"/>
        <v>27.536911085661831</v>
      </c>
      <c r="BH65" s="57">
        <f>SUM(BH58:BH64)</f>
        <v>1031711638796</v>
      </c>
      <c r="BI65" s="58">
        <f t="shared" si="17"/>
        <v>14.500753116431897</v>
      </c>
      <c r="BJ65" s="57">
        <f>SUM(BJ58:BJ64)</f>
        <v>1513231205644</v>
      </c>
      <c r="BK65" s="58">
        <f t="shared" si="19"/>
        <v>21.268532113034553</v>
      </c>
      <c r="BL65" s="57">
        <f>SUM(BL58:BL64)</f>
        <v>2544942844440</v>
      </c>
      <c r="BM65" s="58">
        <f t="shared" si="21"/>
        <v>35.769285229466448</v>
      </c>
      <c r="BN65" s="59">
        <f t="shared" ref="BN65:BN87" si="107">SUM(BF65-BL65)</f>
        <v>4569940296539</v>
      </c>
      <c r="BO65" s="200"/>
    </row>
    <row r="66" spans="1:67" x14ac:dyDescent="0.25">
      <c r="A66" s="108" t="s">
        <v>371</v>
      </c>
      <c r="B66" s="104">
        <f>SUM([6]vi!D$9)</f>
        <v>16304000000</v>
      </c>
      <c r="C66" s="60">
        <f>SUM([6]vi!E$9)</f>
        <v>0</v>
      </c>
      <c r="D66" s="60">
        <f t="shared" ref="D66:D87" si="108">SUM(B66:C66)</f>
        <v>16304000000</v>
      </c>
      <c r="E66" s="61">
        <f t="shared" si="84"/>
        <v>0.46117157742799558</v>
      </c>
      <c r="F66" s="60">
        <f>SUM([6]vi!J$9)</f>
        <v>4270550487</v>
      </c>
      <c r="G66" s="61">
        <f t="shared" si="23"/>
        <v>26.19326844332679</v>
      </c>
      <c r="H66" s="60">
        <f t="shared" ref="H66:H87" si="109">SUM(J66-F66)</f>
        <v>1431637272</v>
      </c>
      <c r="I66" s="61">
        <f t="shared" si="25"/>
        <v>8.7808959273797846</v>
      </c>
      <c r="J66" s="60">
        <f>SUM([6]vi!N$9)</f>
        <v>5702187759</v>
      </c>
      <c r="K66" s="71">
        <f t="shared" si="26"/>
        <v>34.974164370706575</v>
      </c>
      <c r="L66" s="104">
        <f>SUM([6]vi!D$190)</f>
        <v>64638000000</v>
      </c>
      <c r="M66" s="60">
        <f>SUM([6]vi!E$190)</f>
        <v>0</v>
      </c>
      <c r="N66" s="60">
        <f t="shared" ref="N66:N87" si="110">SUM(L66:M66)</f>
        <v>64638000000</v>
      </c>
      <c r="O66" s="61">
        <f t="shared" si="85"/>
        <v>4.1596256354355834</v>
      </c>
      <c r="P66" s="60">
        <f>SUM([6]vi!J$190)</f>
        <v>11442931980</v>
      </c>
      <c r="Q66" s="61">
        <f t="shared" si="27"/>
        <v>17.703103406664809</v>
      </c>
      <c r="R66" s="60">
        <f t="shared" ref="R66:R87" si="111">SUM(T66-P66)</f>
        <v>5645898918</v>
      </c>
      <c r="S66" s="61">
        <f t="shared" si="29"/>
        <v>8.7346435811751597</v>
      </c>
      <c r="T66" s="60">
        <f>SUM([6]vi!N$190)</f>
        <v>17088830898</v>
      </c>
      <c r="U66" s="71">
        <f t="shared" si="30"/>
        <v>26.437746987839972</v>
      </c>
      <c r="V66" s="104"/>
      <c r="W66" s="60"/>
      <c r="X66" s="60">
        <f t="shared" ref="X66:X87" si="112">SUM(V66:W66)</f>
        <v>0</v>
      </c>
      <c r="Y66" s="61">
        <f t="shared" si="86"/>
        <v>0</v>
      </c>
      <c r="Z66" s="60"/>
      <c r="AA66" s="61">
        <f t="shared" si="31"/>
        <v>0</v>
      </c>
      <c r="AB66" s="60">
        <f t="shared" ref="AB66:AB87" si="113">SUM(AD66-Z66)</f>
        <v>0</v>
      </c>
      <c r="AC66" s="61">
        <f t="shared" si="33"/>
        <v>0</v>
      </c>
      <c r="AD66" s="60"/>
      <c r="AE66" s="71">
        <f t="shared" si="34"/>
        <v>0</v>
      </c>
      <c r="AF66" s="104">
        <f>SUM([6]vi!D$395)</f>
        <v>678000000</v>
      </c>
      <c r="AG66" s="60">
        <f>SUM([6]vi!E$395)</f>
        <v>0</v>
      </c>
      <c r="AH66" s="60">
        <f t="shared" ref="AH66:AH87" si="114">SUM(AF66:AG66)</f>
        <v>678000000</v>
      </c>
      <c r="AI66" s="61">
        <f t="shared" si="87"/>
        <v>3.4467757305325628E-3</v>
      </c>
      <c r="AJ66" s="60">
        <f>SUM([6]vi!J$395)</f>
        <v>0</v>
      </c>
      <c r="AK66" s="61">
        <f t="shared" si="35"/>
        <v>0</v>
      </c>
      <c r="AL66" s="60">
        <f t="shared" ref="AL66:AL87" si="115">SUM(AN66-AJ66)</f>
        <v>678000000</v>
      </c>
      <c r="AM66" s="61">
        <f t="shared" si="37"/>
        <v>100</v>
      </c>
      <c r="AN66" s="60">
        <f>SUM([6]vi!N$395)</f>
        <v>678000000</v>
      </c>
      <c r="AO66" s="71">
        <f t="shared" si="38"/>
        <v>100</v>
      </c>
      <c r="AP66" s="104">
        <f t="shared" ref="AP66:AQ87" si="116">SUM(B66+L66+V66+AF66)</f>
        <v>81620000000</v>
      </c>
      <c r="AQ66" s="60">
        <f t="shared" si="116"/>
        <v>0</v>
      </c>
      <c r="AR66" s="60">
        <f t="shared" ref="AR66:AR87" si="117">SUM(AP66:AQ66)</f>
        <v>81620000000</v>
      </c>
      <c r="AS66" s="61">
        <f t="shared" si="88"/>
        <v>0.31871680637052924</v>
      </c>
      <c r="AT66" s="60">
        <f t="shared" ref="AT66:AT87" si="118">SUM(F66+P66+Z66+AJ66)</f>
        <v>15713482467</v>
      </c>
      <c r="AU66" s="61">
        <f t="shared" si="61"/>
        <v>19.252000082087722</v>
      </c>
      <c r="AV66" s="60">
        <f t="shared" ref="AV66:AV87" si="119">SUM(AX66-AT66)</f>
        <v>7755536190</v>
      </c>
      <c r="AW66" s="61">
        <f t="shared" si="63"/>
        <v>9.5020046434697374</v>
      </c>
      <c r="AX66" s="60">
        <f t="shared" ref="AX66:AX87" si="120">SUM(J66+T66+AD66+AN66)</f>
        <v>23469018657</v>
      </c>
      <c r="AY66" s="71">
        <f t="shared" si="12"/>
        <v>28.754004725557465</v>
      </c>
      <c r="AZ66" s="104">
        <f>SUM([6]vi!D$1376)</f>
        <v>6493000000</v>
      </c>
      <c r="BA66" s="60">
        <f>SUM([6]vi!E$1376)</f>
        <v>0</v>
      </c>
      <c r="BB66" s="60">
        <f t="shared" ref="BB66:BB87" si="121">SUM(AZ66:BA66)</f>
        <v>6493000000</v>
      </c>
      <c r="BC66" s="71">
        <f t="shared" si="106"/>
        <v>0</v>
      </c>
      <c r="BD66" s="104">
        <f t="shared" ref="BD66:BE87" si="122">SUM(AP66+AZ66)</f>
        <v>88113000000</v>
      </c>
      <c r="BE66" s="60">
        <f t="shared" si="122"/>
        <v>0</v>
      </c>
      <c r="BF66" s="60">
        <f t="shared" ref="BF66:BF87" si="123">SUM(BD66:BE66)</f>
        <v>88113000000</v>
      </c>
      <c r="BG66" s="61">
        <f t="shared" si="89"/>
        <v>0.3410259590232787</v>
      </c>
      <c r="BH66" s="60">
        <f t="shared" ref="BH66:BH87" si="124">SUM(AT66)</f>
        <v>15713482467</v>
      </c>
      <c r="BI66" s="61">
        <f t="shared" si="17"/>
        <v>17.833330458615642</v>
      </c>
      <c r="BJ66" s="60">
        <f t="shared" ref="BJ66:BJ87" si="125">SUM(BL66-BH66)</f>
        <v>7755536190</v>
      </c>
      <c r="BK66" s="61">
        <f t="shared" si="19"/>
        <v>8.8018069864832658</v>
      </c>
      <c r="BL66" s="60">
        <f t="shared" ref="BL66:BL87" si="126">SUM(AX66)</f>
        <v>23469018657</v>
      </c>
      <c r="BM66" s="61">
        <f t="shared" si="21"/>
        <v>26.635137445098906</v>
      </c>
      <c r="BN66" s="62">
        <f t="shared" si="107"/>
        <v>64643981343</v>
      </c>
      <c r="BO66" s="52"/>
    </row>
    <row r="67" spans="1:67" x14ac:dyDescent="0.25">
      <c r="A67" s="93" t="s">
        <v>372</v>
      </c>
      <c r="B67" s="83">
        <f>SUM([6]tn!D$9)</f>
        <v>21162000000</v>
      </c>
      <c r="C67" s="63">
        <f>SUM([6]tn!E$9)</f>
        <v>0</v>
      </c>
      <c r="D67" s="63">
        <f t="shared" si="108"/>
        <v>21162000000</v>
      </c>
      <c r="E67" s="64">
        <f t="shared" si="84"/>
        <v>0.59858396231177891</v>
      </c>
      <c r="F67" s="63">
        <f>SUM([6]tn!J$9)</f>
        <v>3699574503</v>
      </c>
      <c r="G67" s="64">
        <f t="shared" si="23"/>
        <v>17.482159072866459</v>
      </c>
      <c r="H67" s="63">
        <f t="shared" si="109"/>
        <v>6651991739</v>
      </c>
      <c r="I67" s="64">
        <f t="shared" si="25"/>
        <v>31.433662881580194</v>
      </c>
      <c r="J67" s="63">
        <f>SUM([6]tn!N$9)</f>
        <v>10351566242</v>
      </c>
      <c r="K67" s="65">
        <f t="shared" si="26"/>
        <v>48.915821954446649</v>
      </c>
      <c r="L67" s="83">
        <f>SUM([6]tn!D$190)</f>
        <v>85049000000</v>
      </c>
      <c r="M67" s="63">
        <f>SUM([6]tn!E$190)</f>
        <v>0</v>
      </c>
      <c r="N67" s="63">
        <f t="shared" si="110"/>
        <v>85049000000</v>
      </c>
      <c r="O67" s="64">
        <f t="shared" si="85"/>
        <v>5.4731272729379148</v>
      </c>
      <c r="P67" s="63">
        <f>SUM([6]tn!J$190)</f>
        <v>15528816200</v>
      </c>
      <c r="Q67" s="64">
        <f t="shared" si="27"/>
        <v>18.258669943209206</v>
      </c>
      <c r="R67" s="63">
        <f t="shared" si="111"/>
        <v>32312273408</v>
      </c>
      <c r="S67" s="64">
        <f t="shared" si="29"/>
        <v>37.99253772295971</v>
      </c>
      <c r="T67" s="63">
        <f>SUM([6]tn!N$190)</f>
        <v>47841089608</v>
      </c>
      <c r="U67" s="65">
        <f t="shared" si="30"/>
        <v>56.251207666168909</v>
      </c>
      <c r="V67" s="83"/>
      <c r="W67" s="63"/>
      <c r="X67" s="63">
        <f t="shared" si="112"/>
        <v>0</v>
      </c>
      <c r="Y67" s="64">
        <f t="shared" si="86"/>
        <v>0</v>
      </c>
      <c r="Z67" s="63"/>
      <c r="AA67" s="64">
        <f t="shared" si="31"/>
        <v>0</v>
      </c>
      <c r="AB67" s="63">
        <f t="shared" si="113"/>
        <v>0</v>
      </c>
      <c r="AC67" s="64">
        <f t="shared" si="33"/>
        <v>0</v>
      </c>
      <c r="AD67" s="63"/>
      <c r="AE67" s="65">
        <f t="shared" si="34"/>
        <v>0</v>
      </c>
      <c r="AF67" s="83">
        <f>SUM([6]tn!D$395)</f>
        <v>0</v>
      </c>
      <c r="AG67" s="63">
        <f>SUM([6]tn!E$395)</f>
        <v>0</v>
      </c>
      <c r="AH67" s="63">
        <f t="shared" si="114"/>
        <v>0</v>
      </c>
      <c r="AI67" s="64">
        <f t="shared" si="87"/>
        <v>0</v>
      </c>
      <c r="AJ67" s="63">
        <f>SUM([6]tn!J$395)</f>
        <v>0</v>
      </c>
      <c r="AK67" s="64">
        <f t="shared" si="35"/>
        <v>0</v>
      </c>
      <c r="AL67" s="63">
        <f t="shared" si="115"/>
        <v>0</v>
      </c>
      <c r="AM67" s="64">
        <f t="shared" si="37"/>
        <v>0</v>
      </c>
      <c r="AN67" s="63">
        <f>SUM([6]tn!N$395)</f>
        <v>0</v>
      </c>
      <c r="AO67" s="65">
        <f t="shared" si="38"/>
        <v>0</v>
      </c>
      <c r="AP67" s="83">
        <f t="shared" si="116"/>
        <v>106211000000</v>
      </c>
      <c r="AQ67" s="63">
        <f t="shared" si="116"/>
        <v>0</v>
      </c>
      <c r="AR67" s="63">
        <f t="shared" si="117"/>
        <v>106211000000</v>
      </c>
      <c r="AS67" s="64">
        <f t="shared" si="88"/>
        <v>0.41474186132590396</v>
      </c>
      <c r="AT67" s="63">
        <f t="shared" si="118"/>
        <v>19228390703</v>
      </c>
      <c r="AU67" s="64">
        <f t="shared" si="61"/>
        <v>18.103954113039141</v>
      </c>
      <c r="AV67" s="63">
        <f t="shared" si="119"/>
        <v>38964265147</v>
      </c>
      <c r="AW67" s="64">
        <f t="shared" si="63"/>
        <v>36.685715365640093</v>
      </c>
      <c r="AX67" s="63">
        <f t="shared" si="120"/>
        <v>58192655850</v>
      </c>
      <c r="AY67" s="65">
        <f t="shared" si="12"/>
        <v>54.789669478679237</v>
      </c>
      <c r="AZ67" s="83">
        <f>SUM([6]tn!D$1376)</f>
        <v>0</v>
      </c>
      <c r="BA67" s="63">
        <f>SUM([6]tn!E$1376)</f>
        <v>0</v>
      </c>
      <c r="BB67" s="63">
        <f t="shared" si="121"/>
        <v>0</v>
      </c>
      <c r="BC67" s="65">
        <f t="shared" si="106"/>
        <v>0</v>
      </c>
      <c r="BD67" s="83">
        <f t="shared" si="122"/>
        <v>106211000000</v>
      </c>
      <c r="BE67" s="63">
        <f t="shared" si="122"/>
        <v>0</v>
      </c>
      <c r="BF67" s="63">
        <f t="shared" si="123"/>
        <v>106211000000</v>
      </c>
      <c r="BG67" s="64">
        <f t="shared" si="89"/>
        <v>0.41107110339928793</v>
      </c>
      <c r="BH67" s="63">
        <f t="shared" si="124"/>
        <v>19228390703</v>
      </c>
      <c r="BI67" s="64">
        <f t="shared" si="17"/>
        <v>18.103954113039141</v>
      </c>
      <c r="BJ67" s="63">
        <f t="shared" si="125"/>
        <v>38964265147</v>
      </c>
      <c r="BK67" s="64">
        <f t="shared" si="19"/>
        <v>36.685715365640093</v>
      </c>
      <c r="BL67" s="63">
        <f t="shared" si="126"/>
        <v>58192655850</v>
      </c>
      <c r="BM67" s="64">
        <f t="shared" si="21"/>
        <v>54.789669478679237</v>
      </c>
      <c r="BN67" s="66">
        <f t="shared" si="107"/>
        <v>48018344150</v>
      </c>
      <c r="BO67" s="52"/>
    </row>
    <row r="68" spans="1:67" x14ac:dyDescent="0.25">
      <c r="A68" s="93" t="s">
        <v>373</v>
      </c>
      <c r="B68" s="83">
        <f>SUM([6]si!D$9)</f>
        <v>28882000000</v>
      </c>
      <c r="C68" s="63">
        <f>SUM([6]si!E$9)</f>
        <v>0</v>
      </c>
      <c r="D68" s="63">
        <f t="shared" si="108"/>
        <v>28882000000</v>
      </c>
      <c r="E68" s="64">
        <f t="shared" si="84"/>
        <v>0.81695028822837157</v>
      </c>
      <c r="F68" s="63">
        <f>SUM([6]si!J$9)</f>
        <v>4144584340</v>
      </c>
      <c r="G68" s="64">
        <f t="shared" si="23"/>
        <v>14.350060037393533</v>
      </c>
      <c r="H68" s="63">
        <f t="shared" si="109"/>
        <v>4409725688</v>
      </c>
      <c r="I68" s="64">
        <f t="shared" si="25"/>
        <v>15.268075922720033</v>
      </c>
      <c r="J68" s="63">
        <f>SUM([6]si!N$9)</f>
        <v>8554310028</v>
      </c>
      <c r="K68" s="65">
        <f t="shared" si="26"/>
        <v>29.618135960113566</v>
      </c>
      <c r="L68" s="83">
        <f>SUM([6]si!D$190)</f>
        <v>81613000000</v>
      </c>
      <c r="M68" s="63">
        <f>SUM([6]si!E$190)</f>
        <v>0</v>
      </c>
      <c r="N68" s="63">
        <f t="shared" si="110"/>
        <v>81613000000</v>
      </c>
      <c r="O68" s="64">
        <f t="shared" si="85"/>
        <v>5.2520116183174643</v>
      </c>
      <c r="P68" s="63">
        <f>SUM([6]si!J$190)</f>
        <v>15395929839</v>
      </c>
      <c r="Q68" s="64">
        <f t="shared" si="27"/>
        <v>18.864555694558465</v>
      </c>
      <c r="R68" s="63">
        <f t="shared" si="111"/>
        <v>15890062355</v>
      </c>
      <c r="S68" s="64">
        <f t="shared" si="29"/>
        <v>19.470013790695109</v>
      </c>
      <c r="T68" s="63">
        <f>SUM([6]si!N$190)</f>
        <v>31285992194</v>
      </c>
      <c r="U68" s="65">
        <f t="shared" si="30"/>
        <v>38.334569485253574</v>
      </c>
      <c r="V68" s="83"/>
      <c r="W68" s="63"/>
      <c r="X68" s="63">
        <f t="shared" si="112"/>
        <v>0</v>
      </c>
      <c r="Y68" s="64">
        <f t="shared" si="86"/>
        <v>0</v>
      </c>
      <c r="Z68" s="63"/>
      <c r="AA68" s="64">
        <f t="shared" si="31"/>
        <v>0</v>
      </c>
      <c r="AB68" s="63">
        <f t="shared" si="113"/>
        <v>0</v>
      </c>
      <c r="AC68" s="64">
        <f t="shared" si="33"/>
        <v>0</v>
      </c>
      <c r="AD68" s="63"/>
      <c r="AE68" s="65">
        <f t="shared" si="34"/>
        <v>0</v>
      </c>
      <c r="AF68" s="83">
        <f>SUM([6]si!D$395)</f>
        <v>0</v>
      </c>
      <c r="AG68" s="63">
        <f>SUM([6]si!E$395)</f>
        <v>0</v>
      </c>
      <c r="AH68" s="63">
        <f t="shared" si="114"/>
        <v>0</v>
      </c>
      <c r="AI68" s="64">
        <f t="shared" si="87"/>
        <v>0</v>
      </c>
      <c r="AJ68" s="63">
        <f>SUM([6]si!J$395)</f>
        <v>0</v>
      </c>
      <c r="AK68" s="64">
        <f t="shared" si="35"/>
        <v>0</v>
      </c>
      <c r="AL68" s="63">
        <f t="shared" si="115"/>
        <v>0</v>
      </c>
      <c r="AM68" s="64">
        <f t="shared" si="37"/>
        <v>0</v>
      </c>
      <c r="AN68" s="63">
        <f>SUM([6]si!N$395)</f>
        <v>0</v>
      </c>
      <c r="AO68" s="65">
        <f t="shared" si="38"/>
        <v>0</v>
      </c>
      <c r="AP68" s="83">
        <f t="shared" si="116"/>
        <v>110495000000</v>
      </c>
      <c r="AQ68" s="63">
        <f t="shared" si="116"/>
        <v>0</v>
      </c>
      <c r="AR68" s="63">
        <f t="shared" si="117"/>
        <v>110495000000</v>
      </c>
      <c r="AS68" s="64">
        <f t="shared" si="88"/>
        <v>0.43147039352991456</v>
      </c>
      <c r="AT68" s="63">
        <f t="shared" si="118"/>
        <v>19540514179</v>
      </c>
      <c r="AU68" s="64">
        <f t="shared" si="61"/>
        <v>17.684523443594731</v>
      </c>
      <c r="AV68" s="63">
        <f t="shared" si="119"/>
        <v>20299788043</v>
      </c>
      <c r="AW68" s="64">
        <f t="shared" si="63"/>
        <v>18.371680205439162</v>
      </c>
      <c r="AX68" s="63">
        <f t="shared" si="120"/>
        <v>39840302222</v>
      </c>
      <c r="AY68" s="65">
        <f t="shared" si="12"/>
        <v>36.05620364903389</v>
      </c>
      <c r="AZ68" s="83">
        <f>SUM([6]si!D$1376)</f>
        <v>6844000000</v>
      </c>
      <c r="BA68" s="63">
        <f>SUM([6]si!E$1376)</f>
        <v>0</v>
      </c>
      <c r="BB68" s="63">
        <f t="shared" si="121"/>
        <v>6844000000</v>
      </c>
      <c r="BC68" s="65">
        <f t="shared" si="106"/>
        <v>0</v>
      </c>
      <c r="BD68" s="83">
        <f t="shared" si="122"/>
        <v>117339000000</v>
      </c>
      <c r="BE68" s="63">
        <f t="shared" si="122"/>
        <v>0</v>
      </c>
      <c r="BF68" s="63">
        <f t="shared" si="123"/>
        <v>117339000000</v>
      </c>
      <c r="BG68" s="64">
        <f t="shared" si="89"/>
        <v>0.45414008155246671</v>
      </c>
      <c r="BH68" s="63">
        <f t="shared" si="124"/>
        <v>19540514179</v>
      </c>
      <c r="BI68" s="64">
        <f t="shared" si="17"/>
        <v>16.653043045364285</v>
      </c>
      <c r="BJ68" s="63">
        <f t="shared" si="125"/>
        <v>20299788043</v>
      </c>
      <c r="BK68" s="64">
        <f t="shared" si="19"/>
        <v>17.300120201297098</v>
      </c>
      <c r="BL68" s="63">
        <f t="shared" si="126"/>
        <v>39840302222</v>
      </c>
      <c r="BM68" s="64">
        <f t="shared" si="21"/>
        <v>33.953163246661383</v>
      </c>
      <c r="BN68" s="66">
        <f t="shared" si="107"/>
        <v>77498697778</v>
      </c>
      <c r="BO68" s="52"/>
    </row>
    <row r="69" spans="1:67" x14ac:dyDescent="0.25">
      <c r="A69" s="93" t="s">
        <v>374</v>
      </c>
      <c r="B69" s="83">
        <f>SUM([6]oc!D$9)</f>
        <v>21397000000</v>
      </c>
      <c r="C69" s="63">
        <f>SUM([6]oc!E$9)</f>
        <v>0</v>
      </c>
      <c r="D69" s="63">
        <f t="shared" si="108"/>
        <v>21397000000</v>
      </c>
      <c r="E69" s="64">
        <f t="shared" si="84"/>
        <v>0.60523112378721922</v>
      </c>
      <c r="F69" s="63">
        <f>SUM([6]oc!J$9)</f>
        <v>3823838207</v>
      </c>
      <c r="G69" s="64">
        <f t="shared" si="23"/>
        <v>17.870908103939804</v>
      </c>
      <c r="H69" s="63">
        <f t="shared" si="109"/>
        <v>4836020278</v>
      </c>
      <c r="I69" s="64">
        <f t="shared" si="25"/>
        <v>22.601394017852968</v>
      </c>
      <c r="J69" s="63">
        <f>SUM([6]oc!N$9)</f>
        <v>8659858485</v>
      </c>
      <c r="K69" s="65">
        <f t="shared" si="26"/>
        <v>40.472302121792772</v>
      </c>
      <c r="L69" s="83">
        <f>SUM([6]oc!D$190)</f>
        <v>89336000000</v>
      </c>
      <c r="M69" s="63">
        <f>SUM([6]oc!E$190)</f>
        <v>0</v>
      </c>
      <c r="N69" s="63">
        <f t="shared" si="110"/>
        <v>89336000000</v>
      </c>
      <c r="O69" s="64">
        <f t="shared" si="85"/>
        <v>5.7490070201317067</v>
      </c>
      <c r="P69" s="63">
        <f>SUM([6]oc!J$190)</f>
        <v>17901260661</v>
      </c>
      <c r="Q69" s="64">
        <f t="shared" si="27"/>
        <v>20.038126467493509</v>
      </c>
      <c r="R69" s="63">
        <f t="shared" si="111"/>
        <v>23325200310</v>
      </c>
      <c r="S69" s="64">
        <f t="shared" si="29"/>
        <v>26.10951946583684</v>
      </c>
      <c r="T69" s="63">
        <f>SUM([6]oc!N$190)</f>
        <v>41226460971</v>
      </c>
      <c r="U69" s="65">
        <f t="shared" si="30"/>
        <v>46.147645933330352</v>
      </c>
      <c r="V69" s="83"/>
      <c r="W69" s="63"/>
      <c r="X69" s="63">
        <f t="shared" si="112"/>
        <v>0</v>
      </c>
      <c r="Y69" s="64">
        <f t="shared" si="86"/>
        <v>0</v>
      </c>
      <c r="Z69" s="63"/>
      <c r="AA69" s="64">
        <f t="shared" si="31"/>
        <v>0</v>
      </c>
      <c r="AB69" s="63">
        <f t="shared" si="113"/>
        <v>0</v>
      </c>
      <c r="AC69" s="64">
        <f t="shared" si="33"/>
        <v>0</v>
      </c>
      <c r="AD69" s="63"/>
      <c r="AE69" s="65">
        <f t="shared" si="34"/>
        <v>0</v>
      </c>
      <c r="AF69" s="83">
        <f>SUM([6]oc!D$395)</f>
        <v>0</v>
      </c>
      <c r="AG69" s="63">
        <f>SUM([6]oc!E$395)</f>
        <v>0</v>
      </c>
      <c r="AH69" s="63">
        <f t="shared" si="114"/>
        <v>0</v>
      </c>
      <c r="AI69" s="64">
        <f t="shared" si="87"/>
        <v>0</v>
      </c>
      <c r="AJ69" s="63">
        <f>SUM([6]oc!J$395)</f>
        <v>0</v>
      </c>
      <c r="AK69" s="64">
        <f t="shared" si="35"/>
        <v>0</v>
      </c>
      <c r="AL69" s="63">
        <f t="shared" si="115"/>
        <v>0</v>
      </c>
      <c r="AM69" s="64">
        <f t="shared" si="37"/>
        <v>0</v>
      </c>
      <c r="AN69" s="63">
        <f>SUM([6]oc!N$395)</f>
        <v>0</v>
      </c>
      <c r="AO69" s="65">
        <f t="shared" si="38"/>
        <v>0</v>
      </c>
      <c r="AP69" s="83">
        <f t="shared" si="116"/>
        <v>110733000000</v>
      </c>
      <c r="AQ69" s="63">
        <f t="shared" si="116"/>
        <v>0</v>
      </c>
      <c r="AR69" s="63">
        <f t="shared" si="117"/>
        <v>110733000000</v>
      </c>
      <c r="AS69" s="64">
        <f t="shared" si="88"/>
        <v>0.43239975643013734</v>
      </c>
      <c r="AT69" s="63">
        <f t="shared" si="118"/>
        <v>21725098868</v>
      </c>
      <c r="AU69" s="64">
        <f t="shared" si="61"/>
        <v>19.619353641642508</v>
      </c>
      <c r="AV69" s="63">
        <f t="shared" si="119"/>
        <v>28161220588</v>
      </c>
      <c r="AW69" s="64">
        <f t="shared" si="63"/>
        <v>25.431642408315497</v>
      </c>
      <c r="AX69" s="63">
        <f t="shared" si="120"/>
        <v>49886319456</v>
      </c>
      <c r="AY69" s="65">
        <f t="shared" si="12"/>
        <v>45.050996049958009</v>
      </c>
      <c r="AZ69" s="83">
        <f>SUM([6]oc!D$1376)</f>
        <v>10702000000</v>
      </c>
      <c r="BA69" s="63">
        <f>SUM([6]oc!E$1376)</f>
        <v>0</v>
      </c>
      <c r="BB69" s="63">
        <f t="shared" si="121"/>
        <v>10702000000</v>
      </c>
      <c r="BC69" s="65">
        <f t="shared" si="106"/>
        <v>0</v>
      </c>
      <c r="BD69" s="83">
        <f t="shared" si="122"/>
        <v>121435000000</v>
      </c>
      <c r="BE69" s="63">
        <f t="shared" si="122"/>
        <v>0</v>
      </c>
      <c r="BF69" s="63">
        <f t="shared" si="123"/>
        <v>121435000000</v>
      </c>
      <c r="BG69" s="64">
        <f t="shared" si="89"/>
        <v>0.46999293332416159</v>
      </c>
      <c r="BH69" s="63">
        <f t="shared" si="124"/>
        <v>21725098868</v>
      </c>
      <c r="BI69" s="64">
        <f t="shared" si="17"/>
        <v>17.890310757195209</v>
      </c>
      <c r="BJ69" s="63">
        <f t="shared" si="125"/>
        <v>28161220588</v>
      </c>
      <c r="BK69" s="64">
        <f t="shared" si="19"/>
        <v>23.190365700168812</v>
      </c>
      <c r="BL69" s="63">
        <f t="shared" si="126"/>
        <v>49886319456</v>
      </c>
      <c r="BM69" s="64">
        <f t="shared" si="21"/>
        <v>41.080676457364021</v>
      </c>
      <c r="BN69" s="66">
        <f t="shared" si="107"/>
        <v>71548680544</v>
      </c>
      <c r="BO69" s="52"/>
    </row>
    <row r="70" spans="1:67" x14ac:dyDescent="0.25">
      <c r="A70" s="93" t="s">
        <v>375</v>
      </c>
      <c r="B70" s="83">
        <f>SUM([6]cl!D$9)</f>
        <v>15869000000</v>
      </c>
      <c r="C70" s="63">
        <f>SUM([6]cl!E$9)</f>
        <v>0</v>
      </c>
      <c r="D70" s="63">
        <f t="shared" si="108"/>
        <v>15869000000</v>
      </c>
      <c r="E70" s="64">
        <f t="shared" si="84"/>
        <v>0.44886725725005289</v>
      </c>
      <c r="F70" s="63">
        <f>SUM([6]cl!J$9)</f>
        <v>3341997980</v>
      </c>
      <c r="G70" s="64">
        <f t="shared" si="23"/>
        <v>21.059915432604448</v>
      </c>
      <c r="H70" s="63">
        <f t="shared" si="109"/>
        <v>2973516199</v>
      </c>
      <c r="I70" s="64">
        <f t="shared" si="25"/>
        <v>18.737892740563364</v>
      </c>
      <c r="J70" s="63">
        <f>SUM([6]cl!N$9)</f>
        <v>6315514179</v>
      </c>
      <c r="K70" s="65">
        <f t="shared" si="26"/>
        <v>39.797808173167809</v>
      </c>
      <c r="L70" s="83">
        <f>SUM([6]cl!D$190)</f>
        <v>75217000000</v>
      </c>
      <c r="M70" s="63">
        <f>SUM([6]cl!E$190)</f>
        <v>0</v>
      </c>
      <c r="N70" s="63">
        <f t="shared" si="110"/>
        <v>75217000000</v>
      </c>
      <c r="O70" s="64">
        <f t="shared" si="85"/>
        <v>4.8404121634419113</v>
      </c>
      <c r="P70" s="63">
        <f>SUM([6]cl!J$190)</f>
        <v>15511826064</v>
      </c>
      <c r="Q70" s="64">
        <f t="shared" si="27"/>
        <v>20.622766215084358</v>
      </c>
      <c r="R70" s="63">
        <f t="shared" si="111"/>
        <v>28847666934</v>
      </c>
      <c r="S70" s="64">
        <f t="shared" si="29"/>
        <v>38.352589087573286</v>
      </c>
      <c r="T70" s="63">
        <f>SUM([6]cl!N$190)</f>
        <v>44359492998</v>
      </c>
      <c r="U70" s="65">
        <f t="shared" si="30"/>
        <v>58.97535530265764</v>
      </c>
      <c r="V70" s="83"/>
      <c r="W70" s="63"/>
      <c r="X70" s="63">
        <f t="shared" si="112"/>
        <v>0</v>
      </c>
      <c r="Y70" s="64">
        <f t="shared" si="86"/>
        <v>0</v>
      </c>
      <c r="Z70" s="63"/>
      <c r="AA70" s="64">
        <f t="shared" si="31"/>
        <v>0</v>
      </c>
      <c r="AB70" s="63">
        <f t="shared" si="113"/>
        <v>0</v>
      </c>
      <c r="AC70" s="64">
        <f t="shared" si="33"/>
        <v>0</v>
      </c>
      <c r="AD70" s="63"/>
      <c r="AE70" s="65">
        <f t="shared" si="34"/>
        <v>0</v>
      </c>
      <c r="AF70" s="83">
        <f>SUM([6]cl!D$395)</f>
        <v>5000000000</v>
      </c>
      <c r="AG70" s="63">
        <f>SUM([6]cl!E$395)</f>
        <v>0</v>
      </c>
      <c r="AH70" s="63">
        <f t="shared" si="114"/>
        <v>5000000000</v>
      </c>
      <c r="AI70" s="64">
        <f t="shared" si="87"/>
        <v>2.5418700077673762E-2</v>
      </c>
      <c r="AJ70" s="63">
        <f>SUM([6]cl!J$395)</f>
        <v>0</v>
      </c>
      <c r="AK70" s="64">
        <f t="shared" si="35"/>
        <v>0</v>
      </c>
      <c r="AL70" s="63">
        <f t="shared" si="115"/>
        <v>0</v>
      </c>
      <c r="AM70" s="64">
        <f t="shared" si="37"/>
        <v>0</v>
      </c>
      <c r="AN70" s="63">
        <f>SUM([6]cl!N$395)</f>
        <v>0</v>
      </c>
      <c r="AO70" s="65">
        <f t="shared" si="38"/>
        <v>0</v>
      </c>
      <c r="AP70" s="83">
        <f t="shared" si="116"/>
        <v>96086000000</v>
      </c>
      <c r="AQ70" s="63">
        <f t="shared" si="116"/>
        <v>0</v>
      </c>
      <c r="AR70" s="63">
        <f t="shared" si="117"/>
        <v>96086000000</v>
      </c>
      <c r="AS70" s="64">
        <f t="shared" si="88"/>
        <v>0.37520488920508049</v>
      </c>
      <c r="AT70" s="63">
        <f t="shared" si="118"/>
        <v>18853824044</v>
      </c>
      <c r="AU70" s="64">
        <f t="shared" si="61"/>
        <v>19.621822163478551</v>
      </c>
      <c r="AV70" s="63">
        <f t="shared" si="119"/>
        <v>31821183133</v>
      </c>
      <c r="AW70" s="64">
        <f t="shared" si="63"/>
        <v>33.117398094415421</v>
      </c>
      <c r="AX70" s="63">
        <f t="shared" si="120"/>
        <v>50675007177</v>
      </c>
      <c r="AY70" s="65">
        <f t="shared" si="12"/>
        <v>52.739220257893969</v>
      </c>
      <c r="AZ70" s="83">
        <f>SUM([6]cl!D$1376)</f>
        <v>0</v>
      </c>
      <c r="BA70" s="63">
        <f>SUM([6]cl!E$1376)</f>
        <v>0</v>
      </c>
      <c r="BB70" s="63">
        <f t="shared" si="121"/>
        <v>0</v>
      </c>
      <c r="BC70" s="65">
        <f t="shared" si="106"/>
        <v>0</v>
      </c>
      <c r="BD70" s="83">
        <f t="shared" si="122"/>
        <v>96086000000</v>
      </c>
      <c r="BE70" s="63">
        <f t="shared" si="122"/>
        <v>0</v>
      </c>
      <c r="BF70" s="63">
        <f t="shared" si="123"/>
        <v>96086000000</v>
      </c>
      <c r="BG70" s="64">
        <f t="shared" si="89"/>
        <v>0.37188406136110175</v>
      </c>
      <c r="BH70" s="63">
        <f t="shared" si="124"/>
        <v>18853824044</v>
      </c>
      <c r="BI70" s="64">
        <f t="shared" si="17"/>
        <v>19.621822163478551</v>
      </c>
      <c r="BJ70" s="63">
        <f t="shared" si="125"/>
        <v>31821183133</v>
      </c>
      <c r="BK70" s="64">
        <f t="shared" si="19"/>
        <v>33.117398094415421</v>
      </c>
      <c r="BL70" s="63">
        <f t="shared" si="126"/>
        <v>50675007177</v>
      </c>
      <c r="BM70" s="64">
        <f t="shared" si="21"/>
        <v>52.739220257893969</v>
      </c>
      <c r="BN70" s="66">
        <f t="shared" si="107"/>
        <v>45410992823</v>
      </c>
      <c r="BO70" s="52"/>
    </row>
    <row r="71" spans="1:67" x14ac:dyDescent="0.25">
      <c r="A71" s="93" t="s">
        <v>376</v>
      </c>
      <c r="B71" s="83">
        <f>SUM([6]bo!D$9)</f>
        <v>4697000000</v>
      </c>
      <c r="C71" s="63">
        <f>SUM([6]bo!E$9)</f>
        <v>0</v>
      </c>
      <c r="D71" s="63">
        <f t="shared" si="108"/>
        <v>4697000000</v>
      </c>
      <c r="E71" s="64">
        <f t="shared" ref="E71:E89" si="127">IF(OR(D71=0,D$89=0),0,(D71/D$89)*100)</f>
        <v>0.13285837212826884</v>
      </c>
      <c r="F71" s="63">
        <f>SUM([6]bo!J$9)</f>
        <v>774333304</v>
      </c>
      <c r="G71" s="64">
        <f t="shared" si="23"/>
        <v>16.48569946774537</v>
      </c>
      <c r="H71" s="63">
        <f t="shared" si="109"/>
        <v>897052216</v>
      </c>
      <c r="I71" s="64">
        <f t="shared" si="25"/>
        <v>19.098407834788162</v>
      </c>
      <c r="J71" s="63">
        <f>SUM([6]bo!N$9)</f>
        <v>1671385520</v>
      </c>
      <c r="K71" s="65">
        <f t="shared" si="26"/>
        <v>35.584107302533532</v>
      </c>
      <c r="L71" s="83">
        <f>SUM([6]bo!D$190)</f>
        <v>12575000000</v>
      </c>
      <c r="M71" s="63">
        <f>SUM([6]bo!E$190)</f>
        <v>0</v>
      </c>
      <c r="N71" s="63">
        <f t="shared" si="110"/>
        <v>12575000000</v>
      </c>
      <c r="O71" s="64">
        <f t="shared" ref="O71:O89" si="128">IF(OR(N71=0,N$89=0),0,(N71/N$89)*100)</f>
        <v>0.80923438790807978</v>
      </c>
      <c r="P71" s="63">
        <f>SUM([6]bo!J$190)</f>
        <v>2614333581</v>
      </c>
      <c r="Q71" s="64">
        <f t="shared" si="27"/>
        <v>20.78992907355865</v>
      </c>
      <c r="R71" s="63">
        <f t="shared" si="111"/>
        <v>1580388439</v>
      </c>
      <c r="S71" s="64">
        <f t="shared" si="29"/>
        <v>12.56770130417495</v>
      </c>
      <c r="T71" s="63">
        <f>SUM([6]bo!N$190)</f>
        <v>4194722020</v>
      </c>
      <c r="U71" s="65">
        <f t="shared" si="30"/>
        <v>33.357630377733599</v>
      </c>
      <c r="V71" s="83"/>
      <c r="W71" s="63"/>
      <c r="X71" s="63">
        <f t="shared" si="112"/>
        <v>0</v>
      </c>
      <c r="Y71" s="64">
        <f t="shared" ref="Y71:Y89" si="129">IF(OR(X71=0,X$89=0),0,(X71/X$89)*100)</f>
        <v>0</v>
      </c>
      <c r="Z71" s="63"/>
      <c r="AA71" s="64">
        <f t="shared" si="31"/>
        <v>0</v>
      </c>
      <c r="AB71" s="63">
        <f t="shared" si="113"/>
        <v>0</v>
      </c>
      <c r="AC71" s="64">
        <f t="shared" si="33"/>
        <v>0</v>
      </c>
      <c r="AD71" s="63"/>
      <c r="AE71" s="65">
        <f t="shared" si="34"/>
        <v>0</v>
      </c>
      <c r="AF71" s="83">
        <f>SUM([6]bo!D$395)</f>
        <v>18746000000</v>
      </c>
      <c r="AG71" s="63">
        <f>SUM([6]bo!E$395)</f>
        <v>856315042</v>
      </c>
      <c r="AH71" s="63">
        <f t="shared" si="114"/>
        <v>19602315042</v>
      </c>
      <c r="AI71" s="64">
        <f t="shared" ref="AI71:AI89" si="130">IF(OR(AH71=0,AH$89=0),0,(AH71/AH$89)*100)</f>
        <v>9.9653073376134202E-2</v>
      </c>
      <c r="AJ71" s="63">
        <f>SUM([6]bo!J$395)</f>
        <v>0</v>
      </c>
      <c r="AK71" s="64">
        <f t="shared" si="35"/>
        <v>0</v>
      </c>
      <c r="AL71" s="63">
        <f t="shared" si="115"/>
        <v>102397694</v>
      </c>
      <c r="AM71" s="64">
        <f t="shared" si="37"/>
        <v>0.52237551422167372</v>
      </c>
      <c r="AN71" s="63">
        <f>SUM([6]bo!N$395)</f>
        <v>102397694</v>
      </c>
      <c r="AO71" s="65">
        <f t="shared" si="38"/>
        <v>0.52237551422167372</v>
      </c>
      <c r="AP71" s="83">
        <f t="shared" si="116"/>
        <v>36018000000</v>
      </c>
      <c r="AQ71" s="63">
        <f t="shared" si="116"/>
        <v>856315042</v>
      </c>
      <c r="AR71" s="63">
        <f t="shared" si="117"/>
        <v>36874315042</v>
      </c>
      <c r="AS71" s="64">
        <f t="shared" ref="AS71:AS89" si="131">IF(OR(AR71=0,AR$89=0),0,(AR71/AR$89)*100)</f>
        <v>0.14399000155950756</v>
      </c>
      <c r="AT71" s="63">
        <f t="shared" si="118"/>
        <v>3388666885</v>
      </c>
      <c r="AU71" s="64">
        <f t="shared" si="61"/>
        <v>9.1897758131650562</v>
      </c>
      <c r="AV71" s="63">
        <f t="shared" si="119"/>
        <v>2579838349</v>
      </c>
      <c r="AW71" s="64">
        <f t="shared" si="63"/>
        <v>6.996301751128267</v>
      </c>
      <c r="AX71" s="63">
        <f t="shared" si="120"/>
        <v>5968505234</v>
      </c>
      <c r="AY71" s="65">
        <f t="shared" ref="AY71:AY87" si="132">IF(OR(AX71=0,AR71=0),0,(AX71/AR71)*100)</f>
        <v>16.186077564293321</v>
      </c>
      <c r="AZ71" s="83">
        <f>SUM([6]bo!D$1376)</f>
        <v>583000000</v>
      </c>
      <c r="BA71" s="63">
        <f>SUM([6]bo!E$1376)</f>
        <v>0</v>
      </c>
      <c r="BB71" s="63">
        <f t="shared" si="121"/>
        <v>583000000</v>
      </c>
      <c r="BC71" s="65">
        <f t="shared" si="106"/>
        <v>0</v>
      </c>
      <c r="BD71" s="83">
        <f t="shared" si="122"/>
        <v>36601000000</v>
      </c>
      <c r="BE71" s="63">
        <f t="shared" si="122"/>
        <v>856315042</v>
      </c>
      <c r="BF71" s="63">
        <f t="shared" si="123"/>
        <v>37457315042</v>
      </c>
      <c r="BG71" s="64">
        <f t="shared" ref="BG71:BG89" si="133">IF(OR(BF71=0,BF$89=0),0,(BF71/BF$89)*100)</f>
        <v>0.14497198806799375</v>
      </c>
      <c r="BH71" s="63">
        <f t="shared" si="124"/>
        <v>3388666885</v>
      </c>
      <c r="BI71" s="64">
        <f t="shared" ref="BI71:BI87" si="134">IF(OR(BH71=0,BF71=0),0,(BH71/BF71)*100)</f>
        <v>9.0467426221029665</v>
      </c>
      <c r="BJ71" s="63">
        <f t="shared" si="125"/>
        <v>2579838349</v>
      </c>
      <c r="BK71" s="64">
        <f t="shared" ref="BK71:BK87" si="135">IF(OR(BJ71=0,BF71=0),0,(BJ71/BF71)*100)</f>
        <v>6.8874086306167124</v>
      </c>
      <c r="BL71" s="63">
        <f t="shared" si="126"/>
        <v>5968505234</v>
      </c>
      <c r="BM71" s="64">
        <f t="shared" ref="BM71:BM87" si="136">IF(OR(BL71=0,BF71=0),0,(BL71/BF71)*100)</f>
        <v>15.93415125271968</v>
      </c>
      <c r="BN71" s="66">
        <f t="shared" si="107"/>
        <v>31488809808</v>
      </c>
      <c r="BO71" s="52"/>
    </row>
    <row r="72" spans="1:67" x14ac:dyDescent="0.25">
      <c r="A72" s="93" t="s">
        <v>377</v>
      </c>
      <c r="B72" s="83">
        <f>SUM([6]en!D$9)</f>
        <v>13100000000</v>
      </c>
      <c r="C72" s="63">
        <f>SUM([6]en!E$9)</f>
        <v>0</v>
      </c>
      <c r="D72" s="63">
        <f t="shared" si="108"/>
        <v>13100000000</v>
      </c>
      <c r="E72" s="64">
        <f t="shared" si="127"/>
        <v>0.37054389501390717</v>
      </c>
      <c r="F72" s="63">
        <f>SUM([6]en!J$9)</f>
        <v>2157713950</v>
      </c>
      <c r="G72" s="64">
        <f t="shared" ref="G72:G87" si="137">IF(OR(F72=0,D72=0),0,(F72/D72)*100)</f>
        <v>16.471098854961834</v>
      </c>
      <c r="H72" s="63">
        <f t="shared" si="109"/>
        <v>2227544794</v>
      </c>
      <c r="I72" s="64">
        <f t="shared" ref="I72:I87" si="138">IF(OR(H72=0,D72=0),0,(H72/D72)*100)</f>
        <v>17.004158732824429</v>
      </c>
      <c r="J72" s="63">
        <f>SUM([6]en!N$9)</f>
        <v>4385258744</v>
      </c>
      <c r="K72" s="65">
        <f t="shared" ref="K72:K87" si="139">IF(OR(J72=0,D72=0),0,(J72/D72)*100)</f>
        <v>33.47525758778626</v>
      </c>
      <c r="L72" s="83">
        <f>SUM([6]en!D$190)</f>
        <v>54790000000</v>
      </c>
      <c r="M72" s="63">
        <f>SUM([6]en!E$190)</f>
        <v>0</v>
      </c>
      <c r="N72" s="63">
        <f t="shared" si="110"/>
        <v>54790000000</v>
      </c>
      <c r="O72" s="64">
        <f t="shared" si="128"/>
        <v>3.5258808837760389</v>
      </c>
      <c r="P72" s="63">
        <f>SUM([6]en!J$190)</f>
        <v>9694966609</v>
      </c>
      <c r="Q72" s="64">
        <f t="shared" ref="Q72:Q87" si="140">IF(OR(P72=0,N72=0),0,(P72/N72)*100)</f>
        <v>17.694773880270123</v>
      </c>
      <c r="R72" s="63">
        <f t="shared" si="111"/>
        <v>8535280446</v>
      </c>
      <c r="S72" s="64">
        <f t="shared" ref="S72:S87" si="141">IF(OR(R72=0,N72=0),0,(R72/N72)*100)</f>
        <v>15.578172013141083</v>
      </c>
      <c r="T72" s="63">
        <f>SUM([6]en!N$190)</f>
        <v>18230247055</v>
      </c>
      <c r="U72" s="65">
        <f t="shared" ref="U72:U87" si="142">IF(OR(T72=0,N72=0),0,(T72/N72)*100)</f>
        <v>33.272945893411205</v>
      </c>
      <c r="V72" s="83"/>
      <c r="W72" s="63"/>
      <c r="X72" s="63">
        <f t="shared" si="112"/>
        <v>0</v>
      </c>
      <c r="Y72" s="64">
        <f t="shared" si="129"/>
        <v>0</v>
      </c>
      <c r="Z72" s="63"/>
      <c r="AA72" s="64">
        <f t="shared" ref="AA72:AA87" si="143">IF(OR(Z72=0,X72=0),0,(Z72/X72)*100)</f>
        <v>0</v>
      </c>
      <c r="AB72" s="63">
        <f t="shared" si="113"/>
        <v>0</v>
      </c>
      <c r="AC72" s="64">
        <f t="shared" ref="AC72:AC87" si="144">IF(OR(AB72=0,X72=0),0,(AB72/X72)*100)</f>
        <v>0</v>
      </c>
      <c r="AD72" s="63"/>
      <c r="AE72" s="65">
        <f t="shared" ref="AE72:AE87" si="145">IF(OR(AD72=0,X72=0),0,(AD72/X72)*100)</f>
        <v>0</v>
      </c>
      <c r="AF72" s="83">
        <f>SUM([6]en!D$395)</f>
        <v>0</v>
      </c>
      <c r="AG72" s="63">
        <f>SUM([6]en!E$395)</f>
        <v>0</v>
      </c>
      <c r="AH72" s="63">
        <f t="shared" si="114"/>
        <v>0</v>
      </c>
      <c r="AI72" s="64">
        <f t="shared" si="130"/>
        <v>0</v>
      </c>
      <c r="AJ72" s="63">
        <f>SUM([6]en!J$395)</f>
        <v>0</v>
      </c>
      <c r="AK72" s="64">
        <f t="shared" ref="AK72:AK87" si="146">IF(OR(AJ72=0,AH72=0),0,(AJ72/AH72)*100)</f>
        <v>0</v>
      </c>
      <c r="AL72" s="63">
        <f t="shared" si="115"/>
        <v>0</v>
      </c>
      <c r="AM72" s="64">
        <f t="shared" ref="AM72:AM87" si="147">IF(OR(AL72=0,AH72=0),0,(AL72/AH72)*100)</f>
        <v>0</v>
      </c>
      <c r="AN72" s="63">
        <f>SUM([6]en!N$395)</f>
        <v>0</v>
      </c>
      <c r="AO72" s="65">
        <f t="shared" ref="AO72:AO87" si="148">IF(OR(AN72=0,AH72=0),0,(AN72/AH72)*100)</f>
        <v>0</v>
      </c>
      <c r="AP72" s="83">
        <f t="shared" si="116"/>
        <v>67890000000</v>
      </c>
      <c r="AQ72" s="63">
        <f t="shared" si="116"/>
        <v>0</v>
      </c>
      <c r="AR72" s="63">
        <f t="shared" si="117"/>
        <v>67890000000</v>
      </c>
      <c r="AS72" s="64">
        <f t="shared" si="131"/>
        <v>0.26510271973162497</v>
      </c>
      <c r="AT72" s="63">
        <f t="shared" si="118"/>
        <v>11852680559</v>
      </c>
      <c r="AU72" s="64">
        <f t="shared" si="61"/>
        <v>17.458654527912802</v>
      </c>
      <c r="AV72" s="63">
        <f t="shared" si="119"/>
        <v>10762825240</v>
      </c>
      <c r="AW72" s="64">
        <f t="shared" si="63"/>
        <v>15.853329267933422</v>
      </c>
      <c r="AX72" s="63">
        <f t="shared" si="120"/>
        <v>22615505799</v>
      </c>
      <c r="AY72" s="65">
        <f t="shared" si="132"/>
        <v>33.311983795846224</v>
      </c>
      <c r="AZ72" s="83">
        <f>SUM([6]en!D$1376)</f>
        <v>2713000000</v>
      </c>
      <c r="BA72" s="63">
        <f>SUM([6]en!E$1376)</f>
        <v>0</v>
      </c>
      <c r="BB72" s="63">
        <f t="shared" si="121"/>
        <v>2713000000</v>
      </c>
      <c r="BC72" s="65">
        <f t="shared" si="106"/>
        <v>0</v>
      </c>
      <c r="BD72" s="83">
        <f t="shared" si="122"/>
        <v>70603000000</v>
      </c>
      <c r="BE72" s="63">
        <f t="shared" si="122"/>
        <v>0</v>
      </c>
      <c r="BF72" s="63">
        <f t="shared" si="123"/>
        <v>70603000000</v>
      </c>
      <c r="BG72" s="64">
        <f t="shared" si="133"/>
        <v>0.27325656582933899</v>
      </c>
      <c r="BH72" s="63">
        <f t="shared" si="124"/>
        <v>11852680559</v>
      </c>
      <c r="BI72" s="64">
        <f t="shared" si="134"/>
        <v>16.78778601334221</v>
      </c>
      <c r="BJ72" s="63">
        <f t="shared" si="125"/>
        <v>10762825240</v>
      </c>
      <c r="BK72" s="64">
        <f t="shared" si="135"/>
        <v>15.244147189212923</v>
      </c>
      <c r="BL72" s="63">
        <f t="shared" si="126"/>
        <v>22615505799</v>
      </c>
      <c r="BM72" s="64">
        <f t="shared" si="136"/>
        <v>32.03193320255513</v>
      </c>
      <c r="BN72" s="66">
        <f t="shared" si="107"/>
        <v>47987494201</v>
      </c>
      <c r="BO72" s="52"/>
    </row>
    <row r="73" spans="1:67" x14ac:dyDescent="0.25">
      <c r="A73" s="93" t="s">
        <v>378</v>
      </c>
      <c r="B73" s="83">
        <f>SUM([6]fo!D$9)</f>
        <v>8418000000</v>
      </c>
      <c r="C73" s="63">
        <f>SUM([6]fo!E$9)</f>
        <v>0</v>
      </c>
      <c r="D73" s="63">
        <f t="shared" si="108"/>
        <v>8418000000</v>
      </c>
      <c r="E73" s="64">
        <f t="shared" si="127"/>
        <v>0.23810980978832599</v>
      </c>
      <c r="F73" s="63">
        <f>SUM([6]fo!J$9)</f>
        <v>1316346749</v>
      </c>
      <c r="G73" s="64">
        <f t="shared" si="137"/>
        <v>15.637286160608221</v>
      </c>
      <c r="H73" s="63">
        <f t="shared" si="109"/>
        <v>1796351185</v>
      </c>
      <c r="I73" s="64">
        <f t="shared" si="138"/>
        <v>21.339405856497979</v>
      </c>
      <c r="J73" s="63">
        <f>SUM([6]fo!N$9)</f>
        <v>3112697934</v>
      </c>
      <c r="K73" s="65">
        <f t="shared" si="139"/>
        <v>36.976692017106203</v>
      </c>
      <c r="L73" s="83">
        <f>SUM([6]fo!D$190)</f>
        <v>40826000000</v>
      </c>
      <c r="M73" s="63">
        <f>SUM([6]fo!E$190)</f>
        <v>0</v>
      </c>
      <c r="N73" s="63">
        <f t="shared" si="110"/>
        <v>40826000000</v>
      </c>
      <c r="O73" s="64">
        <f t="shared" si="128"/>
        <v>2.6272606855455476</v>
      </c>
      <c r="P73" s="63">
        <f>SUM([6]fo!J$190)</f>
        <v>7822277906</v>
      </c>
      <c r="Q73" s="64">
        <f t="shared" si="140"/>
        <v>19.160039940234164</v>
      </c>
      <c r="R73" s="63">
        <f t="shared" si="111"/>
        <v>15276053238</v>
      </c>
      <c r="S73" s="64">
        <f t="shared" si="141"/>
        <v>37.417462494488809</v>
      </c>
      <c r="T73" s="63">
        <f>SUM([6]fo!N$190)</f>
        <v>23098331144</v>
      </c>
      <c r="U73" s="65">
        <f t="shared" si="142"/>
        <v>56.577502434722973</v>
      </c>
      <c r="V73" s="83"/>
      <c r="W73" s="63"/>
      <c r="X73" s="63">
        <f t="shared" si="112"/>
        <v>0</v>
      </c>
      <c r="Y73" s="64">
        <f t="shared" si="129"/>
        <v>0</v>
      </c>
      <c r="Z73" s="63"/>
      <c r="AA73" s="64">
        <f t="shared" si="143"/>
        <v>0</v>
      </c>
      <c r="AB73" s="63">
        <f t="shared" si="113"/>
        <v>0</v>
      </c>
      <c r="AC73" s="64">
        <f t="shared" si="144"/>
        <v>0</v>
      </c>
      <c r="AD73" s="63"/>
      <c r="AE73" s="65">
        <f t="shared" si="145"/>
        <v>0</v>
      </c>
      <c r="AF73" s="83">
        <f>SUM([6]fo!D$395)</f>
        <v>480000000</v>
      </c>
      <c r="AG73" s="63">
        <f>SUM([6]fo!E$395)</f>
        <v>449584699</v>
      </c>
      <c r="AH73" s="63">
        <f t="shared" si="114"/>
        <v>929584699</v>
      </c>
      <c r="AI73" s="64">
        <f t="shared" si="130"/>
        <v>4.7257669321351288E-3</v>
      </c>
      <c r="AJ73" s="63">
        <f>SUM([6]fo!J$395)</f>
        <v>103211980</v>
      </c>
      <c r="AK73" s="64">
        <f t="shared" si="146"/>
        <v>11.103020532828284</v>
      </c>
      <c r="AL73" s="63">
        <f t="shared" si="115"/>
        <v>304175562</v>
      </c>
      <c r="AM73" s="64">
        <f t="shared" si="147"/>
        <v>32.721661869780839</v>
      </c>
      <c r="AN73" s="63">
        <f>SUM([6]fo!N$395)</f>
        <v>407387542</v>
      </c>
      <c r="AO73" s="65">
        <f t="shared" si="148"/>
        <v>43.82468240260912</v>
      </c>
      <c r="AP73" s="83">
        <f t="shared" si="116"/>
        <v>49724000000</v>
      </c>
      <c r="AQ73" s="63">
        <f t="shared" si="116"/>
        <v>449584699</v>
      </c>
      <c r="AR73" s="63">
        <f t="shared" si="117"/>
        <v>50173584699</v>
      </c>
      <c r="AS73" s="64">
        <f t="shared" si="131"/>
        <v>0.19592213525393937</v>
      </c>
      <c r="AT73" s="63">
        <f t="shared" si="118"/>
        <v>9241836635</v>
      </c>
      <c r="AU73" s="64">
        <f t="shared" si="61"/>
        <v>18.419725619453693</v>
      </c>
      <c r="AV73" s="63">
        <f t="shared" si="119"/>
        <v>17376579985</v>
      </c>
      <c r="AW73" s="64">
        <f t="shared" si="63"/>
        <v>34.632925052585151</v>
      </c>
      <c r="AX73" s="63">
        <f t="shared" si="120"/>
        <v>26618416620</v>
      </c>
      <c r="AY73" s="65">
        <f t="shared" si="132"/>
        <v>53.052650672038837</v>
      </c>
      <c r="AZ73" s="83">
        <f>SUM([6]fo!D$1376)</f>
        <v>2985000000</v>
      </c>
      <c r="BA73" s="63">
        <f>SUM([6]fo!E$1376)</f>
        <v>0</v>
      </c>
      <c r="BB73" s="63">
        <f t="shared" si="121"/>
        <v>2985000000</v>
      </c>
      <c r="BC73" s="65">
        <f t="shared" si="106"/>
        <v>0</v>
      </c>
      <c r="BD73" s="83">
        <f t="shared" si="122"/>
        <v>52709000000</v>
      </c>
      <c r="BE73" s="63">
        <f t="shared" si="122"/>
        <v>449584699</v>
      </c>
      <c r="BF73" s="63">
        <f t="shared" si="123"/>
        <v>53158584699</v>
      </c>
      <c r="BG73" s="64">
        <f t="shared" si="133"/>
        <v>0.20574100674471035</v>
      </c>
      <c r="BH73" s="63">
        <f t="shared" si="124"/>
        <v>9241836635</v>
      </c>
      <c r="BI73" s="64">
        <f t="shared" si="134"/>
        <v>17.385407620105156</v>
      </c>
      <c r="BJ73" s="63">
        <f t="shared" si="125"/>
        <v>17376579985</v>
      </c>
      <c r="BK73" s="64">
        <f t="shared" si="135"/>
        <v>32.688191537437376</v>
      </c>
      <c r="BL73" s="63">
        <f t="shared" si="126"/>
        <v>26618416620</v>
      </c>
      <c r="BM73" s="64">
        <f t="shared" si="136"/>
        <v>50.073599157542539</v>
      </c>
      <c r="BN73" s="66">
        <f t="shared" si="107"/>
        <v>26540168079</v>
      </c>
      <c r="BO73" s="52"/>
    </row>
    <row r="74" spans="1:67" x14ac:dyDescent="0.25">
      <c r="A74" s="93" t="s">
        <v>379</v>
      </c>
      <c r="B74" s="83">
        <f>SUM([6]me!D$9)</f>
        <v>18952000000</v>
      </c>
      <c r="C74" s="63">
        <f>SUM([6]me!E$9)</f>
        <v>0</v>
      </c>
      <c r="D74" s="63">
        <f t="shared" si="108"/>
        <v>18952000000</v>
      </c>
      <c r="E74" s="64">
        <f t="shared" si="127"/>
        <v>0.53607235864912739</v>
      </c>
      <c r="F74" s="63">
        <f>SUM([6]me!J$9)</f>
        <v>3342598236</v>
      </c>
      <c r="G74" s="64">
        <f t="shared" si="137"/>
        <v>17.637179379485016</v>
      </c>
      <c r="H74" s="63">
        <f t="shared" si="109"/>
        <v>5821699900</v>
      </c>
      <c r="I74" s="64">
        <f t="shared" si="138"/>
        <v>30.718129485014771</v>
      </c>
      <c r="J74" s="63">
        <f>SUM([6]me!N$9)</f>
        <v>9164298136</v>
      </c>
      <c r="K74" s="65">
        <f t="shared" si="139"/>
        <v>48.35530886449979</v>
      </c>
      <c r="L74" s="22">
        <f>SUM([6]me!D$190)</f>
        <v>45030000000</v>
      </c>
      <c r="M74" s="63">
        <f>SUM([6]me!E$190)</f>
        <v>0</v>
      </c>
      <c r="N74" s="63">
        <f t="shared" si="110"/>
        <v>45030000000</v>
      </c>
      <c r="O74" s="64">
        <f t="shared" si="128"/>
        <v>2.8977991640159706</v>
      </c>
      <c r="P74" s="63">
        <f>SUM([6]me!J$190)</f>
        <v>9511405383</v>
      </c>
      <c r="Q74" s="64">
        <f t="shared" si="140"/>
        <v>21.122374823451032</v>
      </c>
      <c r="R74" s="63">
        <f t="shared" si="111"/>
        <v>22901499296</v>
      </c>
      <c r="S74" s="64">
        <f t="shared" si="141"/>
        <v>50.858315114368203</v>
      </c>
      <c r="T74" s="63">
        <f>SUM([6]me!N$190)</f>
        <v>32412904679</v>
      </c>
      <c r="U74" s="65">
        <f t="shared" si="142"/>
        <v>71.980689937819236</v>
      </c>
      <c r="V74" s="83"/>
      <c r="W74" s="63"/>
      <c r="X74" s="63">
        <f t="shared" si="112"/>
        <v>0</v>
      </c>
      <c r="Y74" s="64">
        <f t="shared" si="129"/>
        <v>0</v>
      </c>
      <c r="Z74" s="63"/>
      <c r="AA74" s="64">
        <f t="shared" si="143"/>
        <v>0</v>
      </c>
      <c r="AB74" s="63">
        <f t="shared" si="113"/>
        <v>0</v>
      </c>
      <c r="AC74" s="64">
        <f t="shared" si="144"/>
        <v>0</v>
      </c>
      <c r="AD74" s="63"/>
      <c r="AE74" s="65">
        <f t="shared" si="145"/>
        <v>0</v>
      </c>
      <c r="AF74" s="83">
        <f>SUM([6]me!D$395)</f>
        <v>0</v>
      </c>
      <c r="AG74" s="63">
        <f>SUM([6]me!E$395)</f>
        <v>0</v>
      </c>
      <c r="AH74" s="63">
        <f t="shared" si="114"/>
        <v>0</v>
      </c>
      <c r="AI74" s="64">
        <f t="shared" si="130"/>
        <v>0</v>
      </c>
      <c r="AJ74" s="63">
        <f>SUM([6]me!J$395)</f>
        <v>0</v>
      </c>
      <c r="AK74" s="64">
        <f t="shared" si="146"/>
        <v>0</v>
      </c>
      <c r="AL74" s="63">
        <f t="shared" si="115"/>
        <v>0</v>
      </c>
      <c r="AM74" s="64">
        <f t="shared" si="147"/>
        <v>0</v>
      </c>
      <c r="AN74" s="63">
        <f>SUM([6]me!N$395)</f>
        <v>0</v>
      </c>
      <c r="AO74" s="65">
        <f t="shared" si="148"/>
        <v>0</v>
      </c>
      <c r="AP74" s="83">
        <f t="shared" si="116"/>
        <v>63982000000</v>
      </c>
      <c r="AQ74" s="63">
        <f t="shared" si="116"/>
        <v>0</v>
      </c>
      <c r="AR74" s="63">
        <f t="shared" si="117"/>
        <v>63982000000</v>
      </c>
      <c r="AS74" s="64">
        <f t="shared" si="131"/>
        <v>0.24984242471452095</v>
      </c>
      <c r="AT74" s="63">
        <f t="shared" si="118"/>
        <v>12854003619</v>
      </c>
      <c r="AU74" s="64">
        <f t="shared" si="61"/>
        <v>20.090030975899474</v>
      </c>
      <c r="AV74" s="63">
        <f t="shared" si="119"/>
        <v>28723199196</v>
      </c>
      <c r="AW74" s="64">
        <f t="shared" si="63"/>
        <v>44.892624794473448</v>
      </c>
      <c r="AX74" s="63">
        <f t="shared" si="120"/>
        <v>41577202815</v>
      </c>
      <c r="AY74" s="65">
        <f t="shared" si="132"/>
        <v>64.982655770372915</v>
      </c>
      <c r="AZ74" s="83">
        <f>SUM([6]me!D$1376)</f>
        <v>1875000000</v>
      </c>
      <c r="BA74" s="63">
        <f>SUM([6]me!E$1376)</f>
        <v>0</v>
      </c>
      <c r="BB74" s="63">
        <f t="shared" si="121"/>
        <v>1875000000</v>
      </c>
      <c r="BC74" s="65">
        <f t="shared" si="106"/>
        <v>0</v>
      </c>
      <c r="BD74" s="83">
        <f t="shared" si="122"/>
        <v>65857000000</v>
      </c>
      <c r="BE74" s="63">
        <f t="shared" si="122"/>
        <v>0</v>
      </c>
      <c r="BF74" s="63">
        <f t="shared" si="123"/>
        <v>65857000000</v>
      </c>
      <c r="BG74" s="64">
        <f t="shared" si="133"/>
        <v>0.25488800271692108</v>
      </c>
      <c r="BH74" s="63">
        <f t="shared" si="124"/>
        <v>12854003619</v>
      </c>
      <c r="BI74" s="64">
        <f t="shared" si="134"/>
        <v>19.518052172130528</v>
      </c>
      <c r="BJ74" s="63">
        <f t="shared" si="125"/>
        <v>28723199196</v>
      </c>
      <c r="BK74" s="64">
        <f t="shared" si="135"/>
        <v>43.614496858344594</v>
      </c>
      <c r="BL74" s="63">
        <f t="shared" si="126"/>
        <v>41577202815</v>
      </c>
      <c r="BM74" s="64">
        <f t="shared" si="136"/>
        <v>63.132549030475118</v>
      </c>
      <c r="BN74" s="66">
        <f t="shared" si="107"/>
        <v>24279797185</v>
      </c>
      <c r="BO74" s="52"/>
    </row>
    <row r="75" spans="1:67" x14ac:dyDescent="0.25">
      <c r="A75" s="93" t="s">
        <v>380</v>
      </c>
      <c r="B75" s="83">
        <f>SUM([6]tj!D$9)</f>
        <v>11453000000</v>
      </c>
      <c r="C75" s="63">
        <f>SUM([6]tj!E$9)</f>
        <v>0</v>
      </c>
      <c r="D75" s="63">
        <f t="shared" si="108"/>
        <v>11453000000</v>
      </c>
      <c r="E75" s="64">
        <f t="shared" si="127"/>
        <v>0.32395719309879989</v>
      </c>
      <c r="F75" s="63">
        <f>SUM([6]tj!J$9)</f>
        <v>1460452232</v>
      </c>
      <c r="G75" s="64">
        <f t="shared" si="137"/>
        <v>12.75170027067144</v>
      </c>
      <c r="H75" s="63">
        <f t="shared" si="109"/>
        <v>1339710481</v>
      </c>
      <c r="I75" s="64">
        <f t="shared" si="138"/>
        <v>11.697463380773597</v>
      </c>
      <c r="J75" s="63">
        <f>SUM([6]tj!N$9)</f>
        <v>2800162713</v>
      </c>
      <c r="K75" s="65">
        <f t="shared" si="139"/>
        <v>24.449163651445037</v>
      </c>
      <c r="L75" s="83">
        <f>SUM([6]tj!D$190)</f>
        <v>35936000000</v>
      </c>
      <c r="M75" s="63">
        <f>SUM([6]tj!E$190)</f>
        <v>0</v>
      </c>
      <c r="N75" s="63">
        <f t="shared" si="110"/>
        <v>35936000000</v>
      </c>
      <c r="O75" s="64">
        <f t="shared" si="128"/>
        <v>2.3125762993133003</v>
      </c>
      <c r="P75" s="63">
        <f>SUM([6]tj!J$190)</f>
        <v>5296295993</v>
      </c>
      <c r="Q75" s="64">
        <f t="shared" si="140"/>
        <v>14.738134441785396</v>
      </c>
      <c r="R75" s="63">
        <f t="shared" si="111"/>
        <v>4431253468</v>
      </c>
      <c r="S75" s="64">
        <f t="shared" si="141"/>
        <v>12.330959116206589</v>
      </c>
      <c r="T75" s="63">
        <f>SUM([6]tj!N$190)</f>
        <v>9727549461</v>
      </c>
      <c r="U75" s="65">
        <f t="shared" si="142"/>
        <v>27.069093557991984</v>
      </c>
      <c r="V75" s="83"/>
      <c r="W75" s="63"/>
      <c r="X75" s="63">
        <f t="shared" si="112"/>
        <v>0</v>
      </c>
      <c r="Y75" s="64">
        <f t="shared" si="129"/>
        <v>0</v>
      </c>
      <c r="Z75" s="63"/>
      <c r="AA75" s="64">
        <f t="shared" si="143"/>
        <v>0</v>
      </c>
      <c r="AB75" s="63">
        <f t="shared" si="113"/>
        <v>0</v>
      </c>
      <c r="AC75" s="64">
        <f t="shared" si="144"/>
        <v>0</v>
      </c>
      <c r="AD75" s="63"/>
      <c r="AE75" s="65">
        <f t="shared" si="145"/>
        <v>0</v>
      </c>
      <c r="AF75" s="83">
        <f>SUM([6]tj!D$395)</f>
        <v>0</v>
      </c>
      <c r="AG75" s="63">
        <f>SUM([6]tj!E$395)</f>
        <v>0</v>
      </c>
      <c r="AH75" s="63">
        <f t="shared" si="114"/>
        <v>0</v>
      </c>
      <c r="AI75" s="64">
        <f t="shared" si="130"/>
        <v>0</v>
      </c>
      <c r="AJ75" s="63">
        <f>SUM([6]tj!J$395)</f>
        <v>0</v>
      </c>
      <c r="AK75" s="64">
        <f t="shared" si="146"/>
        <v>0</v>
      </c>
      <c r="AL75" s="63">
        <f t="shared" si="115"/>
        <v>0</v>
      </c>
      <c r="AM75" s="64">
        <f t="shared" si="147"/>
        <v>0</v>
      </c>
      <c r="AN75" s="63">
        <f>SUM([6]tj!N$395)</f>
        <v>0</v>
      </c>
      <c r="AO75" s="65">
        <f t="shared" si="148"/>
        <v>0</v>
      </c>
      <c r="AP75" s="83">
        <f t="shared" si="116"/>
        <v>47389000000</v>
      </c>
      <c r="AQ75" s="63">
        <f t="shared" si="116"/>
        <v>0</v>
      </c>
      <c r="AR75" s="63">
        <f t="shared" si="117"/>
        <v>47389000000</v>
      </c>
      <c r="AS75" s="64">
        <f t="shared" si="131"/>
        <v>0.18504864906999521</v>
      </c>
      <c r="AT75" s="63">
        <f t="shared" si="118"/>
        <v>6756748225</v>
      </c>
      <c r="AU75" s="64">
        <f t="shared" si="61"/>
        <v>14.258051921331955</v>
      </c>
      <c r="AV75" s="63">
        <f t="shared" si="119"/>
        <v>5770963949</v>
      </c>
      <c r="AW75" s="64">
        <f t="shared" si="63"/>
        <v>12.177855512882736</v>
      </c>
      <c r="AX75" s="63">
        <f t="shared" si="120"/>
        <v>12527712174</v>
      </c>
      <c r="AY75" s="65">
        <f t="shared" si="132"/>
        <v>26.435907434214691</v>
      </c>
      <c r="AZ75" s="83">
        <f>SUM([6]tj!D$1376)</f>
        <v>1204000000</v>
      </c>
      <c r="BA75" s="63">
        <f>SUM([6]tj!E$1376)</f>
        <v>0</v>
      </c>
      <c r="BB75" s="63">
        <f t="shared" si="121"/>
        <v>1204000000</v>
      </c>
      <c r="BC75" s="65">
        <f t="shared" si="106"/>
        <v>0</v>
      </c>
      <c r="BD75" s="83">
        <f t="shared" si="122"/>
        <v>48593000000</v>
      </c>
      <c r="BE75" s="63">
        <f t="shared" si="122"/>
        <v>0</v>
      </c>
      <c r="BF75" s="63">
        <f t="shared" si="123"/>
        <v>48593000000</v>
      </c>
      <c r="BG75" s="64">
        <f t="shared" si="133"/>
        <v>0.18807070950731655</v>
      </c>
      <c r="BH75" s="63">
        <f t="shared" si="124"/>
        <v>6756748225</v>
      </c>
      <c r="BI75" s="64">
        <f t="shared" si="134"/>
        <v>13.904776871154281</v>
      </c>
      <c r="BJ75" s="63">
        <f t="shared" si="125"/>
        <v>5770963949</v>
      </c>
      <c r="BK75" s="64">
        <f t="shared" si="135"/>
        <v>11.876121970242627</v>
      </c>
      <c r="BL75" s="63">
        <f t="shared" si="126"/>
        <v>12527712174</v>
      </c>
      <c r="BM75" s="64">
        <f t="shared" si="136"/>
        <v>25.780898841396908</v>
      </c>
      <c r="BN75" s="66">
        <f t="shared" si="107"/>
        <v>36065287826</v>
      </c>
      <c r="BO75" s="52"/>
    </row>
    <row r="76" spans="1:67" x14ac:dyDescent="0.25">
      <c r="A76" s="93" t="s">
        <v>381</v>
      </c>
      <c r="B76" s="83">
        <f>SUM([6]ce!D$9)</f>
        <v>7245000000</v>
      </c>
      <c r="C76" s="63">
        <f>SUM([6]ce!E$9)</f>
        <v>0</v>
      </c>
      <c r="D76" s="63">
        <f t="shared" si="108"/>
        <v>7245000000</v>
      </c>
      <c r="E76" s="64">
        <f t="shared" si="127"/>
        <v>0.2049305739981494</v>
      </c>
      <c r="F76" s="63">
        <f>SUM([6]ce!J$9)</f>
        <v>954223493</v>
      </c>
      <c r="G76" s="64">
        <f t="shared" si="137"/>
        <v>13.170786652864045</v>
      </c>
      <c r="H76" s="63">
        <f t="shared" si="109"/>
        <v>2453684522</v>
      </c>
      <c r="I76" s="64">
        <f t="shared" si="138"/>
        <v>33.867281187025533</v>
      </c>
      <c r="J76" s="63">
        <f>SUM([6]ce!N$9)</f>
        <v>3407908015</v>
      </c>
      <c r="K76" s="65">
        <f t="shared" si="139"/>
        <v>47.038067839889578</v>
      </c>
      <c r="L76" s="83">
        <f>SUM([6]ce!D$190)</f>
        <v>33225000000</v>
      </c>
      <c r="M76" s="63">
        <f>SUM([6]ce!E$190)</f>
        <v>0</v>
      </c>
      <c r="N76" s="63">
        <f t="shared" si="110"/>
        <v>33225000000</v>
      </c>
      <c r="O76" s="64">
        <f t="shared" si="128"/>
        <v>2.1381163052283063</v>
      </c>
      <c r="P76" s="63">
        <f>SUM([6]ce!J$190)</f>
        <v>5971577698</v>
      </c>
      <c r="Q76" s="64">
        <f t="shared" si="140"/>
        <v>17.9731458179082</v>
      </c>
      <c r="R76" s="63">
        <f t="shared" si="111"/>
        <v>6702636946</v>
      </c>
      <c r="S76" s="64">
        <f t="shared" si="141"/>
        <v>20.173474630549286</v>
      </c>
      <c r="T76" s="63">
        <f>SUM([6]ce!N$190)</f>
        <v>12674214644</v>
      </c>
      <c r="U76" s="65">
        <f t="shared" si="142"/>
        <v>38.146620448457483</v>
      </c>
      <c r="V76" s="83"/>
      <c r="W76" s="63"/>
      <c r="X76" s="63">
        <f t="shared" si="112"/>
        <v>0</v>
      </c>
      <c r="Y76" s="64">
        <f t="shared" si="129"/>
        <v>0</v>
      </c>
      <c r="Z76" s="63"/>
      <c r="AA76" s="64">
        <f t="shared" si="143"/>
        <v>0</v>
      </c>
      <c r="AB76" s="63">
        <f t="shared" si="113"/>
        <v>0</v>
      </c>
      <c r="AC76" s="64">
        <f t="shared" si="144"/>
        <v>0</v>
      </c>
      <c r="AD76" s="63"/>
      <c r="AE76" s="65">
        <f t="shared" si="145"/>
        <v>0</v>
      </c>
      <c r="AF76" s="83">
        <f>SUM([6]ce!D$395)</f>
        <v>100000000</v>
      </c>
      <c r="AG76" s="63">
        <f>SUM([6]ce!E$395)</f>
        <v>0</v>
      </c>
      <c r="AH76" s="63">
        <f t="shared" si="114"/>
        <v>100000000</v>
      </c>
      <c r="AI76" s="64">
        <f t="shared" si="130"/>
        <v>5.0837400155347536E-4</v>
      </c>
      <c r="AJ76" s="63">
        <f>SUM([6]ce!J$395)</f>
        <v>126319977</v>
      </c>
      <c r="AK76" s="64">
        <f t="shared" si="146"/>
        <v>126.31997699999999</v>
      </c>
      <c r="AL76" s="63">
        <f t="shared" si="115"/>
        <v>248558051</v>
      </c>
      <c r="AM76" s="64">
        <f t="shared" si="147"/>
        <v>248.55805100000001</v>
      </c>
      <c r="AN76" s="63">
        <f>SUM([6]ce!N$395)</f>
        <v>374878028</v>
      </c>
      <c r="AO76" s="65">
        <f t="shared" si="148"/>
        <v>374.87802800000003</v>
      </c>
      <c r="AP76" s="83">
        <f t="shared" si="116"/>
        <v>40570000000</v>
      </c>
      <c r="AQ76" s="63">
        <f t="shared" si="116"/>
        <v>0</v>
      </c>
      <c r="AR76" s="63">
        <f t="shared" si="117"/>
        <v>40570000000</v>
      </c>
      <c r="AS76" s="64">
        <f t="shared" si="131"/>
        <v>0.15842123051277102</v>
      </c>
      <c r="AT76" s="63">
        <f t="shared" si="118"/>
        <v>7052121168</v>
      </c>
      <c r="AU76" s="64">
        <f t="shared" si="61"/>
        <v>17.38260085777668</v>
      </c>
      <c r="AV76" s="63">
        <f t="shared" si="119"/>
        <v>9404879519</v>
      </c>
      <c r="AW76" s="64">
        <f t="shared" si="63"/>
        <v>23.181857330539806</v>
      </c>
      <c r="AX76" s="63">
        <f t="shared" si="120"/>
        <v>16457000687</v>
      </c>
      <c r="AY76" s="65">
        <f t="shared" si="132"/>
        <v>40.564458188316486</v>
      </c>
      <c r="AZ76" s="83">
        <f>SUM([6]ce!D$1376)</f>
        <v>1594000000</v>
      </c>
      <c r="BA76" s="63">
        <f>SUM([6]ce!E$1376)</f>
        <v>0</v>
      </c>
      <c r="BB76" s="63">
        <f t="shared" si="121"/>
        <v>1594000000</v>
      </c>
      <c r="BC76" s="65">
        <f t="shared" si="106"/>
        <v>0</v>
      </c>
      <c r="BD76" s="83">
        <f t="shared" si="122"/>
        <v>42164000000</v>
      </c>
      <c r="BE76" s="63">
        <f t="shared" si="122"/>
        <v>0</v>
      </c>
      <c r="BF76" s="63">
        <f t="shared" si="123"/>
        <v>42164000000</v>
      </c>
      <c r="BG76" s="64">
        <f t="shared" si="133"/>
        <v>0.16318838918499567</v>
      </c>
      <c r="BH76" s="63">
        <f t="shared" si="124"/>
        <v>7052121168</v>
      </c>
      <c r="BI76" s="64">
        <f t="shared" si="134"/>
        <v>16.725455763210324</v>
      </c>
      <c r="BJ76" s="63">
        <f t="shared" si="125"/>
        <v>9404879519</v>
      </c>
      <c r="BK76" s="64">
        <f t="shared" si="135"/>
        <v>22.30547272317617</v>
      </c>
      <c r="BL76" s="63">
        <f t="shared" si="126"/>
        <v>16457000687</v>
      </c>
      <c r="BM76" s="64">
        <f t="shared" si="136"/>
        <v>39.030928486386493</v>
      </c>
      <c r="BN76" s="66">
        <f t="shared" si="107"/>
        <v>25706999313</v>
      </c>
      <c r="BO76" s="52"/>
    </row>
    <row r="77" spans="1:67" x14ac:dyDescent="0.25">
      <c r="A77" s="93" t="s">
        <v>382</v>
      </c>
      <c r="B77" s="83">
        <f>SUM([6]bl!D$9)</f>
        <v>8567000000</v>
      </c>
      <c r="C77" s="63">
        <f>SUM([6]bl!E$9)</f>
        <v>0</v>
      </c>
      <c r="D77" s="63">
        <f t="shared" si="108"/>
        <v>8567000000</v>
      </c>
      <c r="E77" s="64">
        <f t="shared" si="127"/>
        <v>0.24232439302169029</v>
      </c>
      <c r="F77" s="63">
        <f>SUM([6]bl!J$9)</f>
        <v>1258288106</v>
      </c>
      <c r="G77" s="64">
        <f t="shared" si="137"/>
        <v>14.687616505194351</v>
      </c>
      <c r="H77" s="63">
        <f t="shared" si="109"/>
        <v>2337561619</v>
      </c>
      <c r="I77" s="64">
        <f t="shared" si="138"/>
        <v>27.285649807400493</v>
      </c>
      <c r="J77" s="63">
        <f>SUM([6]bl!N$9)</f>
        <v>3595849725</v>
      </c>
      <c r="K77" s="65">
        <f t="shared" si="139"/>
        <v>41.973266312594845</v>
      </c>
      <c r="L77" s="83">
        <f>SUM([6]bl!D$190)</f>
        <v>25822000000</v>
      </c>
      <c r="M77" s="63">
        <f>SUM([6]bl!E$190)</f>
        <v>0</v>
      </c>
      <c r="N77" s="63">
        <f t="shared" si="110"/>
        <v>25822000000</v>
      </c>
      <c r="O77" s="64">
        <f t="shared" si="128"/>
        <v>1.6617137466848855</v>
      </c>
      <c r="P77" s="63">
        <f>SUM([6]bl!J$190)</f>
        <v>4457255569</v>
      </c>
      <c r="Q77" s="64">
        <f t="shared" si="140"/>
        <v>17.261465297033538</v>
      </c>
      <c r="R77" s="63">
        <f t="shared" si="111"/>
        <v>5338372646</v>
      </c>
      <c r="S77" s="64">
        <f t="shared" si="141"/>
        <v>20.673738076059177</v>
      </c>
      <c r="T77" s="63">
        <f>SUM([6]bl!N$190)</f>
        <v>9795628215</v>
      </c>
      <c r="U77" s="65">
        <f t="shared" si="142"/>
        <v>37.935203373092712</v>
      </c>
      <c r="V77" s="83"/>
      <c r="W77" s="63"/>
      <c r="X77" s="63">
        <f t="shared" si="112"/>
        <v>0</v>
      </c>
      <c r="Y77" s="64">
        <f t="shared" si="129"/>
        <v>0</v>
      </c>
      <c r="Z77" s="63"/>
      <c r="AA77" s="64">
        <f t="shared" si="143"/>
        <v>0</v>
      </c>
      <c r="AB77" s="63">
        <f t="shared" si="113"/>
        <v>0</v>
      </c>
      <c r="AC77" s="64">
        <f t="shared" si="144"/>
        <v>0</v>
      </c>
      <c r="AD77" s="63"/>
      <c r="AE77" s="65">
        <f t="shared" si="145"/>
        <v>0</v>
      </c>
      <c r="AF77" s="83">
        <f>SUM([6]bl!D$395)</f>
        <v>0</v>
      </c>
      <c r="AG77" s="63">
        <f>SUM([6]bl!E$395)</f>
        <v>0</v>
      </c>
      <c r="AH77" s="63">
        <f t="shared" si="114"/>
        <v>0</v>
      </c>
      <c r="AI77" s="64">
        <f t="shared" si="130"/>
        <v>0</v>
      </c>
      <c r="AJ77" s="63">
        <f>SUM([6]bl!J$395)</f>
        <v>0</v>
      </c>
      <c r="AK77" s="64">
        <f t="shared" si="146"/>
        <v>0</v>
      </c>
      <c r="AL77" s="63">
        <f t="shared" si="115"/>
        <v>0</v>
      </c>
      <c r="AM77" s="64">
        <f t="shared" si="147"/>
        <v>0</v>
      </c>
      <c r="AN77" s="63">
        <f>SUM([6]bl!N$395)</f>
        <v>0</v>
      </c>
      <c r="AO77" s="65">
        <f t="shared" si="148"/>
        <v>0</v>
      </c>
      <c r="AP77" s="83">
        <f t="shared" si="116"/>
        <v>34389000000</v>
      </c>
      <c r="AQ77" s="63">
        <f t="shared" si="116"/>
        <v>0</v>
      </c>
      <c r="AR77" s="63">
        <f t="shared" si="117"/>
        <v>34389000000</v>
      </c>
      <c r="AS77" s="64">
        <f t="shared" si="131"/>
        <v>0.13428512930992562</v>
      </c>
      <c r="AT77" s="63">
        <f t="shared" si="118"/>
        <v>5715543675</v>
      </c>
      <c r="AU77" s="64">
        <f t="shared" si="61"/>
        <v>16.620267163918694</v>
      </c>
      <c r="AV77" s="63">
        <f t="shared" si="119"/>
        <v>7675934265</v>
      </c>
      <c r="AW77" s="64">
        <f t="shared" si="63"/>
        <v>22.320899895315364</v>
      </c>
      <c r="AX77" s="63">
        <f t="shared" si="120"/>
        <v>13391477940</v>
      </c>
      <c r="AY77" s="65">
        <f t="shared" si="132"/>
        <v>38.941167059234054</v>
      </c>
      <c r="AZ77" s="83">
        <f>SUM([6]bl!D$1376)</f>
        <v>0</v>
      </c>
      <c r="BA77" s="63">
        <f>SUM([6]bl!E$1376)</f>
        <v>0</v>
      </c>
      <c r="BB77" s="63">
        <f t="shared" si="121"/>
        <v>0</v>
      </c>
      <c r="BC77" s="65">
        <f t="shared" si="106"/>
        <v>0</v>
      </c>
      <c r="BD77" s="83">
        <f t="shared" si="122"/>
        <v>34389000000</v>
      </c>
      <c r="BE77" s="63">
        <f t="shared" si="122"/>
        <v>0</v>
      </c>
      <c r="BF77" s="63">
        <f t="shared" si="123"/>
        <v>34389000000</v>
      </c>
      <c r="BG77" s="64">
        <f t="shared" si="133"/>
        <v>0.13309661122480826</v>
      </c>
      <c r="BH77" s="63">
        <f t="shared" si="124"/>
        <v>5715543675</v>
      </c>
      <c r="BI77" s="64">
        <f t="shared" si="134"/>
        <v>16.620267163918694</v>
      </c>
      <c r="BJ77" s="63">
        <f t="shared" si="125"/>
        <v>7675934265</v>
      </c>
      <c r="BK77" s="64">
        <f t="shared" si="135"/>
        <v>22.320899895315364</v>
      </c>
      <c r="BL77" s="63">
        <f t="shared" si="126"/>
        <v>13391477940</v>
      </c>
      <c r="BM77" s="64">
        <f t="shared" si="136"/>
        <v>38.941167059234054</v>
      </c>
      <c r="BN77" s="66">
        <f t="shared" si="107"/>
        <v>20997522060</v>
      </c>
      <c r="BO77" s="52"/>
    </row>
    <row r="78" spans="1:67" x14ac:dyDescent="0.25">
      <c r="A78" s="93" t="s">
        <v>383</v>
      </c>
      <c r="B78" s="83">
        <f>SUM([6]ch!D$9)</f>
        <v>5857000000</v>
      </c>
      <c r="C78" s="63">
        <f>SUM([6]ch!E$9)</f>
        <v>0</v>
      </c>
      <c r="D78" s="63">
        <f t="shared" si="108"/>
        <v>5857000000</v>
      </c>
      <c r="E78" s="64">
        <f t="shared" si="127"/>
        <v>0.16566989260278275</v>
      </c>
      <c r="F78" s="63">
        <f>SUM([6]ch!J$9)</f>
        <v>1435223083</v>
      </c>
      <c r="G78" s="64">
        <f t="shared" si="137"/>
        <v>24.504406402595187</v>
      </c>
      <c r="H78" s="63">
        <f t="shared" si="109"/>
        <v>657473238</v>
      </c>
      <c r="I78" s="64">
        <f t="shared" si="138"/>
        <v>11.225426634795971</v>
      </c>
      <c r="J78" s="63">
        <f>SUM([6]ch!N$9)</f>
        <v>2092696321</v>
      </c>
      <c r="K78" s="65">
        <f t="shared" si="139"/>
        <v>35.72983303739116</v>
      </c>
      <c r="L78" s="83">
        <f>SUM([6]ch!D$190)</f>
        <v>21589000000</v>
      </c>
      <c r="M78" s="63">
        <f>SUM([6]ch!E$190)</f>
        <v>0</v>
      </c>
      <c r="N78" s="63">
        <f t="shared" si="110"/>
        <v>21589000000</v>
      </c>
      <c r="O78" s="64">
        <f t="shared" si="128"/>
        <v>1.3893090417930445</v>
      </c>
      <c r="P78" s="63">
        <f>SUM([6]ch!J$190)</f>
        <v>4027396442</v>
      </c>
      <c r="Q78" s="64">
        <f t="shared" si="140"/>
        <v>18.654854055305943</v>
      </c>
      <c r="R78" s="63">
        <f t="shared" si="111"/>
        <v>1655426502</v>
      </c>
      <c r="S78" s="64">
        <f t="shared" si="141"/>
        <v>7.6679165408309782</v>
      </c>
      <c r="T78" s="63">
        <f>SUM([6]ch!N$190)</f>
        <v>5682822944</v>
      </c>
      <c r="U78" s="65">
        <f t="shared" si="142"/>
        <v>26.322770596136923</v>
      </c>
      <c r="V78" s="83"/>
      <c r="W78" s="63"/>
      <c r="X78" s="63">
        <f t="shared" si="112"/>
        <v>0</v>
      </c>
      <c r="Y78" s="64">
        <f t="shared" si="129"/>
        <v>0</v>
      </c>
      <c r="Z78" s="63"/>
      <c r="AA78" s="64">
        <f t="shared" si="143"/>
        <v>0</v>
      </c>
      <c r="AB78" s="63">
        <f t="shared" si="113"/>
        <v>0</v>
      </c>
      <c r="AC78" s="64">
        <f t="shared" si="144"/>
        <v>0</v>
      </c>
      <c r="AD78" s="63"/>
      <c r="AE78" s="65">
        <f t="shared" si="145"/>
        <v>0</v>
      </c>
      <c r="AF78" s="83">
        <f>SUM([6]ch!D$395)</f>
        <v>0</v>
      </c>
      <c r="AG78" s="63">
        <f>SUM([6]ch!E$395)</f>
        <v>0</v>
      </c>
      <c r="AH78" s="63">
        <f t="shared" si="114"/>
        <v>0</v>
      </c>
      <c r="AI78" s="64">
        <f t="shared" si="130"/>
        <v>0</v>
      </c>
      <c r="AJ78" s="63">
        <f>SUM([6]ch!J$395)</f>
        <v>0</v>
      </c>
      <c r="AK78" s="64">
        <f t="shared" si="146"/>
        <v>0</v>
      </c>
      <c r="AL78" s="63">
        <f t="shared" si="115"/>
        <v>0</v>
      </c>
      <c r="AM78" s="64">
        <f t="shared" si="147"/>
        <v>0</v>
      </c>
      <c r="AN78" s="63">
        <f>SUM([6]ch!N$395)</f>
        <v>0</v>
      </c>
      <c r="AO78" s="65">
        <f t="shared" si="148"/>
        <v>0</v>
      </c>
      <c r="AP78" s="83">
        <f t="shared" si="116"/>
        <v>27446000000</v>
      </c>
      <c r="AQ78" s="63">
        <f t="shared" si="116"/>
        <v>0</v>
      </c>
      <c r="AR78" s="63">
        <f t="shared" si="117"/>
        <v>27446000000</v>
      </c>
      <c r="AS78" s="64">
        <f t="shared" si="131"/>
        <v>0.10717350487191309</v>
      </c>
      <c r="AT78" s="63">
        <f t="shared" si="118"/>
        <v>5462619525</v>
      </c>
      <c r="AU78" s="64">
        <f t="shared" si="61"/>
        <v>19.903153556073743</v>
      </c>
      <c r="AV78" s="63">
        <f t="shared" si="119"/>
        <v>2312899740</v>
      </c>
      <c r="AW78" s="64">
        <f t="shared" si="63"/>
        <v>8.4270922538803479</v>
      </c>
      <c r="AX78" s="63">
        <f t="shared" si="120"/>
        <v>7775519265</v>
      </c>
      <c r="AY78" s="65">
        <f t="shared" si="132"/>
        <v>28.330245809954093</v>
      </c>
      <c r="AZ78" s="83">
        <f>SUM([6]ch!D$1376)</f>
        <v>0</v>
      </c>
      <c r="BA78" s="63">
        <f>SUM([6]ch!E$1376)</f>
        <v>0</v>
      </c>
      <c r="BB78" s="63">
        <f t="shared" si="121"/>
        <v>0</v>
      </c>
      <c r="BC78" s="65">
        <f t="shared" si="106"/>
        <v>0</v>
      </c>
      <c r="BD78" s="83">
        <f t="shared" si="122"/>
        <v>27446000000</v>
      </c>
      <c r="BE78" s="63">
        <f t="shared" si="122"/>
        <v>0</v>
      </c>
      <c r="BF78" s="63">
        <f t="shared" si="123"/>
        <v>27446000000</v>
      </c>
      <c r="BG78" s="64">
        <f t="shared" si="133"/>
        <v>0.1062249437807464</v>
      </c>
      <c r="BH78" s="63">
        <f t="shared" si="124"/>
        <v>5462619525</v>
      </c>
      <c r="BI78" s="64">
        <f t="shared" si="134"/>
        <v>19.903153556073743</v>
      </c>
      <c r="BJ78" s="63">
        <f t="shared" si="125"/>
        <v>2312899740</v>
      </c>
      <c r="BK78" s="64">
        <f t="shared" si="135"/>
        <v>8.4270922538803479</v>
      </c>
      <c r="BL78" s="63">
        <f t="shared" si="126"/>
        <v>7775519265</v>
      </c>
      <c r="BM78" s="64">
        <f t="shared" si="136"/>
        <v>28.330245809954093</v>
      </c>
      <c r="BN78" s="66">
        <f t="shared" si="107"/>
        <v>19670480735</v>
      </c>
      <c r="BO78" s="52"/>
    </row>
    <row r="79" spans="1:67" x14ac:dyDescent="0.25">
      <c r="A79" s="93" t="s">
        <v>384</v>
      </c>
      <c r="B79" s="83">
        <f>SUM([6]sb!D$9)</f>
        <v>19537000000</v>
      </c>
      <c r="C79" s="63">
        <f>SUM([6]sb!E$9)</f>
        <v>0</v>
      </c>
      <c r="D79" s="63">
        <f t="shared" si="108"/>
        <v>19537000000</v>
      </c>
      <c r="E79" s="64">
        <f t="shared" si="127"/>
        <v>0.55261954785394685</v>
      </c>
      <c r="F79" s="63">
        <f>SUM([6]sb!J$9)</f>
        <v>3176207490</v>
      </c>
      <c r="G79" s="64">
        <f t="shared" si="137"/>
        <v>16.257396171367152</v>
      </c>
      <c r="H79" s="63">
        <f t="shared" si="109"/>
        <v>3792446192</v>
      </c>
      <c r="I79" s="64">
        <f t="shared" si="138"/>
        <v>19.41160972513692</v>
      </c>
      <c r="J79" s="63">
        <f>SUM([6]sb!N$9)</f>
        <v>6968653682</v>
      </c>
      <c r="K79" s="65">
        <f t="shared" si="139"/>
        <v>35.669005896504068</v>
      </c>
      <c r="L79" s="83">
        <f>SUM([6]sb!D$190)</f>
        <v>77531000000</v>
      </c>
      <c r="M79" s="63">
        <f>SUM([6]sb!E$190)</f>
        <v>0</v>
      </c>
      <c r="N79" s="63">
        <f t="shared" si="110"/>
        <v>77531000000</v>
      </c>
      <c r="O79" s="64">
        <f t="shared" si="128"/>
        <v>4.989324161344042</v>
      </c>
      <c r="P79" s="63">
        <f>SUM([6]sb!J$190)</f>
        <v>11738618351</v>
      </c>
      <c r="Q79" s="64">
        <f t="shared" si="140"/>
        <v>15.140548104629117</v>
      </c>
      <c r="R79" s="63">
        <f t="shared" si="111"/>
        <v>21798731904</v>
      </c>
      <c r="S79" s="64">
        <f t="shared" si="141"/>
        <v>28.116149545343156</v>
      </c>
      <c r="T79" s="63">
        <f>SUM([6]sb!N$190)</f>
        <v>33537350255</v>
      </c>
      <c r="U79" s="65">
        <f t="shared" si="142"/>
        <v>43.256697649972267</v>
      </c>
      <c r="V79" s="83"/>
      <c r="W79" s="63"/>
      <c r="X79" s="63">
        <f t="shared" si="112"/>
        <v>0</v>
      </c>
      <c r="Y79" s="64">
        <f t="shared" si="129"/>
        <v>0</v>
      </c>
      <c r="Z79" s="63"/>
      <c r="AA79" s="64">
        <f t="shared" si="143"/>
        <v>0</v>
      </c>
      <c r="AB79" s="63">
        <f t="shared" si="113"/>
        <v>0</v>
      </c>
      <c r="AC79" s="64">
        <f t="shared" si="144"/>
        <v>0</v>
      </c>
      <c r="AD79" s="63"/>
      <c r="AE79" s="65">
        <f t="shared" si="145"/>
        <v>0</v>
      </c>
      <c r="AF79" s="83">
        <f>SUM([6]sb!D$395)</f>
        <v>0</v>
      </c>
      <c r="AG79" s="63">
        <f>SUM([6]sb!E$395)</f>
        <v>0</v>
      </c>
      <c r="AH79" s="63">
        <f t="shared" si="114"/>
        <v>0</v>
      </c>
      <c r="AI79" s="64">
        <f t="shared" si="130"/>
        <v>0</v>
      </c>
      <c r="AJ79" s="63">
        <f>SUM([6]sb!J$395)</f>
        <v>0</v>
      </c>
      <c r="AK79" s="64">
        <f t="shared" si="146"/>
        <v>0</v>
      </c>
      <c r="AL79" s="63">
        <f t="shared" si="115"/>
        <v>0</v>
      </c>
      <c r="AM79" s="64">
        <f t="shared" si="147"/>
        <v>0</v>
      </c>
      <c r="AN79" s="63">
        <f>SUM([6]sb!N$395)</f>
        <v>0</v>
      </c>
      <c r="AO79" s="65">
        <f t="shared" si="148"/>
        <v>0</v>
      </c>
      <c r="AP79" s="83">
        <f t="shared" si="116"/>
        <v>97068000000</v>
      </c>
      <c r="AQ79" s="63">
        <f t="shared" si="116"/>
        <v>0</v>
      </c>
      <c r="AR79" s="63">
        <f t="shared" si="117"/>
        <v>97068000000</v>
      </c>
      <c r="AS79" s="64">
        <f t="shared" si="131"/>
        <v>0.37903948739003346</v>
      </c>
      <c r="AT79" s="63">
        <f t="shared" si="118"/>
        <v>14914825841</v>
      </c>
      <c r="AU79" s="64">
        <f t="shared" si="61"/>
        <v>15.365337537602505</v>
      </c>
      <c r="AV79" s="63">
        <f t="shared" si="119"/>
        <v>25591178096</v>
      </c>
      <c r="AW79" s="64">
        <f t="shared" si="63"/>
        <v>26.364175728355381</v>
      </c>
      <c r="AX79" s="63">
        <f t="shared" si="120"/>
        <v>40506003937</v>
      </c>
      <c r="AY79" s="65">
        <f t="shared" si="132"/>
        <v>41.729513265957884</v>
      </c>
      <c r="AZ79" s="83">
        <f>SUM([6]sb!D$1376)</f>
        <v>0</v>
      </c>
      <c r="BA79" s="63">
        <f>SUM([6]sb!E$1376)</f>
        <v>0</v>
      </c>
      <c r="BB79" s="63">
        <f t="shared" si="121"/>
        <v>0</v>
      </c>
      <c r="BC79" s="65">
        <f t="shared" si="106"/>
        <v>0</v>
      </c>
      <c r="BD79" s="83">
        <f t="shared" si="122"/>
        <v>97068000000</v>
      </c>
      <c r="BE79" s="63">
        <f t="shared" si="122"/>
        <v>0</v>
      </c>
      <c r="BF79" s="63">
        <f t="shared" si="123"/>
        <v>97068000000</v>
      </c>
      <c r="BG79" s="64">
        <f t="shared" si="133"/>
        <v>0.37568472064816338</v>
      </c>
      <c r="BH79" s="63">
        <f t="shared" si="124"/>
        <v>14914825841</v>
      </c>
      <c r="BI79" s="64">
        <f t="shared" si="134"/>
        <v>15.365337537602505</v>
      </c>
      <c r="BJ79" s="63">
        <f t="shared" si="125"/>
        <v>25591178096</v>
      </c>
      <c r="BK79" s="64">
        <f t="shared" si="135"/>
        <v>26.364175728355381</v>
      </c>
      <c r="BL79" s="63">
        <f t="shared" si="126"/>
        <v>40506003937</v>
      </c>
      <c r="BM79" s="64">
        <f t="shared" si="136"/>
        <v>41.729513265957884</v>
      </c>
      <c r="BN79" s="66">
        <f t="shared" si="107"/>
        <v>56561996063</v>
      </c>
      <c r="BO79" s="52"/>
    </row>
    <row r="80" spans="1:67" x14ac:dyDescent="0.25">
      <c r="A80" s="93" t="s">
        <v>385</v>
      </c>
      <c r="B80" s="83">
        <f>SUM([6]uq!D$9)</f>
        <v>6375000000</v>
      </c>
      <c r="C80" s="63">
        <f>SUM([6]uq!E$9)</f>
        <v>0</v>
      </c>
      <c r="D80" s="63">
        <f t="shared" si="108"/>
        <v>6375000000</v>
      </c>
      <c r="E80" s="64">
        <f t="shared" si="127"/>
        <v>0.18032193364226398</v>
      </c>
      <c r="F80" s="63">
        <f>SUM([6]uq!J$9)</f>
        <v>1106597870</v>
      </c>
      <c r="G80" s="64">
        <f t="shared" si="137"/>
        <v>17.358397960784313</v>
      </c>
      <c r="H80" s="63">
        <f t="shared" si="109"/>
        <v>1617335943</v>
      </c>
      <c r="I80" s="64">
        <f t="shared" si="138"/>
        <v>25.369975576470587</v>
      </c>
      <c r="J80" s="63">
        <f>SUM([6]uq!N$9)</f>
        <v>2723933813</v>
      </c>
      <c r="K80" s="65">
        <f t="shared" si="139"/>
        <v>42.728373537254903</v>
      </c>
      <c r="L80" s="83">
        <f>SUM([6]uq!D$190)</f>
        <v>23229000000</v>
      </c>
      <c r="M80" s="63">
        <f>SUM([6]uq!E$190)</f>
        <v>0</v>
      </c>
      <c r="N80" s="63">
        <f t="shared" si="110"/>
        <v>23229000000</v>
      </c>
      <c r="O80" s="64">
        <f t="shared" si="128"/>
        <v>1.4948473635560067</v>
      </c>
      <c r="P80" s="63">
        <f>SUM([6]uq!J$190)</f>
        <v>3967571323</v>
      </c>
      <c r="Q80" s="64">
        <f t="shared" si="140"/>
        <v>17.080250217400664</v>
      </c>
      <c r="R80" s="63">
        <f t="shared" si="111"/>
        <v>2979057329</v>
      </c>
      <c r="S80" s="64">
        <f t="shared" si="141"/>
        <v>12.824733432347497</v>
      </c>
      <c r="T80" s="63">
        <f>SUM([6]uq!N$190)</f>
        <v>6946628652</v>
      </c>
      <c r="U80" s="65">
        <f t="shared" si="142"/>
        <v>29.904983649748157</v>
      </c>
      <c r="V80" s="83"/>
      <c r="W80" s="63"/>
      <c r="X80" s="63">
        <f t="shared" si="112"/>
        <v>0</v>
      </c>
      <c r="Y80" s="64">
        <f t="shared" si="129"/>
        <v>0</v>
      </c>
      <c r="Z80" s="63"/>
      <c r="AA80" s="64">
        <f t="shared" si="143"/>
        <v>0</v>
      </c>
      <c r="AB80" s="63">
        <f t="shared" si="113"/>
        <v>0</v>
      </c>
      <c r="AC80" s="64">
        <f t="shared" si="144"/>
        <v>0</v>
      </c>
      <c r="AD80" s="63"/>
      <c r="AE80" s="65">
        <f t="shared" si="145"/>
        <v>0</v>
      </c>
      <c r="AF80" s="83">
        <f>SUM([6]uq!D$395)</f>
        <v>0</v>
      </c>
      <c r="AG80" s="63">
        <f>SUM([6]uq!E$395)</f>
        <v>0</v>
      </c>
      <c r="AH80" s="63">
        <f t="shared" si="114"/>
        <v>0</v>
      </c>
      <c r="AI80" s="64">
        <f t="shared" si="130"/>
        <v>0</v>
      </c>
      <c r="AJ80" s="63">
        <f>SUM([6]uq!J$395)</f>
        <v>0</v>
      </c>
      <c r="AK80" s="64">
        <f t="shared" si="146"/>
        <v>0</v>
      </c>
      <c r="AL80" s="63">
        <f t="shared" si="115"/>
        <v>0</v>
      </c>
      <c r="AM80" s="64">
        <f t="shared" si="147"/>
        <v>0</v>
      </c>
      <c r="AN80" s="63">
        <f>SUM([6]uq!N$395)</f>
        <v>0</v>
      </c>
      <c r="AO80" s="65">
        <f t="shared" si="148"/>
        <v>0</v>
      </c>
      <c r="AP80" s="83">
        <f t="shared" si="116"/>
        <v>29604000000</v>
      </c>
      <c r="AQ80" s="63">
        <f t="shared" si="116"/>
        <v>0</v>
      </c>
      <c r="AR80" s="63">
        <f t="shared" si="117"/>
        <v>29604000000</v>
      </c>
      <c r="AS80" s="64">
        <f t="shared" si="131"/>
        <v>0.11560024915208464</v>
      </c>
      <c r="AT80" s="63">
        <f t="shared" si="118"/>
        <v>5074169193</v>
      </c>
      <c r="AU80" s="64">
        <f t="shared" si="61"/>
        <v>17.140147253749493</v>
      </c>
      <c r="AV80" s="63">
        <f t="shared" si="119"/>
        <v>4596393272</v>
      </c>
      <c r="AW80" s="64">
        <f t="shared" si="63"/>
        <v>15.526257505742466</v>
      </c>
      <c r="AX80" s="63">
        <f t="shared" si="120"/>
        <v>9670562465</v>
      </c>
      <c r="AY80" s="65">
        <f t="shared" si="132"/>
        <v>32.666404759491961</v>
      </c>
      <c r="AZ80" s="83">
        <f>SUM([6]uq!D$1376)</f>
        <v>375000000</v>
      </c>
      <c r="BA80" s="63">
        <f>SUM([6]uq!E$1376)</f>
        <v>0</v>
      </c>
      <c r="BB80" s="63">
        <f t="shared" si="121"/>
        <v>375000000</v>
      </c>
      <c r="BC80" s="65">
        <f t="shared" si="106"/>
        <v>0</v>
      </c>
      <c r="BD80" s="83">
        <f t="shared" si="122"/>
        <v>29979000000</v>
      </c>
      <c r="BE80" s="63">
        <f t="shared" si="122"/>
        <v>0</v>
      </c>
      <c r="BF80" s="63">
        <f t="shared" si="123"/>
        <v>29979000000</v>
      </c>
      <c r="BG80" s="64">
        <f t="shared" si="133"/>
        <v>0.1160284773592872</v>
      </c>
      <c r="BH80" s="63">
        <f t="shared" si="124"/>
        <v>5074169193</v>
      </c>
      <c r="BI80" s="64">
        <f t="shared" si="134"/>
        <v>16.925745331732212</v>
      </c>
      <c r="BJ80" s="63">
        <f t="shared" si="125"/>
        <v>4596393272</v>
      </c>
      <c r="BK80" s="64">
        <f t="shared" si="135"/>
        <v>15.332043337002569</v>
      </c>
      <c r="BL80" s="63">
        <f t="shared" si="126"/>
        <v>9670562465</v>
      </c>
      <c r="BM80" s="64">
        <f t="shared" si="136"/>
        <v>32.257788668734783</v>
      </c>
      <c r="BN80" s="66">
        <f t="shared" si="107"/>
        <v>20308437535</v>
      </c>
      <c r="BO80" s="52"/>
    </row>
    <row r="81" spans="1:67" x14ac:dyDescent="0.25">
      <c r="A81" s="93" t="s">
        <v>386</v>
      </c>
      <c r="B81" s="83">
        <f>SUM([6]us!D$9)</f>
        <v>7138000000</v>
      </c>
      <c r="C81" s="63">
        <f>SUM([6]us!E$9)</f>
        <v>0</v>
      </c>
      <c r="D81" s="63">
        <f t="shared" si="108"/>
        <v>7138000000</v>
      </c>
      <c r="E81" s="64">
        <f t="shared" si="127"/>
        <v>0.20190399409231066</v>
      </c>
      <c r="F81" s="63">
        <f>SUM([6]us!J$9)</f>
        <v>1652145141</v>
      </c>
      <c r="G81" s="64">
        <f t="shared" si="137"/>
        <v>23.145771098346877</v>
      </c>
      <c r="H81" s="63">
        <f t="shared" si="109"/>
        <v>227180992</v>
      </c>
      <c r="I81" s="64">
        <f t="shared" si="138"/>
        <v>3.1826981227234521</v>
      </c>
      <c r="J81" s="63">
        <f>SUM([6]us!N$9)</f>
        <v>1879326133</v>
      </c>
      <c r="K81" s="65">
        <f t="shared" si="139"/>
        <v>26.328469221070328</v>
      </c>
      <c r="L81" s="83">
        <f>SUM([6]us!D$190)</f>
        <v>35988000000</v>
      </c>
      <c r="M81" s="63">
        <f>SUM([6]us!E$190)</f>
        <v>0</v>
      </c>
      <c r="N81" s="63">
        <f t="shared" si="110"/>
        <v>35988000000</v>
      </c>
      <c r="O81" s="64">
        <f t="shared" si="128"/>
        <v>2.3159226363448089</v>
      </c>
      <c r="P81" s="63">
        <f>SUM([6]us!J$190)</f>
        <v>7633604908</v>
      </c>
      <c r="Q81" s="64">
        <f t="shared" si="140"/>
        <v>21.21152858730688</v>
      </c>
      <c r="R81" s="63">
        <f t="shared" si="111"/>
        <v>786357186</v>
      </c>
      <c r="S81" s="64">
        <f t="shared" si="141"/>
        <v>2.1850538679559852</v>
      </c>
      <c r="T81" s="63">
        <f>SUM([6]us!N$190)</f>
        <v>8419962094</v>
      </c>
      <c r="U81" s="65">
        <f t="shared" si="142"/>
        <v>23.396582455262866</v>
      </c>
      <c r="V81" s="83"/>
      <c r="W81" s="63"/>
      <c r="X81" s="63">
        <f t="shared" si="112"/>
        <v>0</v>
      </c>
      <c r="Y81" s="64">
        <f t="shared" si="129"/>
        <v>0</v>
      </c>
      <c r="Z81" s="63"/>
      <c r="AA81" s="64">
        <f t="shared" si="143"/>
        <v>0</v>
      </c>
      <c r="AB81" s="63">
        <f t="shared" si="113"/>
        <v>0</v>
      </c>
      <c r="AC81" s="64">
        <f t="shared" si="144"/>
        <v>0</v>
      </c>
      <c r="AD81" s="63"/>
      <c r="AE81" s="65">
        <f t="shared" si="145"/>
        <v>0</v>
      </c>
      <c r="AF81" s="83">
        <f>SUM([6]us!D$395)</f>
        <v>13922000000</v>
      </c>
      <c r="AG81" s="63">
        <f>SUM([6]us!E$395)</f>
        <v>0</v>
      </c>
      <c r="AH81" s="63">
        <f t="shared" si="114"/>
        <v>13922000000</v>
      </c>
      <c r="AI81" s="64">
        <f t="shared" si="130"/>
        <v>7.077582849627484E-2</v>
      </c>
      <c r="AJ81" s="63">
        <f>SUM([6]us!J$395)</f>
        <v>0</v>
      </c>
      <c r="AK81" s="64">
        <f t="shared" si="146"/>
        <v>0</v>
      </c>
      <c r="AL81" s="63">
        <f t="shared" si="115"/>
        <v>626543787</v>
      </c>
      <c r="AM81" s="64">
        <f t="shared" si="147"/>
        <v>4.5003863453526787</v>
      </c>
      <c r="AN81" s="63">
        <f>SUM([6]us!N$395)</f>
        <v>626543787</v>
      </c>
      <c r="AO81" s="65">
        <f t="shared" si="148"/>
        <v>4.5003863453526787</v>
      </c>
      <c r="AP81" s="83">
        <f t="shared" si="116"/>
        <v>57048000000</v>
      </c>
      <c r="AQ81" s="63">
        <f t="shared" si="116"/>
        <v>0</v>
      </c>
      <c r="AR81" s="63">
        <f t="shared" si="117"/>
        <v>57048000000</v>
      </c>
      <c r="AS81" s="64">
        <f t="shared" si="131"/>
        <v>0.22276594425172691</v>
      </c>
      <c r="AT81" s="63">
        <f t="shared" si="118"/>
        <v>9285750049</v>
      </c>
      <c r="AU81" s="64">
        <f t="shared" si="61"/>
        <v>16.277082542770998</v>
      </c>
      <c r="AV81" s="63">
        <f t="shared" si="119"/>
        <v>1640081965</v>
      </c>
      <c r="AW81" s="64">
        <f t="shared" si="63"/>
        <v>2.8749157989763003</v>
      </c>
      <c r="AX81" s="63">
        <f t="shared" si="120"/>
        <v>10925832014</v>
      </c>
      <c r="AY81" s="65">
        <f t="shared" si="132"/>
        <v>19.151998341747301</v>
      </c>
      <c r="AZ81" s="83">
        <f>SUM([6]us!D$1376)</f>
        <v>3869000000</v>
      </c>
      <c r="BA81" s="63">
        <f>SUM([6]us!E$1376)</f>
        <v>0</v>
      </c>
      <c r="BB81" s="63">
        <f t="shared" si="121"/>
        <v>3869000000</v>
      </c>
      <c r="BC81" s="65">
        <f t="shared" si="106"/>
        <v>0</v>
      </c>
      <c r="BD81" s="83">
        <f t="shared" si="122"/>
        <v>60917000000</v>
      </c>
      <c r="BE81" s="63">
        <f t="shared" si="122"/>
        <v>0</v>
      </c>
      <c r="BF81" s="63">
        <f t="shared" si="123"/>
        <v>60917000000</v>
      </c>
      <c r="BG81" s="64">
        <f t="shared" si="133"/>
        <v>0.23576859652742582</v>
      </c>
      <c r="BH81" s="63">
        <f t="shared" si="124"/>
        <v>9285750049</v>
      </c>
      <c r="BI81" s="64">
        <f t="shared" si="134"/>
        <v>15.243281922944336</v>
      </c>
      <c r="BJ81" s="63">
        <f t="shared" si="125"/>
        <v>1640081965</v>
      </c>
      <c r="BK81" s="64">
        <f t="shared" si="135"/>
        <v>2.6923222827782065</v>
      </c>
      <c r="BL81" s="63">
        <f t="shared" si="126"/>
        <v>10925832014</v>
      </c>
      <c r="BM81" s="64">
        <f t="shared" si="136"/>
        <v>17.935604205722541</v>
      </c>
      <c r="BN81" s="66">
        <f t="shared" si="107"/>
        <v>49991167986</v>
      </c>
      <c r="BO81" s="52"/>
    </row>
    <row r="82" spans="1:67" x14ac:dyDescent="0.25">
      <c r="A82" s="93" t="s">
        <v>387</v>
      </c>
      <c r="B82" s="83">
        <f>SUM([6]su!D$9)</f>
        <v>10464000000</v>
      </c>
      <c r="C82" s="63">
        <f>SUM([6]su!E$9)</f>
        <v>0</v>
      </c>
      <c r="D82" s="63">
        <f t="shared" si="108"/>
        <v>10464000000</v>
      </c>
      <c r="E82" s="64">
        <f t="shared" si="127"/>
        <v>0.29598254331492552</v>
      </c>
      <c r="F82" s="63">
        <f>SUM([6]su!J$9)</f>
        <v>1761480101</v>
      </c>
      <c r="G82" s="64">
        <f t="shared" si="137"/>
        <v>16.833716561544342</v>
      </c>
      <c r="H82" s="63">
        <f t="shared" si="109"/>
        <v>1002610980</v>
      </c>
      <c r="I82" s="64">
        <f t="shared" si="138"/>
        <v>9.5815269495412849</v>
      </c>
      <c r="J82" s="63">
        <f>SUM([6]su!N$9)</f>
        <v>2764091081</v>
      </c>
      <c r="K82" s="65">
        <f t="shared" si="139"/>
        <v>26.415243511085627</v>
      </c>
      <c r="L82" s="83">
        <f>SUM([6]su!D$190)</f>
        <v>37593000000</v>
      </c>
      <c r="M82" s="63">
        <f>SUM([6]su!E$190)</f>
        <v>0</v>
      </c>
      <c r="N82" s="63">
        <f t="shared" si="110"/>
        <v>37593000000</v>
      </c>
      <c r="O82" s="64">
        <f t="shared" si="128"/>
        <v>2.419208615875025</v>
      </c>
      <c r="P82" s="63">
        <f>SUM([6]su!J$190)</f>
        <v>6538544868</v>
      </c>
      <c r="Q82" s="64">
        <f t="shared" si="140"/>
        <v>17.392985045088182</v>
      </c>
      <c r="R82" s="63">
        <f t="shared" si="111"/>
        <v>3811892977</v>
      </c>
      <c r="S82" s="64">
        <f t="shared" si="141"/>
        <v>10.139900984225788</v>
      </c>
      <c r="T82" s="63">
        <f>SUM([6]su!N$190)</f>
        <v>10350437845</v>
      </c>
      <c r="U82" s="65">
        <f t="shared" si="142"/>
        <v>27.532886029313968</v>
      </c>
      <c r="V82" s="83"/>
      <c r="W82" s="63"/>
      <c r="X82" s="63">
        <f t="shared" si="112"/>
        <v>0</v>
      </c>
      <c r="Y82" s="64">
        <f t="shared" si="129"/>
        <v>0</v>
      </c>
      <c r="Z82" s="63"/>
      <c r="AA82" s="64">
        <f t="shared" si="143"/>
        <v>0</v>
      </c>
      <c r="AB82" s="63">
        <f t="shared" si="113"/>
        <v>0</v>
      </c>
      <c r="AC82" s="64">
        <f t="shared" si="144"/>
        <v>0</v>
      </c>
      <c r="AD82" s="63"/>
      <c r="AE82" s="65">
        <f t="shared" si="145"/>
        <v>0</v>
      </c>
      <c r="AF82" s="83">
        <f>SUM([6]su!D$395)</f>
        <v>0</v>
      </c>
      <c r="AG82" s="63">
        <f>SUM([6]su!E$395)</f>
        <v>0</v>
      </c>
      <c r="AH82" s="63">
        <f t="shared" si="114"/>
        <v>0</v>
      </c>
      <c r="AI82" s="64">
        <f t="shared" si="130"/>
        <v>0</v>
      </c>
      <c r="AJ82" s="63">
        <f>SUM([6]su!J$395)</f>
        <v>0</v>
      </c>
      <c r="AK82" s="64">
        <f t="shared" si="146"/>
        <v>0</v>
      </c>
      <c r="AL82" s="63">
        <f t="shared" si="115"/>
        <v>0</v>
      </c>
      <c r="AM82" s="64">
        <f t="shared" si="147"/>
        <v>0</v>
      </c>
      <c r="AN82" s="63">
        <f>SUM([6]su!N$395)</f>
        <v>0</v>
      </c>
      <c r="AO82" s="65">
        <f t="shared" si="148"/>
        <v>0</v>
      </c>
      <c r="AP82" s="83">
        <f t="shared" si="116"/>
        <v>48057000000</v>
      </c>
      <c r="AQ82" s="63">
        <f t="shared" si="116"/>
        <v>0</v>
      </c>
      <c r="AR82" s="63">
        <f t="shared" si="117"/>
        <v>48057000000</v>
      </c>
      <c r="AS82" s="64">
        <f t="shared" si="131"/>
        <v>0.18765711300843571</v>
      </c>
      <c r="AT82" s="63">
        <f t="shared" si="118"/>
        <v>8300024969</v>
      </c>
      <c r="AU82" s="64">
        <f t="shared" si="61"/>
        <v>17.271209124581226</v>
      </c>
      <c r="AV82" s="63">
        <f t="shared" si="119"/>
        <v>4814503957</v>
      </c>
      <c r="AW82" s="64">
        <f t="shared" si="63"/>
        <v>10.018319822294359</v>
      </c>
      <c r="AX82" s="63">
        <f t="shared" si="120"/>
        <v>13114528926</v>
      </c>
      <c r="AY82" s="65">
        <f t="shared" si="132"/>
        <v>27.289528946875585</v>
      </c>
      <c r="AZ82" s="83">
        <f>SUM([6]su!D$1376)</f>
        <v>1171000000</v>
      </c>
      <c r="BA82" s="63">
        <f>SUM([6]su!E$1376)</f>
        <v>0</v>
      </c>
      <c r="BB82" s="63">
        <f t="shared" si="121"/>
        <v>1171000000</v>
      </c>
      <c r="BC82" s="65">
        <f t="shared" si="106"/>
        <v>0</v>
      </c>
      <c r="BD82" s="83">
        <f t="shared" si="122"/>
        <v>49228000000</v>
      </c>
      <c r="BE82" s="63">
        <f t="shared" si="122"/>
        <v>0</v>
      </c>
      <c r="BF82" s="63">
        <f t="shared" si="123"/>
        <v>49228000000</v>
      </c>
      <c r="BG82" s="64">
        <f t="shared" si="133"/>
        <v>0.190528365970946</v>
      </c>
      <c r="BH82" s="63">
        <f t="shared" si="124"/>
        <v>8300024969</v>
      </c>
      <c r="BI82" s="64">
        <f t="shared" si="134"/>
        <v>16.860374114325179</v>
      </c>
      <c r="BJ82" s="63">
        <f t="shared" si="125"/>
        <v>4814503957</v>
      </c>
      <c r="BK82" s="64">
        <f t="shared" si="135"/>
        <v>9.7800112882912167</v>
      </c>
      <c r="BL82" s="63">
        <f t="shared" si="126"/>
        <v>13114528926</v>
      </c>
      <c r="BM82" s="64">
        <f t="shared" si="136"/>
        <v>26.640385402616396</v>
      </c>
      <c r="BN82" s="66">
        <f t="shared" si="107"/>
        <v>36113471074</v>
      </c>
      <c r="BO82" s="52"/>
    </row>
    <row r="83" spans="1:67" x14ac:dyDescent="0.25">
      <c r="A83" s="93" t="s">
        <v>388</v>
      </c>
      <c r="B83" s="83">
        <f>SUM([6]nz!D$9)</f>
        <v>3020000000</v>
      </c>
      <c r="C83" s="63">
        <f>SUM([6]nz!E$9)</f>
        <v>0</v>
      </c>
      <c r="D83" s="63">
        <f t="shared" si="108"/>
        <v>3020000000</v>
      </c>
      <c r="E83" s="64">
        <f t="shared" si="127"/>
        <v>8.5423096407786239E-2</v>
      </c>
      <c r="F83" s="63">
        <f>SUM([6]nz!J$9)</f>
        <v>444871092</v>
      </c>
      <c r="G83" s="64">
        <f t="shared" si="137"/>
        <v>14.730830860927153</v>
      </c>
      <c r="H83" s="63">
        <f t="shared" si="109"/>
        <v>799779488</v>
      </c>
      <c r="I83" s="64">
        <f t="shared" si="138"/>
        <v>26.482764503311255</v>
      </c>
      <c r="J83" s="63">
        <f>SUM([6]nz!N$9)</f>
        <v>1244650580</v>
      </c>
      <c r="K83" s="65">
        <f t="shared" si="139"/>
        <v>41.213595364238408</v>
      </c>
      <c r="L83" s="83">
        <f>SUM([6]nz!D$190)</f>
        <v>6500000000</v>
      </c>
      <c r="M83" s="63">
        <f>SUM([6]nz!E$190)</f>
        <v>0</v>
      </c>
      <c r="N83" s="63">
        <f t="shared" si="110"/>
        <v>6500000000</v>
      </c>
      <c r="O83" s="64">
        <f t="shared" si="128"/>
        <v>0.41829212893857004</v>
      </c>
      <c r="P83" s="63">
        <f>SUM([6]nz!J$190)</f>
        <v>1000688007</v>
      </c>
      <c r="Q83" s="64">
        <f t="shared" si="140"/>
        <v>15.395200107692308</v>
      </c>
      <c r="R83" s="63">
        <f t="shared" si="111"/>
        <v>2039314358</v>
      </c>
      <c r="S83" s="64">
        <f t="shared" si="141"/>
        <v>31.374067046153847</v>
      </c>
      <c r="T83" s="63">
        <f>SUM([6]nz!N$190)</f>
        <v>3040002365</v>
      </c>
      <c r="U83" s="65">
        <f t="shared" si="142"/>
        <v>46.769267153846158</v>
      </c>
      <c r="V83" s="83"/>
      <c r="W83" s="63"/>
      <c r="X83" s="63">
        <f t="shared" si="112"/>
        <v>0</v>
      </c>
      <c r="Y83" s="64">
        <f t="shared" si="129"/>
        <v>0</v>
      </c>
      <c r="Z83" s="63"/>
      <c r="AA83" s="64">
        <f t="shared" si="143"/>
        <v>0</v>
      </c>
      <c r="AB83" s="63">
        <f t="shared" si="113"/>
        <v>0</v>
      </c>
      <c r="AC83" s="64">
        <f t="shared" si="144"/>
        <v>0</v>
      </c>
      <c r="AD83" s="63"/>
      <c r="AE83" s="65">
        <f t="shared" si="145"/>
        <v>0</v>
      </c>
      <c r="AF83" s="83">
        <f>SUM([6]nz!D$395)</f>
        <v>0</v>
      </c>
      <c r="AG83" s="63">
        <f>SUM([6]nz!E$395)</f>
        <v>0</v>
      </c>
      <c r="AH83" s="63">
        <f t="shared" si="114"/>
        <v>0</v>
      </c>
      <c r="AI83" s="64">
        <f t="shared" si="130"/>
        <v>0</v>
      </c>
      <c r="AJ83" s="63">
        <f>SUM([6]nz!J$395)</f>
        <v>0</v>
      </c>
      <c r="AK83" s="64">
        <f t="shared" si="146"/>
        <v>0</v>
      </c>
      <c r="AL83" s="63">
        <f t="shared" si="115"/>
        <v>0</v>
      </c>
      <c r="AM83" s="64">
        <f t="shared" si="147"/>
        <v>0</v>
      </c>
      <c r="AN83" s="63">
        <f>SUM([6]nz!N$395)</f>
        <v>0</v>
      </c>
      <c r="AO83" s="65">
        <f t="shared" si="148"/>
        <v>0</v>
      </c>
      <c r="AP83" s="83">
        <f t="shared" si="116"/>
        <v>9520000000</v>
      </c>
      <c r="AQ83" s="63">
        <f t="shared" si="116"/>
        <v>0</v>
      </c>
      <c r="AR83" s="63">
        <f t="shared" si="117"/>
        <v>9520000000</v>
      </c>
      <c r="AS83" s="64">
        <f t="shared" si="131"/>
        <v>3.71745160089125E-2</v>
      </c>
      <c r="AT83" s="63">
        <f t="shared" si="118"/>
        <v>1445559099</v>
      </c>
      <c r="AU83" s="64">
        <f t="shared" ref="AU83:AU87" si="149">IF(OR(AT83=0,AR83=0),0,(AT83/AR83)*100)</f>
        <v>15.184444317226891</v>
      </c>
      <c r="AV83" s="63">
        <f t="shared" si="119"/>
        <v>2839093846</v>
      </c>
      <c r="AW83" s="64">
        <f t="shared" ref="AW83:AW87" si="150">IF(OR(AV83=0,AR83=0),0,(AV83/AR83)*100)</f>
        <v>29.822414348739496</v>
      </c>
      <c r="AX83" s="63">
        <f t="shared" si="120"/>
        <v>4284652945</v>
      </c>
      <c r="AY83" s="65">
        <f t="shared" si="132"/>
        <v>45.006858665966391</v>
      </c>
      <c r="AZ83" s="83">
        <f>SUM([6]nz!D$1376)</f>
        <v>455000000</v>
      </c>
      <c r="BA83" s="63">
        <f>SUM([6]nz!E$1376)</f>
        <v>0</v>
      </c>
      <c r="BB83" s="63">
        <f t="shared" si="121"/>
        <v>455000000</v>
      </c>
      <c r="BC83" s="65">
        <f t="shared" si="106"/>
        <v>0</v>
      </c>
      <c r="BD83" s="83">
        <f t="shared" si="122"/>
        <v>9975000000</v>
      </c>
      <c r="BE83" s="63">
        <f t="shared" si="122"/>
        <v>0</v>
      </c>
      <c r="BF83" s="63">
        <f t="shared" si="123"/>
        <v>9975000000</v>
      </c>
      <c r="BG83" s="64">
        <f t="shared" si="133"/>
        <v>3.8606493267250068E-2</v>
      </c>
      <c r="BH83" s="63">
        <f t="shared" si="124"/>
        <v>1445559099</v>
      </c>
      <c r="BI83" s="64">
        <f t="shared" si="134"/>
        <v>14.491820541353384</v>
      </c>
      <c r="BJ83" s="63">
        <f t="shared" si="125"/>
        <v>2839093846</v>
      </c>
      <c r="BK83" s="64">
        <f t="shared" si="135"/>
        <v>28.462093694235591</v>
      </c>
      <c r="BL83" s="63">
        <f t="shared" si="126"/>
        <v>4284652945</v>
      </c>
      <c r="BM83" s="64">
        <f t="shared" si="136"/>
        <v>42.953914235588975</v>
      </c>
      <c r="BN83" s="66">
        <f t="shared" si="107"/>
        <v>5690347055</v>
      </c>
      <c r="BO83" s="52"/>
    </row>
    <row r="84" spans="1:67" x14ac:dyDescent="0.25">
      <c r="A84" s="93" t="s">
        <v>389</v>
      </c>
      <c r="B84" s="83">
        <f>SUM([6]pb!D$9)</f>
        <v>17986000000</v>
      </c>
      <c r="C84" s="63">
        <f>SUM([6]pb!E$9)</f>
        <v>0</v>
      </c>
      <c r="D84" s="63">
        <f t="shared" si="108"/>
        <v>17986000000</v>
      </c>
      <c r="E84" s="64">
        <f t="shared" si="127"/>
        <v>0.50874828211604073</v>
      </c>
      <c r="F84" s="63">
        <f>SUM([6]pb!J$9)</f>
        <v>4230931876</v>
      </c>
      <c r="G84" s="64">
        <f t="shared" si="137"/>
        <v>23.52347312354053</v>
      </c>
      <c r="H84" s="63">
        <f t="shared" si="109"/>
        <v>5081008165</v>
      </c>
      <c r="I84" s="64">
        <f t="shared" si="138"/>
        <v>28.249795201823641</v>
      </c>
      <c r="J84" s="63">
        <f>SUM([6]pb!N$9)</f>
        <v>9311940041</v>
      </c>
      <c r="K84" s="65">
        <f t="shared" si="139"/>
        <v>51.773268325364171</v>
      </c>
      <c r="L84" s="83">
        <f>SUM([6]pb!D$190)</f>
        <v>50285000000</v>
      </c>
      <c r="M84" s="63">
        <f>SUM([6]pb!E$190)</f>
        <v>0</v>
      </c>
      <c r="N84" s="63">
        <f t="shared" si="110"/>
        <v>50285000000</v>
      </c>
      <c r="O84" s="64">
        <f t="shared" si="128"/>
        <v>3.2359722621039992</v>
      </c>
      <c r="P84" s="63">
        <f>SUM([6]pb!J$190)</f>
        <v>12970354971</v>
      </c>
      <c r="Q84" s="64">
        <f t="shared" si="140"/>
        <v>25.793685932186538</v>
      </c>
      <c r="R84" s="63">
        <f t="shared" si="111"/>
        <v>19845751951</v>
      </c>
      <c r="S84" s="64">
        <f t="shared" si="141"/>
        <v>39.466544597792577</v>
      </c>
      <c r="T84" s="63">
        <f>SUM([6]pb!N$190)</f>
        <v>32816106922</v>
      </c>
      <c r="U84" s="65">
        <f t="shared" si="142"/>
        <v>65.260230529979125</v>
      </c>
      <c r="V84" s="83"/>
      <c r="W84" s="63"/>
      <c r="X84" s="63">
        <f t="shared" si="112"/>
        <v>0</v>
      </c>
      <c r="Y84" s="64">
        <f t="shared" si="129"/>
        <v>0</v>
      </c>
      <c r="Z84" s="63"/>
      <c r="AA84" s="64">
        <f t="shared" si="143"/>
        <v>0</v>
      </c>
      <c r="AB84" s="63">
        <f t="shared" si="113"/>
        <v>0</v>
      </c>
      <c r="AC84" s="64">
        <f t="shared" si="144"/>
        <v>0</v>
      </c>
      <c r="AD84" s="63"/>
      <c r="AE84" s="65">
        <f t="shared" si="145"/>
        <v>0</v>
      </c>
      <c r="AF84" s="83">
        <f>SUM([6]pb!D$395)</f>
        <v>11271000000</v>
      </c>
      <c r="AG84" s="63">
        <f>SUM([6]pb!E$395)</f>
        <v>0</v>
      </c>
      <c r="AH84" s="63">
        <f t="shared" si="114"/>
        <v>11271000000</v>
      </c>
      <c r="AI84" s="64">
        <f t="shared" si="130"/>
        <v>5.7298833715092194E-2</v>
      </c>
      <c r="AJ84" s="63">
        <f>SUM([6]pb!J$395)</f>
        <v>456662529</v>
      </c>
      <c r="AK84" s="64">
        <f t="shared" si="146"/>
        <v>4.0516593824860259</v>
      </c>
      <c r="AL84" s="63">
        <f t="shared" si="115"/>
        <v>157255059</v>
      </c>
      <c r="AM84" s="64">
        <f t="shared" si="147"/>
        <v>1.3952183391003461</v>
      </c>
      <c r="AN84" s="63">
        <f>SUM([6]pb!N$395)</f>
        <v>613917588</v>
      </c>
      <c r="AO84" s="65">
        <f t="shared" si="148"/>
        <v>5.4468777215863717</v>
      </c>
      <c r="AP84" s="83">
        <f t="shared" si="116"/>
        <v>79542000000</v>
      </c>
      <c r="AQ84" s="63">
        <f t="shared" si="116"/>
        <v>0</v>
      </c>
      <c r="AR84" s="63">
        <f t="shared" si="117"/>
        <v>79542000000</v>
      </c>
      <c r="AS84" s="64">
        <f t="shared" si="131"/>
        <v>0.31060245298118888</v>
      </c>
      <c r="AT84" s="63">
        <f t="shared" si="118"/>
        <v>17657949376</v>
      </c>
      <c r="AU84" s="64">
        <f t="shared" si="149"/>
        <v>22.199529023660457</v>
      </c>
      <c r="AV84" s="63">
        <f t="shared" si="119"/>
        <v>25084015175</v>
      </c>
      <c r="AW84" s="64">
        <f t="shared" si="150"/>
        <v>31.535560050036459</v>
      </c>
      <c r="AX84" s="63">
        <f t="shared" si="120"/>
        <v>42741964551</v>
      </c>
      <c r="AY84" s="65">
        <f t="shared" si="132"/>
        <v>53.735089073696919</v>
      </c>
      <c r="AZ84" s="83">
        <f>SUM([6]pb!D$1376)</f>
        <v>7978000000</v>
      </c>
      <c r="BA84" s="63">
        <f>SUM([6]pb!E$1376)</f>
        <v>0</v>
      </c>
      <c r="BB84" s="63">
        <f t="shared" si="121"/>
        <v>7978000000</v>
      </c>
      <c r="BC84" s="65">
        <f t="shared" si="106"/>
        <v>0</v>
      </c>
      <c r="BD84" s="83">
        <f t="shared" si="122"/>
        <v>87520000000</v>
      </c>
      <c r="BE84" s="63">
        <f t="shared" si="122"/>
        <v>0</v>
      </c>
      <c r="BF84" s="63">
        <f t="shared" si="123"/>
        <v>87520000000</v>
      </c>
      <c r="BG84" s="64">
        <f t="shared" si="133"/>
        <v>0.33873085621551136</v>
      </c>
      <c r="BH84" s="63">
        <f t="shared" si="124"/>
        <v>17657949376</v>
      </c>
      <c r="BI84" s="64">
        <f t="shared" si="134"/>
        <v>20.175901937842781</v>
      </c>
      <c r="BJ84" s="63">
        <f t="shared" si="125"/>
        <v>25084015175</v>
      </c>
      <c r="BK84" s="64">
        <f t="shared" si="135"/>
        <v>28.660894852605118</v>
      </c>
      <c r="BL84" s="63">
        <f t="shared" si="126"/>
        <v>42741964551</v>
      </c>
      <c r="BM84" s="64">
        <f t="shared" si="136"/>
        <v>48.836796790447892</v>
      </c>
      <c r="BN84" s="66">
        <f t="shared" si="107"/>
        <v>44778035449</v>
      </c>
      <c r="BO84" s="52"/>
    </row>
    <row r="85" spans="1:67" x14ac:dyDescent="0.25">
      <c r="A85" s="93" t="s">
        <v>390</v>
      </c>
      <c r="B85" s="83">
        <f>SUM([6]cr!D$9)</f>
        <v>9077000000</v>
      </c>
      <c r="C85" s="63">
        <f>SUM([6]cr!E$9)</f>
        <v>0</v>
      </c>
      <c r="D85" s="63">
        <f t="shared" si="108"/>
        <v>9077000000</v>
      </c>
      <c r="E85" s="64">
        <f t="shared" si="127"/>
        <v>0.25675014771307142</v>
      </c>
      <c r="F85" s="63">
        <f>SUM([6]cr!J$9)</f>
        <v>1728909911</v>
      </c>
      <c r="G85" s="64">
        <f t="shared" si="137"/>
        <v>19.047151162278286</v>
      </c>
      <c r="H85" s="63">
        <f t="shared" si="109"/>
        <v>3219648726</v>
      </c>
      <c r="I85" s="64">
        <f t="shared" si="138"/>
        <v>35.470405706731299</v>
      </c>
      <c r="J85" s="63">
        <f>SUM([6]cr!N$9)</f>
        <v>4948558637</v>
      </c>
      <c r="K85" s="65">
        <f t="shared" si="139"/>
        <v>54.517556869009589</v>
      </c>
      <c r="L85" s="83">
        <f>SUM([6]cr!D$190)</f>
        <v>25378000000</v>
      </c>
      <c r="M85" s="63">
        <f>SUM([6]cr!E$190)</f>
        <v>0</v>
      </c>
      <c r="N85" s="63">
        <f t="shared" si="110"/>
        <v>25378000000</v>
      </c>
      <c r="O85" s="64">
        <f t="shared" si="128"/>
        <v>1.63314117664662</v>
      </c>
      <c r="P85" s="63">
        <f>SUM([6]cr!J$190)</f>
        <v>4803995567</v>
      </c>
      <c r="Q85" s="64">
        <f t="shared" si="140"/>
        <v>18.929764232800064</v>
      </c>
      <c r="R85" s="63">
        <f t="shared" si="111"/>
        <v>4097103138</v>
      </c>
      <c r="S85" s="64">
        <f t="shared" si="141"/>
        <v>16.144310576089527</v>
      </c>
      <c r="T85" s="63">
        <f>SUM([6]cr!N$190)</f>
        <v>8901098705</v>
      </c>
      <c r="U85" s="65">
        <f t="shared" si="142"/>
        <v>35.074074808889591</v>
      </c>
      <c r="V85" s="83"/>
      <c r="W85" s="63"/>
      <c r="X85" s="63">
        <f t="shared" si="112"/>
        <v>0</v>
      </c>
      <c r="Y85" s="64">
        <f t="shared" si="129"/>
        <v>0</v>
      </c>
      <c r="Z85" s="63"/>
      <c r="AA85" s="64">
        <f t="shared" si="143"/>
        <v>0</v>
      </c>
      <c r="AB85" s="63">
        <f t="shared" si="113"/>
        <v>0</v>
      </c>
      <c r="AC85" s="64">
        <f t="shared" si="144"/>
        <v>0</v>
      </c>
      <c r="AD85" s="63"/>
      <c r="AE85" s="65">
        <f t="shared" si="145"/>
        <v>0</v>
      </c>
      <c r="AF85" s="83">
        <f>SUM([6]cr!D$395)</f>
        <v>717000000</v>
      </c>
      <c r="AG85" s="63">
        <f>SUM([6]cr!E$395)</f>
        <v>0</v>
      </c>
      <c r="AH85" s="63">
        <f t="shared" si="114"/>
        <v>717000000</v>
      </c>
      <c r="AI85" s="64">
        <f t="shared" si="130"/>
        <v>3.6450415911384176E-3</v>
      </c>
      <c r="AJ85" s="63">
        <f>SUM([6]cr!J$395)</f>
        <v>12147520</v>
      </c>
      <c r="AK85" s="64">
        <f t="shared" si="146"/>
        <v>1.6942147838214783</v>
      </c>
      <c r="AL85" s="63">
        <f t="shared" si="115"/>
        <v>403669412</v>
      </c>
      <c r="AM85" s="64">
        <f t="shared" si="147"/>
        <v>56.299778521617853</v>
      </c>
      <c r="AN85" s="63">
        <f>SUM([6]cr!N$395)</f>
        <v>415816932</v>
      </c>
      <c r="AO85" s="65">
        <f t="shared" si="148"/>
        <v>57.993993305439332</v>
      </c>
      <c r="AP85" s="83">
        <f t="shared" si="116"/>
        <v>35172000000</v>
      </c>
      <c r="AQ85" s="63">
        <f t="shared" si="116"/>
        <v>0</v>
      </c>
      <c r="AR85" s="63">
        <f t="shared" si="117"/>
        <v>35172000000</v>
      </c>
      <c r="AS85" s="64">
        <f t="shared" si="131"/>
        <v>0.13734265515393596</v>
      </c>
      <c r="AT85" s="63">
        <f t="shared" si="118"/>
        <v>6545052998</v>
      </c>
      <c r="AU85" s="64">
        <f t="shared" si="149"/>
        <v>18.608702939838508</v>
      </c>
      <c r="AV85" s="63">
        <f t="shared" si="119"/>
        <v>7720421276</v>
      </c>
      <c r="AW85" s="64">
        <f t="shared" si="150"/>
        <v>21.950475594222677</v>
      </c>
      <c r="AX85" s="63">
        <f t="shared" si="120"/>
        <v>14265474274</v>
      </c>
      <c r="AY85" s="65">
        <f t="shared" si="132"/>
        <v>40.559178534061182</v>
      </c>
      <c r="AZ85" s="83">
        <f>SUM([6]cr!D$1376)</f>
        <v>4556000000</v>
      </c>
      <c r="BA85" s="63">
        <f>SUM([6]cr!E$1376)</f>
        <v>0</v>
      </c>
      <c r="BB85" s="63">
        <f t="shared" si="121"/>
        <v>4556000000</v>
      </c>
      <c r="BC85" s="65">
        <f t="shared" si="106"/>
        <v>0</v>
      </c>
      <c r="BD85" s="83">
        <f t="shared" si="122"/>
        <v>39728000000</v>
      </c>
      <c r="BE85" s="63">
        <f t="shared" si="122"/>
        <v>0</v>
      </c>
      <c r="BF85" s="63">
        <f t="shared" si="123"/>
        <v>39728000000</v>
      </c>
      <c r="BG85" s="64">
        <f t="shared" si="133"/>
        <v>0.15376027714499355</v>
      </c>
      <c r="BH85" s="63">
        <f t="shared" si="124"/>
        <v>6545052998</v>
      </c>
      <c r="BI85" s="64">
        <f t="shared" si="134"/>
        <v>16.474660184252919</v>
      </c>
      <c r="BJ85" s="63">
        <f t="shared" si="125"/>
        <v>7720421276</v>
      </c>
      <c r="BK85" s="64">
        <f t="shared" si="135"/>
        <v>19.433198942811117</v>
      </c>
      <c r="BL85" s="63">
        <f t="shared" si="126"/>
        <v>14265474274</v>
      </c>
      <c r="BM85" s="64">
        <f t="shared" si="136"/>
        <v>35.907859127064036</v>
      </c>
      <c r="BN85" s="66">
        <f t="shared" si="107"/>
        <v>25462525726</v>
      </c>
      <c r="BO85" s="52"/>
    </row>
    <row r="86" spans="1:67" x14ac:dyDescent="0.25">
      <c r="A86" s="93" t="s">
        <v>391</v>
      </c>
      <c r="B86" s="83">
        <f>SUM([6]rf!D$9)</f>
        <v>6775000000</v>
      </c>
      <c r="C86" s="63">
        <f>SUM([6]rf!E$9)</f>
        <v>0</v>
      </c>
      <c r="D86" s="63">
        <f t="shared" si="108"/>
        <v>6775000000</v>
      </c>
      <c r="E86" s="64">
        <f t="shared" si="127"/>
        <v>0.19163625104726878</v>
      </c>
      <c r="F86" s="63">
        <f>SUM([6]rf!J$9)</f>
        <v>1109317570</v>
      </c>
      <c r="G86" s="64">
        <f t="shared" si="137"/>
        <v>16.373691070110702</v>
      </c>
      <c r="H86" s="63">
        <f t="shared" si="109"/>
        <v>1629835107</v>
      </c>
      <c r="I86" s="64">
        <f t="shared" si="138"/>
        <v>24.056606745387455</v>
      </c>
      <c r="J86" s="63">
        <f>SUM([6]rf!N$9)</f>
        <v>2739152677</v>
      </c>
      <c r="K86" s="65">
        <f t="shared" si="139"/>
        <v>40.430297815498157</v>
      </c>
      <c r="L86" s="83">
        <f>SUM([6]rf!D$190)</f>
        <v>31847000000</v>
      </c>
      <c r="M86" s="63">
        <f>SUM([6]rf!E$190)</f>
        <v>0</v>
      </c>
      <c r="N86" s="63">
        <f t="shared" si="110"/>
        <v>31847000000</v>
      </c>
      <c r="O86" s="64">
        <f t="shared" si="128"/>
        <v>2.0494383738933291</v>
      </c>
      <c r="P86" s="63">
        <f>SUM([6]rf!J$190)</f>
        <v>5075756314</v>
      </c>
      <c r="Q86" s="64">
        <f t="shared" si="140"/>
        <v>15.937941765315413</v>
      </c>
      <c r="R86" s="63">
        <f t="shared" si="111"/>
        <v>5886106279</v>
      </c>
      <c r="S86" s="64">
        <f t="shared" si="141"/>
        <v>18.482451342355638</v>
      </c>
      <c r="T86" s="63">
        <f>SUM([6]rf!N$190)</f>
        <v>10961862593</v>
      </c>
      <c r="U86" s="65">
        <f t="shared" si="142"/>
        <v>34.420393107671053</v>
      </c>
      <c r="V86" s="83"/>
      <c r="W86" s="63"/>
      <c r="X86" s="63">
        <f t="shared" si="112"/>
        <v>0</v>
      </c>
      <c r="Y86" s="64">
        <f t="shared" si="129"/>
        <v>0</v>
      </c>
      <c r="Z86" s="63"/>
      <c r="AA86" s="64">
        <f t="shared" si="143"/>
        <v>0</v>
      </c>
      <c r="AB86" s="63">
        <f t="shared" si="113"/>
        <v>0</v>
      </c>
      <c r="AC86" s="64">
        <f t="shared" si="144"/>
        <v>0</v>
      </c>
      <c r="AD86" s="63"/>
      <c r="AE86" s="65">
        <f t="shared" si="145"/>
        <v>0</v>
      </c>
      <c r="AF86" s="83">
        <f>SUM([6]rf!D$395)</f>
        <v>10315000000</v>
      </c>
      <c r="AG86" s="63">
        <f>SUM([6]rf!E$395)</f>
        <v>0</v>
      </c>
      <c r="AH86" s="63">
        <f t="shared" si="114"/>
        <v>10315000000</v>
      </c>
      <c r="AI86" s="64">
        <f t="shared" si="130"/>
        <v>5.2438778260240973E-2</v>
      </c>
      <c r="AJ86" s="63">
        <f>SUM([6]rf!J$395)</f>
        <v>0</v>
      </c>
      <c r="AK86" s="64">
        <f t="shared" si="146"/>
        <v>0</v>
      </c>
      <c r="AL86" s="63">
        <f t="shared" si="115"/>
        <v>0</v>
      </c>
      <c r="AM86" s="64">
        <f t="shared" si="147"/>
        <v>0</v>
      </c>
      <c r="AN86" s="63">
        <f>SUM([6]rf!N$395)</f>
        <v>0</v>
      </c>
      <c r="AO86" s="65">
        <f t="shared" si="148"/>
        <v>0</v>
      </c>
      <c r="AP86" s="83">
        <f t="shared" si="116"/>
        <v>48937000000</v>
      </c>
      <c r="AQ86" s="63">
        <f t="shared" si="116"/>
        <v>0</v>
      </c>
      <c r="AR86" s="63">
        <f t="shared" si="117"/>
        <v>48937000000</v>
      </c>
      <c r="AS86" s="64">
        <f t="shared" si="131"/>
        <v>0.19109341280757888</v>
      </c>
      <c r="AT86" s="63">
        <f t="shared" si="118"/>
        <v>6185073884</v>
      </c>
      <c r="AU86" s="64">
        <f t="shared" si="149"/>
        <v>12.638849712896171</v>
      </c>
      <c r="AV86" s="63">
        <f t="shared" si="119"/>
        <v>7515941386</v>
      </c>
      <c r="AW86" s="64">
        <f t="shared" si="150"/>
        <v>15.358402407176575</v>
      </c>
      <c r="AX86" s="63">
        <f t="shared" si="120"/>
        <v>13701015270</v>
      </c>
      <c r="AY86" s="65">
        <f t="shared" si="132"/>
        <v>27.997252120072748</v>
      </c>
      <c r="AZ86" s="83">
        <f>SUM([6]rf!D$1376)</f>
        <v>1228000000</v>
      </c>
      <c r="BA86" s="63">
        <f>SUM([6]rf!E$1376)</f>
        <v>0</v>
      </c>
      <c r="BB86" s="63">
        <f t="shared" si="121"/>
        <v>1228000000</v>
      </c>
      <c r="BC86" s="65">
        <f t="shared" si="106"/>
        <v>0</v>
      </c>
      <c r="BD86" s="83">
        <f t="shared" si="122"/>
        <v>50165000000</v>
      </c>
      <c r="BE86" s="63">
        <f t="shared" si="122"/>
        <v>0</v>
      </c>
      <c r="BF86" s="63">
        <f t="shared" si="123"/>
        <v>50165000000</v>
      </c>
      <c r="BG86" s="64">
        <f t="shared" si="133"/>
        <v>0.19415486062672677</v>
      </c>
      <c r="BH86" s="63">
        <f t="shared" si="124"/>
        <v>6185073884</v>
      </c>
      <c r="BI86" s="64">
        <f t="shared" si="134"/>
        <v>12.329460548190969</v>
      </c>
      <c r="BJ86" s="63">
        <f t="shared" si="125"/>
        <v>7515941386</v>
      </c>
      <c r="BK86" s="64">
        <f t="shared" si="135"/>
        <v>14.982440717631814</v>
      </c>
      <c r="BL86" s="63">
        <f t="shared" si="126"/>
        <v>13701015270</v>
      </c>
      <c r="BM86" s="64">
        <f t="shared" si="136"/>
        <v>27.311901265822787</v>
      </c>
      <c r="BN86" s="66">
        <f t="shared" si="107"/>
        <v>36463984730</v>
      </c>
      <c r="BO86" s="52"/>
    </row>
    <row r="87" spans="1:67" ht="16.5" thickBot="1" x14ac:dyDescent="0.3">
      <c r="A87" s="115" t="s">
        <v>392</v>
      </c>
      <c r="B87" s="102">
        <f>SUM([6]vis!D$9)</f>
        <v>14832000000</v>
      </c>
      <c r="C87" s="67">
        <f>SUM([6]vis!E$9)</f>
        <v>0</v>
      </c>
      <c r="D87" s="67">
        <f t="shared" si="108"/>
        <v>14832000000</v>
      </c>
      <c r="E87" s="68">
        <f t="shared" si="127"/>
        <v>0.41953488937757799</v>
      </c>
      <c r="F87" s="67">
        <f>SUM([6]vis!J$9)</f>
        <v>2009691617</v>
      </c>
      <c r="G87" s="68">
        <f t="shared" si="137"/>
        <v>13.549700761866234</v>
      </c>
      <c r="H87" s="67">
        <f t="shared" si="109"/>
        <v>2005389406</v>
      </c>
      <c r="I87" s="68">
        <f t="shared" si="138"/>
        <v>13.520694484897518</v>
      </c>
      <c r="J87" s="67">
        <f>SUM([6]vis!N$9)</f>
        <v>4015081023</v>
      </c>
      <c r="K87" s="69">
        <f t="shared" si="139"/>
        <v>27.070395246763756</v>
      </c>
      <c r="L87" s="102">
        <f>SUM([6]vis!D$190)</f>
        <v>45513000000</v>
      </c>
      <c r="M87" s="67">
        <f>SUM([6]vis!E$190)</f>
        <v>0</v>
      </c>
      <c r="N87" s="67">
        <f t="shared" si="110"/>
        <v>45513000000</v>
      </c>
      <c r="O87" s="68">
        <f t="shared" si="128"/>
        <v>2.9288814868278674</v>
      </c>
      <c r="P87" s="67">
        <f>SUM([6]vis!J$190)</f>
        <v>8495633224</v>
      </c>
      <c r="Q87" s="68">
        <f t="shared" si="140"/>
        <v>18.666388117680661</v>
      </c>
      <c r="R87" s="67">
        <f t="shared" si="111"/>
        <v>12974910616</v>
      </c>
      <c r="S87" s="68">
        <f t="shared" si="141"/>
        <v>28.508141884736226</v>
      </c>
      <c r="T87" s="67">
        <f>SUM([6]vis!N$190)</f>
        <v>21470543840</v>
      </c>
      <c r="U87" s="69">
        <f t="shared" si="142"/>
        <v>47.174530002416894</v>
      </c>
      <c r="V87" s="102"/>
      <c r="W87" s="67"/>
      <c r="X87" s="67">
        <f t="shared" si="112"/>
        <v>0</v>
      </c>
      <c r="Y87" s="68">
        <f t="shared" si="129"/>
        <v>0</v>
      </c>
      <c r="Z87" s="67"/>
      <c r="AA87" s="68">
        <f t="shared" si="143"/>
        <v>0</v>
      </c>
      <c r="AB87" s="67">
        <f t="shared" si="113"/>
        <v>0</v>
      </c>
      <c r="AC87" s="68">
        <f t="shared" si="144"/>
        <v>0</v>
      </c>
      <c r="AD87" s="67"/>
      <c r="AE87" s="69">
        <f t="shared" si="145"/>
        <v>0</v>
      </c>
      <c r="AF87" s="102">
        <f>SUM([6]vis!D$395)</f>
        <v>0</v>
      </c>
      <c r="AG87" s="67">
        <f>SUM([6]vis!E$395)</f>
        <v>0</v>
      </c>
      <c r="AH87" s="67">
        <f t="shared" si="114"/>
        <v>0</v>
      </c>
      <c r="AI87" s="68">
        <f t="shared" si="130"/>
        <v>0</v>
      </c>
      <c r="AJ87" s="67">
        <f>SUM([6]vis!J$395)</f>
        <v>0</v>
      </c>
      <c r="AK87" s="68">
        <f t="shared" si="146"/>
        <v>0</v>
      </c>
      <c r="AL87" s="67">
        <f t="shared" si="115"/>
        <v>0</v>
      </c>
      <c r="AM87" s="68">
        <f t="shared" si="147"/>
        <v>0</v>
      </c>
      <c r="AN87" s="67">
        <f>SUM([6]vis!N$395)</f>
        <v>0</v>
      </c>
      <c r="AO87" s="69">
        <f t="shared" si="148"/>
        <v>0</v>
      </c>
      <c r="AP87" s="102">
        <f t="shared" si="116"/>
        <v>60345000000</v>
      </c>
      <c r="AQ87" s="67">
        <f t="shared" si="116"/>
        <v>0</v>
      </c>
      <c r="AR87" s="67">
        <f t="shared" si="117"/>
        <v>60345000000</v>
      </c>
      <c r="AS87" s="68">
        <f t="shared" si="131"/>
        <v>0.23564035384010762</v>
      </c>
      <c r="AT87" s="67">
        <f t="shared" si="118"/>
        <v>10505324841</v>
      </c>
      <c r="AU87" s="68">
        <f t="shared" si="149"/>
        <v>17.408774282873477</v>
      </c>
      <c r="AV87" s="67">
        <f t="shared" si="119"/>
        <v>14980300022</v>
      </c>
      <c r="AW87" s="68">
        <f t="shared" si="150"/>
        <v>24.824426252382136</v>
      </c>
      <c r="AX87" s="67">
        <f t="shared" si="120"/>
        <v>25485624863</v>
      </c>
      <c r="AY87" s="69">
        <f t="shared" si="132"/>
        <v>42.233200535255619</v>
      </c>
      <c r="AZ87" s="102">
        <f>SUM([6]vis!D$1376)</f>
        <v>3314000000</v>
      </c>
      <c r="BA87" s="67">
        <f>SUM([6]vis!E$1376)</f>
        <v>0</v>
      </c>
      <c r="BB87" s="67">
        <f t="shared" si="121"/>
        <v>3314000000</v>
      </c>
      <c r="BC87" s="69">
        <f t="shared" si="106"/>
        <v>0</v>
      </c>
      <c r="BD87" s="102">
        <f t="shared" si="122"/>
        <v>63659000000</v>
      </c>
      <c r="BE87" s="67">
        <f t="shared" si="122"/>
        <v>0</v>
      </c>
      <c r="BF87" s="67">
        <f t="shared" si="123"/>
        <v>63659000000</v>
      </c>
      <c r="BG87" s="68">
        <f t="shared" si="133"/>
        <v>0.24638102806013754</v>
      </c>
      <c r="BH87" s="67">
        <f t="shared" si="124"/>
        <v>10505324841</v>
      </c>
      <c r="BI87" s="68">
        <f t="shared" si="134"/>
        <v>16.502497433198762</v>
      </c>
      <c r="BJ87" s="67">
        <f t="shared" si="125"/>
        <v>14980300022</v>
      </c>
      <c r="BK87" s="68">
        <f t="shared" si="135"/>
        <v>23.53210075873011</v>
      </c>
      <c r="BL87" s="67">
        <f t="shared" si="126"/>
        <v>25485624863</v>
      </c>
      <c r="BM87" s="68">
        <f t="shared" si="136"/>
        <v>40.034598191928872</v>
      </c>
      <c r="BN87" s="73">
        <f t="shared" si="107"/>
        <v>38173375137</v>
      </c>
      <c r="BO87" s="52"/>
    </row>
    <row r="88" spans="1:67" ht="16.5" thickBot="1" x14ac:dyDescent="0.3">
      <c r="A88" s="114" t="s">
        <v>393</v>
      </c>
      <c r="B88" s="106">
        <f>SUM(B66:B87)</f>
        <v>277107000000</v>
      </c>
      <c r="C88" s="57">
        <f>SUM(C66:C87)</f>
        <v>0</v>
      </c>
      <c r="D88" s="57">
        <f>SUM(D66:D87)</f>
        <v>277107000000</v>
      </c>
      <c r="E88" s="58">
        <f t="shared" si="127"/>
        <v>7.8381913828716616</v>
      </c>
      <c r="F88" s="57">
        <f>SUM(F66:F87)</f>
        <v>49199877338</v>
      </c>
      <c r="G88" s="58">
        <f t="shared" ref="G88:G89" si="151">IF(OR(F88=0,D88=0),0,(F88/D88)*100)</f>
        <v>17.754830205660628</v>
      </c>
      <c r="H88" s="57">
        <f>SUM(H66:H87)</f>
        <v>57209204130</v>
      </c>
      <c r="I88" s="58">
        <f t="shared" ref="I88:I89" si="152">IF(OR(H88=0,D88=0),0,(H88/D88)*100)</f>
        <v>20.645167437127174</v>
      </c>
      <c r="J88" s="57">
        <f>SUM(J66:J87)</f>
        <v>106409081468</v>
      </c>
      <c r="K88" s="70">
        <f t="shared" ref="K88:K89" si="153">IF(OR(J88=0,D88=0),0,(J88/D88)*100)</f>
        <v>38.399997642787802</v>
      </c>
      <c r="L88" s="106">
        <f>SUM(L66:L87)</f>
        <v>999510000000</v>
      </c>
      <c r="M88" s="57">
        <f>SUM(M66:M87)</f>
        <v>0</v>
      </c>
      <c r="N88" s="57">
        <f>SUM(N66:N87)</f>
        <v>999510000000</v>
      </c>
      <c r="O88" s="58">
        <f t="shared" si="128"/>
        <v>64.321102430060023</v>
      </c>
      <c r="P88" s="57">
        <f>SUM(P66:P87)</f>
        <v>187401041458</v>
      </c>
      <c r="Q88" s="58">
        <f t="shared" ref="Q88:Q89" si="154">IF(OR(P88=0,N88=0),0,(P88/N88)*100)</f>
        <v>18.749291298536281</v>
      </c>
      <c r="R88" s="57">
        <f>SUM(R66:R87)</f>
        <v>246661238644</v>
      </c>
      <c r="S88" s="58">
        <f t="shared" ref="S88:S89" si="155">IF(OR(R88=0,N88=0),0,(R88/N88)*100)</f>
        <v>24.678216190333263</v>
      </c>
      <c r="T88" s="57">
        <f>SUM(T66:T87)</f>
        <v>434062280102</v>
      </c>
      <c r="U88" s="70">
        <f t="shared" ref="U88:U89" si="156">IF(OR(T88=0,N88=0),0,(T88/N88)*100)</f>
        <v>43.427507488869544</v>
      </c>
      <c r="V88" s="106">
        <f>SUM(V66:V87)</f>
        <v>0</v>
      </c>
      <c r="W88" s="57">
        <f>SUM(W66:W87)</f>
        <v>0</v>
      </c>
      <c r="X88" s="57">
        <f>SUM(X66:X87)</f>
        <v>0</v>
      </c>
      <c r="Y88" s="58">
        <f t="shared" si="129"/>
        <v>0</v>
      </c>
      <c r="Z88" s="57">
        <f>SUM(Z66:Z87)</f>
        <v>0</v>
      </c>
      <c r="AA88" s="58">
        <f t="shared" ref="AA88:AA89" si="157">IF(OR(Z88=0,X88=0),0,(Z88/X88)*100)</f>
        <v>0</v>
      </c>
      <c r="AB88" s="57">
        <f>SUM(AB66:AB87)</f>
        <v>0</v>
      </c>
      <c r="AC88" s="58">
        <f t="shared" ref="AC88:AC89" si="158">IF(OR(AB88=0,X88=0),0,(AB88/X88)*100)</f>
        <v>0</v>
      </c>
      <c r="AD88" s="57">
        <f>SUM(AD66:AD87)</f>
        <v>0</v>
      </c>
      <c r="AE88" s="70">
        <f t="shared" ref="AE88:AE89" si="159">IF(OR(AD88=0,X88=0),0,(AD88/X88)*100)</f>
        <v>0</v>
      </c>
      <c r="AF88" s="106">
        <f>SUM(AF66:AF87)</f>
        <v>61229000000</v>
      </c>
      <c r="AG88" s="57">
        <f>SUM(AG66:AG87)</f>
        <v>1305899741</v>
      </c>
      <c r="AH88" s="57">
        <f>SUM(AH66:AH87)</f>
        <v>62534899741</v>
      </c>
      <c r="AI88" s="58">
        <f t="shared" si="130"/>
        <v>0.31791117218077558</v>
      </c>
      <c r="AJ88" s="57">
        <f>SUM(AJ66:AJ87)</f>
        <v>698342006</v>
      </c>
      <c r="AK88" s="58">
        <f t="shared" ref="AK88:AK89" si="160">IF(OR(AJ88=0,AH88=0),0,(AJ88/AH88)*100)</f>
        <v>1.1167236357495003</v>
      </c>
      <c r="AL88" s="57">
        <f>SUM(AL66:AL87)</f>
        <v>2520599565</v>
      </c>
      <c r="AM88" s="58">
        <f t="shared" ref="AM88:AM89" si="161">IF(OR(AL88=0,AH88=0),0,(AL88/AH88)*100)</f>
        <v>4.0307085730360726</v>
      </c>
      <c r="AN88" s="57">
        <f>SUM(AN66:AN87)</f>
        <v>3218941571</v>
      </c>
      <c r="AO88" s="70">
        <f t="shared" ref="AO88:AO89" si="162">IF(OR(AN88=0,AH88=0),0,(AN88/AH88)*100)</f>
        <v>5.1474322087855731</v>
      </c>
      <c r="AP88" s="106">
        <f>SUM(AP66:AP87)</f>
        <v>1337846000000</v>
      </c>
      <c r="AQ88" s="57">
        <f>SUM(AQ66:AQ87)</f>
        <v>1305899741</v>
      </c>
      <c r="AR88" s="57">
        <f>SUM(AR66:AR87)</f>
        <v>1339151899741</v>
      </c>
      <c r="AS88" s="58">
        <f t="shared" si="131"/>
        <v>5.2292356864797682</v>
      </c>
      <c r="AT88" s="57">
        <f>SUM(AT66:AT87)</f>
        <v>237299260802</v>
      </c>
      <c r="AU88" s="58">
        <f t="shared" ref="AU88:AU89" si="163">IF(OR(AT88=0,AR88=0),0,(AT88/AR88)*100)</f>
        <v>17.7201153093906</v>
      </c>
      <c r="AV88" s="57">
        <f>SUM(AV66:AV87)</f>
        <v>306391042339</v>
      </c>
      <c r="AW88" s="58">
        <f t="shared" ref="AW88:AW89" si="164">IF(OR(AV88=0,AR88=0),0,(AV88/AR88)*100)</f>
        <v>22.879483828403473</v>
      </c>
      <c r="AX88" s="57">
        <f>SUM(AX66:AX87)</f>
        <v>543690303141</v>
      </c>
      <c r="AY88" s="70">
        <f t="shared" ref="AY88:AY89" si="165">IF(OR(AX88=0,AR88=0),0,(AX88/AR88)*100)</f>
        <v>40.599599137794073</v>
      </c>
      <c r="AZ88" s="106">
        <f>SUM(AZ66:AZ87)</f>
        <v>57939000000</v>
      </c>
      <c r="BA88" s="57">
        <f>SUM(BA66:BA87)</f>
        <v>0</v>
      </c>
      <c r="BB88" s="57">
        <f>SUM(BB66:BB87)</f>
        <v>57939000000</v>
      </c>
      <c r="BC88" s="70">
        <f t="shared" si="106"/>
        <v>0</v>
      </c>
      <c r="BD88" s="106">
        <f>SUM(BD66:BD87)</f>
        <v>1395785000000</v>
      </c>
      <c r="BE88" s="57">
        <f>SUM(BE66:BE87)</f>
        <v>1305899741</v>
      </c>
      <c r="BF88" s="57">
        <f>SUM(BF66:BF87)</f>
        <v>1397090899741</v>
      </c>
      <c r="BG88" s="58">
        <f t="shared" si="133"/>
        <v>5.4071960315375689</v>
      </c>
      <c r="BH88" s="57">
        <f>SUM(BH66:BH87)</f>
        <v>237299260802</v>
      </c>
      <c r="BI88" s="58">
        <f t="shared" ref="BI88:BI89" si="166">IF(OR(BH88=0,BF88=0),0,(BH88/BF88)*100)</f>
        <v>16.985241321519723</v>
      </c>
      <c r="BJ88" s="57">
        <f>SUM(BJ66:BJ87)</f>
        <v>306391042339</v>
      </c>
      <c r="BK88" s="58">
        <f t="shared" ref="BK88:BK89" si="167">IF(OR(BJ88=0,BF88=0),0,(BJ88/BF88)*100)</f>
        <v>21.930644770200733</v>
      </c>
      <c r="BL88" s="57">
        <f>SUM(BL66:BL87)</f>
        <v>543690303141</v>
      </c>
      <c r="BM88" s="58">
        <f t="shared" ref="BM88:BM89" si="168">IF(OR(BL88=0,BF88=0),0,(BL88/BF88)*100)</f>
        <v>38.915886091720459</v>
      </c>
      <c r="BN88" s="59">
        <f>SUM(BN66:BN87)</f>
        <v>853400596600</v>
      </c>
      <c r="BO88" s="52"/>
    </row>
    <row r="89" spans="1:67" ht="16.5" thickBot="1" x14ac:dyDescent="0.3">
      <c r="A89" s="206" t="s">
        <v>394</v>
      </c>
      <c r="B89" s="207">
        <f>SUM(B57+B65+B88)</f>
        <v>3535343633042</v>
      </c>
      <c r="C89" s="208">
        <f>SUM(C57+C65+C88)</f>
        <v>0</v>
      </c>
      <c r="D89" s="208">
        <f>SUM(D57+D65+D88)</f>
        <v>3535343633042</v>
      </c>
      <c r="E89" s="209">
        <f t="shared" si="127"/>
        <v>100</v>
      </c>
      <c r="F89" s="208">
        <f>SUM(F57+F65+F88)</f>
        <v>620044004990</v>
      </c>
      <c r="G89" s="209">
        <f t="shared" si="151"/>
        <v>17.538436693818099</v>
      </c>
      <c r="H89" s="208">
        <f>SUM(H57+H65+H88)</f>
        <v>336684399022</v>
      </c>
      <c r="I89" s="209">
        <f t="shared" si="152"/>
        <v>9.5233853896204881</v>
      </c>
      <c r="J89" s="208">
        <f>SUM(J57+J65+J88)</f>
        <v>956728404012</v>
      </c>
      <c r="K89" s="210">
        <f t="shared" si="153"/>
        <v>27.061822083438585</v>
      </c>
      <c r="L89" s="207">
        <f>SUM(L57+L65+L88)</f>
        <v>1553937918099</v>
      </c>
      <c r="M89" s="208">
        <f>SUM(M57+M65+M88)</f>
        <v>0</v>
      </c>
      <c r="N89" s="208">
        <f>SUM(N57+N65+N88)</f>
        <v>1553937918099</v>
      </c>
      <c r="O89" s="209">
        <f t="shared" si="128"/>
        <v>100</v>
      </c>
      <c r="P89" s="208">
        <f>SUM(P57+P65+P88)</f>
        <v>304929539146</v>
      </c>
      <c r="Q89" s="209">
        <f t="shared" si="154"/>
        <v>19.623019400867289</v>
      </c>
      <c r="R89" s="208">
        <f>SUM(R57+R65+R88)</f>
        <v>501045282864</v>
      </c>
      <c r="S89" s="209">
        <f t="shared" si="155"/>
        <v>32.243584317509324</v>
      </c>
      <c r="T89" s="208">
        <f>SUM(T57+T65+T88)</f>
        <v>805974822010</v>
      </c>
      <c r="U89" s="210">
        <f t="shared" si="156"/>
        <v>51.866603718376616</v>
      </c>
      <c r="V89" s="207">
        <f>SUM(V57+V65+V88)</f>
        <v>849102351000</v>
      </c>
      <c r="W89" s="208">
        <f>SUM(W57+W65+W88)</f>
        <v>0</v>
      </c>
      <c r="X89" s="208">
        <f>SUM(X57+X65+X88)</f>
        <v>849102351000</v>
      </c>
      <c r="Y89" s="209">
        <f t="shared" si="129"/>
        <v>100</v>
      </c>
      <c r="Z89" s="208">
        <f>SUM(Z57+Z65+Z88)</f>
        <v>69766869094</v>
      </c>
      <c r="AA89" s="209">
        <f t="shared" si="157"/>
        <v>8.2165440964607583</v>
      </c>
      <c r="AB89" s="208">
        <f>SUM(AB57+AB65+AB88)</f>
        <v>28811745713</v>
      </c>
      <c r="AC89" s="209">
        <f t="shared" si="158"/>
        <v>3.3932005581032718</v>
      </c>
      <c r="AD89" s="208">
        <f>SUM(AD57+AD65+AD88)</f>
        <v>98578614807</v>
      </c>
      <c r="AE89" s="210">
        <f t="shared" si="159"/>
        <v>11.609744654564029</v>
      </c>
      <c r="AF89" s="207">
        <f>SUM(AF57+AF65+AF88)</f>
        <v>19845884160188</v>
      </c>
      <c r="AG89" s="208">
        <f>SUM(AG57+AG65+AG88)</f>
        <v>-175326717356</v>
      </c>
      <c r="AH89" s="208">
        <f>SUM(AH57+AH65+AH88)</f>
        <v>19670557442832</v>
      </c>
      <c r="AI89" s="209">
        <f t="shared" si="130"/>
        <v>100</v>
      </c>
      <c r="AJ89" s="208">
        <f>SUM(AJ57+AJ65+AJ88)</f>
        <v>1630394084246</v>
      </c>
      <c r="AK89" s="209">
        <f t="shared" si="160"/>
        <v>8.2884996471725287</v>
      </c>
      <c r="AL89" s="208">
        <f>SUM(AL57+AL65+AL88)</f>
        <v>2702997098215</v>
      </c>
      <c r="AM89" s="209">
        <f t="shared" si="161"/>
        <v>13.741334510069917</v>
      </c>
      <c r="AN89" s="208">
        <f>SUM(AN57+AN65+AN88)</f>
        <v>4333391182461</v>
      </c>
      <c r="AO89" s="210">
        <f t="shared" si="162"/>
        <v>22.029834157242444</v>
      </c>
      <c r="AP89" s="207">
        <f>SUM(AP57+AP65+AP88)</f>
        <v>25784268062329</v>
      </c>
      <c r="AQ89" s="208">
        <f>SUM(AQ57+AQ65+AQ88)</f>
        <v>-175326717356</v>
      </c>
      <c r="AR89" s="208">
        <f>SUM(AR57+AR65+AR88)</f>
        <v>25608941344973</v>
      </c>
      <c r="AS89" s="209">
        <f t="shared" si="131"/>
        <v>100</v>
      </c>
      <c r="AT89" s="208">
        <f>SUM(AT57+AT65+AT88)</f>
        <v>2625134497476</v>
      </c>
      <c r="AU89" s="209">
        <f t="shared" si="163"/>
        <v>10.250851302727945</v>
      </c>
      <c r="AV89" s="208">
        <f>SUM(AV57+AV65+AV88)</f>
        <v>3569538525814</v>
      </c>
      <c r="AW89" s="209">
        <f t="shared" si="164"/>
        <v>13.938641499191437</v>
      </c>
      <c r="AX89" s="208">
        <f>SUM(AX57+AX65+AX88)</f>
        <v>6194673023290</v>
      </c>
      <c r="AY89" s="210">
        <f t="shared" si="165"/>
        <v>24.189492801919378</v>
      </c>
      <c r="AZ89" s="207">
        <f>SUM(AZ57+AZ65+AZ88)</f>
        <v>228681178650</v>
      </c>
      <c r="BA89" s="208">
        <f>SUM(BA57+BA65+BA88)</f>
        <v>0</v>
      </c>
      <c r="BB89" s="208">
        <f>SUM(BB57+BB65+BB88)</f>
        <v>228681178650</v>
      </c>
      <c r="BC89" s="210">
        <f t="shared" si="106"/>
        <v>0</v>
      </c>
      <c r="BD89" s="207">
        <f>SUM(BD57+BD65+BD88)</f>
        <v>26012949240979</v>
      </c>
      <c r="BE89" s="208">
        <f>SUM(BE57+BE65+BE88)</f>
        <v>-175326717356</v>
      </c>
      <c r="BF89" s="208">
        <f>SUM(BF57+BF65+BF88)</f>
        <v>25837622523623</v>
      </c>
      <c r="BG89" s="209">
        <f t="shared" si="133"/>
        <v>100</v>
      </c>
      <c r="BH89" s="208">
        <f>SUM(BH57+BH65+BH88)</f>
        <v>2625134497476</v>
      </c>
      <c r="BI89" s="209">
        <f t="shared" si="166"/>
        <v>10.160124040344169</v>
      </c>
      <c r="BJ89" s="208">
        <f>SUM(BJ57+BJ65+BJ88)</f>
        <v>3569538525814</v>
      </c>
      <c r="BK89" s="209">
        <f t="shared" si="167"/>
        <v>13.815274693135631</v>
      </c>
      <c r="BL89" s="208">
        <f>SUM(BL57+BL65+BL88)</f>
        <v>6194673023290</v>
      </c>
      <c r="BM89" s="209">
        <f t="shared" si="168"/>
        <v>23.9753987334798</v>
      </c>
      <c r="BN89" s="211">
        <f>SUM(BN57+BN65+BN88)</f>
        <v>19642949500333</v>
      </c>
      <c r="BO89" s="49"/>
    </row>
    <row r="90" spans="1:67" s="218" customFormat="1" ht="22.5" customHeight="1" thickBot="1" x14ac:dyDescent="0.3">
      <c r="A90" s="212" t="s">
        <v>1332</v>
      </c>
      <c r="B90" s="213">
        <f>IF(OR(B89=0,$BD$89=0),0,(B89/$BD$89)*100)</f>
        <v>13.59070669108393</v>
      </c>
      <c r="C90" s="58">
        <f>IF(OR(C89=0,$BE$89=0),0,(C89/$BE$89)*100)</f>
        <v>0</v>
      </c>
      <c r="D90" s="58">
        <f>IF(OR(D89=0,$BF$89=0),0,(D89/$BF$89)*100)</f>
        <v>13.682929339995123</v>
      </c>
      <c r="E90" s="214"/>
      <c r="F90" s="58">
        <f>IF(OR(F89=0,$BH$89=0),0,(F89/$BH$89)*100)</f>
        <v>23.619513803432035</v>
      </c>
      <c r="G90" s="214"/>
      <c r="H90" s="58">
        <f>IF(OR(H89=0,$BJ$89=0),0,(H89/$BJ$89)*100)</f>
        <v>9.4321547893987852</v>
      </c>
      <c r="I90" s="214"/>
      <c r="J90" s="58">
        <f>IF(OR(J89=0,$BL$89=0),0,(J89/$BL$89)*100)</f>
        <v>15.444372938087378</v>
      </c>
      <c r="K90" s="215"/>
      <c r="L90" s="213">
        <f>IF(OR(L89=0,$BD$89=0),0,(L89/$BD$89)*100)</f>
        <v>5.9737091081200191</v>
      </c>
      <c r="M90" s="58">
        <f>IF(OR(M89=0,$BE$89=0),0,(M89/$BE$89)*100)</f>
        <v>0</v>
      </c>
      <c r="N90" s="58">
        <f>IF(OR(N89=0,$BF$89=0),0,(N89/$BF$89)*100)</f>
        <v>6.0142449897557526</v>
      </c>
      <c r="O90" s="214"/>
      <c r="P90" s="58">
        <f>IF(OR(P89=0,$BH$89=0),0,(P89/$BH$89)*100)</f>
        <v>11.615768237367723</v>
      </c>
      <c r="Q90" s="214"/>
      <c r="R90" s="58">
        <f>IF(OR(R89=0,$BJ$89=0),0,(R89/$BJ$89)*100)</f>
        <v>14.036696319161909</v>
      </c>
      <c r="S90" s="214"/>
      <c r="T90" s="58">
        <f>IF(OR(T89=0,$BL$89=0),0,(T89/$BL$89)*100)</f>
        <v>13.010772626412903</v>
      </c>
      <c r="U90" s="215"/>
      <c r="V90" s="213">
        <f>IF(OR(V89=0,$BD$89=0),0,(V89/$BD$89)*100)</f>
        <v>3.2641525692995352</v>
      </c>
      <c r="W90" s="58">
        <f>IF(OR(W89=0,$BE$89=0),0,(W89/$BE$89)*100)</f>
        <v>0</v>
      </c>
      <c r="X90" s="58">
        <f>IF(OR(X89=0,$BF$89=0),0,(X89/$BF$89)*100)</f>
        <v>3.2863021751466368</v>
      </c>
      <c r="Y90" s="214"/>
      <c r="Z90" s="58">
        <f>IF(OR(Z89=0,$BH$89=0),0,(Z89/$BH$89)*100)</f>
        <v>2.6576493189617167</v>
      </c>
      <c r="AA90" s="214"/>
      <c r="AB90" s="58">
        <f>IF(OR(AB89=0,$BJ$89=0),0,(AB89/$BJ$89)*100)</f>
        <v>0.80715603724797313</v>
      </c>
      <c r="AC90" s="214"/>
      <c r="AD90" s="58">
        <f>IF(OR(AD89=0,$BL$89=0),0,(AD89/$BL$89)*100)</f>
        <v>1.5913449254928511</v>
      </c>
      <c r="AE90" s="215"/>
      <c r="AF90" s="213">
        <f>IF(OR(AF89=0,$BD$89=0),0,(AF89/$BD$89)*100)</f>
        <v>76.292326473017397</v>
      </c>
      <c r="AG90" s="58">
        <f>IF(OR(AG89=0,$BE$89=0),0,(AG89/$BE$89)*100)</f>
        <v>100</v>
      </c>
      <c r="AH90" s="58">
        <f>IF(OR(AH89=0,$BF$89=0),0,(AH89/$BF$89)*100)</f>
        <v>76.131452980425991</v>
      </c>
      <c r="AI90" s="214"/>
      <c r="AJ90" s="58">
        <f>IF(OR(AJ89=0,$BH$89=0),0,(AJ89/$BH$89)*100)</f>
        <v>62.107068640238531</v>
      </c>
      <c r="AK90" s="214"/>
      <c r="AL90" s="58">
        <f>IF(OR(AL89=0,$BJ$89=0),0,(AL89/$BJ$89)*100)</f>
        <v>75.723992854191337</v>
      </c>
      <c r="AM90" s="214"/>
      <c r="AN90" s="58">
        <f>IF(OR(AN89=0,$BL$89=0),0,(AN89/$BL$89)*100)</f>
        <v>69.953509510006867</v>
      </c>
      <c r="AO90" s="215"/>
      <c r="AP90" s="213">
        <f>IF(OR(AP89=0,$BD$89=0),0,(AP89/$BD$89)*100)</f>
        <v>99.120894841520894</v>
      </c>
      <c r="AQ90" s="58">
        <f>IF(OR(AQ89=0,$BE$89=0),0,(AQ89/$BE$89)*100)</f>
        <v>100</v>
      </c>
      <c r="AR90" s="58">
        <f>IF(OR(AR89=0,$BF$89=0),0,(AR89/$BF$89)*100)</f>
        <v>99.114929485323515</v>
      </c>
      <c r="AS90" s="214"/>
      <c r="AT90" s="58">
        <f>IF(OR(AT89=0,$BH$89=0),0,(AT89/$BH$89)*100)</f>
        <v>100</v>
      </c>
      <c r="AU90" s="214"/>
      <c r="AV90" s="58">
        <f>IF(OR(AV89=0,$BJ$89=0),0,(AV89/$BJ$89)*100)</f>
        <v>100</v>
      </c>
      <c r="AW90" s="214"/>
      <c r="AX90" s="58">
        <f>IF(OR(AX89=0,$BL$89=0),0,(AX89/$BL$89)*100)</f>
        <v>100</v>
      </c>
      <c r="AY90" s="215"/>
      <c r="AZ90" s="213">
        <f>IF(OR(AZ89=0,$BD$89=0),0,(AZ89/$BD$89)*100)</f>
        <v>0.87910515847911441</v>
      </c>
      <c r="BA90" s="58">
        <f>IF(OR(BA89=0,$BE$89=0),0,(BA89/$BE$89)*100)</f>
        <v>0</v>
      </c>
      <c r="BB90" s="58">
        <f>IF(OR(BB89=0,$BF$89=0),0,(BB89/$BF$89)*100)</f>
        <v>0.88507051467649456</v>
      </c>
      <c r="BC90" s="215"/>
      <c r="BD90" s="213">
        <f>IF(OR(BD89=0,$BD$89=0),0,(BD89/$BD$89)*100)</f>
        <v>100</v>
      </c>
      <c r="BE90" s="58">
        <f>IF(OR(BE89=0,$BE$89=0),0,(BE89/$BE$89)*100)</f>
        <v>100</v>
      </c>
      <c r="BF90" s="58">
        <f>IF(OR(BF89=0,$BF$89=0),0,(BF89/$BF$89)*100)</f>
        <v>100</v>
      </c>
      <c r="BG90" s="214"/>
      <c r="BH90" s="58">
        <f>IF(OR(BH89=0,$BH$89=0),0,(BH89/$BH$89)*100)</f>
        <v>100</v>
      </c>
      <c r="BI90" s="214"/>
      <c r="BJ90" s="58">
        <f>IF(OR(BJ89=0,$BJ$89=0),0,(BJ89/$BJ$89)*100)</f>
        <v>100</v>
      </c>
      <c r="BK90" s="214"/>
      <c r="BL90" s="58">
        <f>IF(OR(BL89=0,$BL$89=0),0,(BL89/$BL$89)*100)</f>
        <v>100</v>
      </c>
      <c r="BM90" s="216"/>
      <c r="BN90" s="215"/>
      <c r="BO90" s="217"/>
    </row>
    <row r="91" spans="1:67" s="202" customFormat="1" ht="11.25" x14ac:dyDescent="0.2">
      <c r="A91" s="201"/>
      <c r="B91" s="201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</row>
  </sheetData>
  <mergeCells count="20">
    <mergeCell ref="AZ5:BC5"/>
    <mergeCell ref="BD5:BG5"/>
    <mergeCell ref="BH5:BN5"/>
    <mergeCell ref="BD4:BN4"/>
    <mergeCell ref="AZ4:BC4"/>
    <mergeCell ref="Z5:AE5"/>
    <mergeCell ref="AF5:AI5"/>
    <mergeCell ref="AJ5:AO5"/>
    <mergeCell ref="AP5:AS5"/>
    <mergeCell ref="B4:K4"/>
    <mergeCell ref="L4:U4"/>
    <mergeCell ref="V4:AE4"/>
    <mergeCell ref="AF4:AO4"/>
    <mergeCell ref="AP4:AY4"/>
    <mergeCell ref="B5:E5"/>
    <mergeCell ref="F5:K5"/>
    <mergeCell ref="L5:O5"/>
    <mergeCell ref="P5:U5"/>
    <mergeCell ref="V5:Y5"/>
    <mergeCell ref="AT5:AY5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ing ctas</vt:lpstr>
      <vt:lpstr>ing ent</vt:lpstr>
      <vt:lpstr>gas ctas</vt:lpstr>
      <vt:lpstr>gas ent</vt:lpstr>
      <vt:lpstr>Hoja5</vt:lpstr>
      <vt:lpstr>aqui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ANTONIO GONZALEZ GAMBA</dc:creator>
  <cp:lastModifiedBy>RUBEN ANTONIO GONZALEZ GAMBA</cp:lastModifiedBy>
  <dcterms:created xsi:type="dcterms:W3CDTF">2015-05-13T14:38:44Z</dcterms:created>
  <dcterms:modified xsi:type="dcterms:W3CDTF">2015-06-17T20:34:35Z</dcterms:modified>
</cp:coreProperties>
</file>